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3 ROK 2020\06 czerwiec\ROBOCZE\"/>
    </mc:Choice>
  </mc:AlternateContent>
  <bookViews>
    <workbookView xWindow="0" yWindow="0" windowWidth="28800" windowHeight="12135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9" r:id="rId21"/>
    <sheet name="TABLICA 18" sheetId="80" r:id="rId22"/>
    <sheet name="TABLICA 19" sheetId="81" r:id="rId23"/>
    <sheet name="TABLICA 20" sheetId="82" r:id="rId24"/>
    <sheet name="WYKRES1" sheetId="72" r:id="rId25"/>
    <sheet name="WYKRES2" sheetId="73" r:id="rId26"/>
    <sheet name="WYKRES3" sheetId="74" r:id="rId27"/>
    <sheet name="WYKRES4" sheetId="75" r:id="rId28"/>
    <sheet name="WYKRES5" sheetId="76" r:id="rId29"/>
    <sheet name="WYKRES6" sheetId="77" r:id="rId30"/>
    <sheet name="WYKRES7" sheetId="78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19'!$A$6:$M$236</definedName>
    <definedName name="_xlnm._FilterDatabase" localSheetId="23" hidden="1">'TABLICA 20'!$A$11:$N$104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3">'TABLICA 1'!$A$1:$H$60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12'!$A$1:$G$97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16'!$A$1:$F$35</definedName>
    <definedName name="_xlnm.Print_Area" localSheetId="20">'TABLICA 17'!$A$1:$H$29</definedName>
    <definedName name="_xlnm.Print_Area" localSheetId="21">'TABLICA 18'!$A$1:$D$40</definedName>
    <definedName name="_xlnm.Print_Area" localSheetId="22">'TABLICA 19'!$A$1:$L$235</definedName>
    <definedName name="_xlnm.Print_Area" localSheetId="4">'TABLICA 2'!$A$1:$H$21</definedName>
    <definedName name="_xlnm.Print_Area" localSheetId="23">'TABLICA 20'!$A$1:$N$105</definedName>
    <definedName name="_xlnm.Print_Area" localSheetId="5">'TABLICA 3'!$A$1:$L$93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6'!$B$1:$L$69</definedName>
    <definedName name="_xlnm.Print_Area" localSheetId="9">'TABLICA 7'!$A$12:$L$185</definedName>
    <definedName name="_xlnm.Print_Area" localSheetId="10">'TABLICA 8 '!$A$12:$M$428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N104" i="82" l="1"/>
  <c r="M104" i="82"/>
  <c r="L104" i="82"/>
  <c r="K104" i="82"/>
  <c r="J104" i="82"/>
  <c r="I104" i="82"/>
  <c r="H104" i="82"/>
  <c r="G104" i="82"/>
  <c r="F104" i="82"/>
  <c r="E104" i="82"/>
  <c r="D104" i="82"/>
  <c r="I235" i="81"/>
  <c r="G235" i="81"/>
  <c r="E235" i="81"/>
  <c r="L234" i="81"/>
  <c r="J234" i="81"/>
  <c r="H234" i="81"/>
  <c r="L233" i="81"/>
  <c r="L232" i="81"/>
  <c r="J232" i="81"/>
  <c r="H232" i="81"/>
  <c r="J231" i="81"/>
  <c r="H231" i="81"/>
  <c r="L230" i="81"/>
  <c r="L229" i="81"/>
  <c r="J228" i="81"/>
  <c r="H228" i="81"/>
  <c r="F228" i="81"/>
  <c r="L227" i="81"/>
  <c r="L226" i="81"/>
  <c r="K226" i="81"/>
  <c r="L225" i="81"/>
  <c r="J224" i="81"/>
  <c r="H224" i="81"/>
  <c r="F224" i="81"/>
  <c r="J221" i="81"/>
  <c r="H221" i="81"/>
  <c r="F221" i="81"/>
  <c r="L220" i="81"/>
  <c r="J220" i="81"/>
  <c r="H220" i="81"/>
  <c r="L219" i="81"/>
  <c r="K219" i="81"/>
  <c r="L218" i="81"/>
  <c r="J217" i="81"/>
  <c r="H217" i="81"/>
  <c r="F217" i="81"/>
  <c r="L216" i="81"/>
  <c r="L215" i="81"/>
  <c r="L214" i="81"/>
  <c r="J213" i="81"/>
  <c r="H213" i="81"/>
  <c r="F213" i="81"/>
  <c r="L212" i="81"/>
  <c r="K212" i="81"/>
  <c r="J212" i="81"/>
  <c r="H212" i="81"/>
  <c r="F212" i="81"/>
  <c r="J211" i="81"/>
  <c r="H211" i="81"/>
  <c r="K208" i="81"/>
  <c r="J208" i="81"/>
  <c r="H208" i="81"/>
  <c r="F208" i="81"/>
  <c r="L207" i="81"/>
  <c r="K207" i="81"/>
  <c r="L206" i="81"/>
  <c r="K206" i="81"/>
  <c r="L205" i="81"/>
  <c r="K205" i="81"/>
  <c r="J205" i="81"/>
  <c r="H205" i="81"/>
  <c r="F205" i="81"/>
  <c r="J203" i="81"/>
  <c r="H203" i="81"/>
  <c r="F203" i="81"/>
  <c r="L202" i="81"/>
  <c r="J202" i="81"/>
  <c r="H202" i="81"/>
  <c r="L201" i="81"/>
  <c r="K201" i="81"/>
  <c r="J201" i="81"/>
  <c r="H201" i="81"/>
  <c r="F201" i="81"/>
  <c r="L200" i="81"/>
  <c r="K200" i="81"/>
  <c r="L199" i="81"/>
  <c r="K199" i="81"/>
  <c r="J199" i="81"/>
  <c r="H199" i="81"/>
  <c r="F199" i="81"/>
  <c r="L198" i="81"/>
  <c r="K198" i="81"/>
  <c r="J198" i="81"/>
  <c r="H198" i="81"/>
  <c r="F198" i="81"/>
  <c r="L197" i="81"/>
  <c r="L196" i="81"/>
  <c r="K196" i="81"/>
  <c r="J196" i="81"/>
  <c r="H196" i="81"/>
  <c r="F196" i="81"/>
  <c r="J195" i="81"/>
  <c r="H195" i="81"/>
  <c r="L194" i="81"/>
  <c r="K194" i="81"/>
  <c r="L193" i="81"/>
  <c r="K193" i="81"/>
  <c r="J193" i="81"/>
  <c r="H193" i="81"/>
  <c r="F193" i="81"/>
  <c r="L192" i="81"/>
  <c r="K192" i="81"/>
  <c r="J192" i="81"/>
  <c r="H192" i="81"/>
  <c r="F192" i="81"/>
  <c r="L191" i="81"/>
  <c r="K191" i="81"/>
  <c r="L190" i="81"/>
  <c r="K190" i="81"/>
  <c r="L189" i="81"/>
  <c r="K189" i="81"/>
  <c r="L188" i="81"/>
  <c r="K188" i="81"/>
  <c r="L187" i="81"/>
  <c r="K187" i="81"/>
  <c r="J187" i="81"/>
  <c r="H187" i="81"/>
  <c r="F187" i="81"/>
  <c r="L186" i="81"/>
  <c r="K186" i="81"/>
  <c r="L185" i="81"/>
  <c r="K185" i="81"/>
  <c r="J184" i="81"/>
  <c r="H184" i="81"/>
  <c r="F184" i="81"/>
  <c r="L183" i="81"/>
  <c r="L180" i="81"/>
  <c r="L179" i="81"/>
  <c r="L178" i="81"/>
  <c r="J178" i="81"/>
  <c r="H178" i="81"/>
  <c r="L176" i="81"/>
  <c r="K176" i="81"/>
  <c r="J176" i="81"/>
  <c r="H176" i="81"/>
  <c r="F176" i="81"/>
  <c r="L175" i="81"/>
  <c r="K175" i="81"/>
  <c r="L174" i="81"/>
  <c r="K174" i="81"/>
  <c r="L173" i="81"/>
  <c r="K173" i="81"/>
  <c r="J173" i="81"/>
  <c r="H173" i="81"/>
  <c r="F173" i="81"/>
  <c r="L172" i="81"/>
  <c r="K172" i="81"/>
  <c r="L171" i="81"/>
  <c r="K171" i="81"/>
  <c r="L170" i="81"/>
  <c r="K170" i="81"/>
  <c r="L169" i="81"/>
  <c r="K169" i="81"/>
  <c r="L167" i="81"/>
  <c r="K167" i="81"/>
  <c r="L166" i="81"/>
  <c r="K166" i="81"/>
  <c r="L165" i="81"/>
  <c r="K165" i="81"/>
  <c r="L164" i="81"/>
  <c r="L163" i="81"/>
  <c r="K163" i="81"/>
  <c r="J163" i="81"/>
  <c r="H163" i="81"/>
  <c r="F163" i="81"/>
  <c r="L162" i="81"/>
  <c r="K162" i="81"/>
  <c r="L161" i="81"/>
  <c r="K161" i="81"/>
  <c r="L158" i="81"/>
  <c r="K158" i="81"/>
  <c r="J158" i="81"/>
  <c r="H158" i="81"/>
  <c r="F158" i="81"/>
  <c r="L157" i="81"/>
  <c r="L155" i="81"/>
  <c r="L152" i="81"/>
  <c r="K152" i="81"/>
  <c r="L151" i="81"/>
  <c r="K151" i="81"/>
  <c r="L150" i="81"/>
  <c r="K150" i="81"/>
  <c r="L149" i="81"/>
  <c r="K149" i="81"/>
  <c r="L148" i="81"/>
  <c r="L147" i="81"/>
  <c r="K147" i="81"/>
  <c r="J147" i="81"/>
  <c r="H147" i="81"/>
  <c r="F147" i="81"/>
  <c r="L146" i="81"/>
  <c r="K146" i="81"/>
  <c r="L145" i="81"/>
  <c r="K145" i="81"/>
  <c r="L144" i="81"/>
  <c r="K144" i="81"/>
  <c r="L143" i="81"/>
  <c r="K143" i="81"/>
  <c r="L142" i="81"/>
  <c r="K142" i="81"/>
  <c r="L141" i="81"/>
  <c r="K141" i="81"/>
  <c r="L140" i="81"/>
  <c r="K140" i="81"/>
  <c r="L139" i="81"/>
  <c r="K139" i="81"/>
  <c r="L138" i="81"/>
  <c r="K138" i="81"/>
  <c r="L137" i="81"/>
  <c r="K137" i="81"/>
  <c r="L136" i="81"/>
  <c r="K136" i="81"/>
  <c r="L133" i="81"/>
  <c r="K133" i="81"/>
  <c r="J133" i="81"/>
  <c r="H133" i="81"/>
  <c r="F133" i="81"/>
  <c r="L132" i="81"/>
  <c r="K132" i="81"/>
  <c r="L131" i="81"/>
  <c r="J131" i="81"/>
  <c r="H131" i="81"/>
  <c r="F131" i="81"/>
  <c r="L130" i="81"/>
  <c r="K130" i="81"/>
  <c r="L129" i="81"/>
  <c r="K129" i="81"/>
  <c r="L128" i="81"/>
  <c r="K128" i="81"/>
  <c r="L127" i="81"/>
  <c r="K127" i="81"/>
  <c r="J127" i="81"/>
  <c r="H127" i="81"/>
  <c r="F127" i="81"/>
  <c r="L126" i="81"/>
  <c r="K126" i="81"/>
  <c r="L125" i="81"/>
  <c r="K125" i="81"/>
  <c r="L124" i="81"/>
  <c r="K124" i="81"/>
  <c r="L122" i="81"/>
  <c r="K122" i="81"/>
  <c r="J121" i="81"/>
  <c r="H121" i="81"/>
  <c r="F121" i="81"/>
  <c r="L120" i="81"/>
  <c r="K120" i="81"/>
  <c r="L119" i="81"/>
  <c r="K119" i="81"/>
  <c r="L118" i="81"/>
  <c r="K118" i="81"/>
  <c r="L117" i="81"/>
  <c r="K117" i="81"/>
  <c r="L116" i="81"/>
  <c r="K116" i="81"/>
  <c r="L115" i="81"/>
  <c r="K115" i="81"/>
  <c r="L114" i="81"/>
  <c r="K114" i="81"/>
  <c r="L113" i="81"/>
  <c r="K113" i="81"/>
  <c r="L112" i="81"/>
  <c r="K112" i="81"/>
  <c r="L111" i="81"/>
  <c r="K111" i="81"/>
  <c r="L110" i="81"/>
  <c r="K110" i="81"/>
  <c r="L109" i="81"/>
  <c r="K109" i="81"/>
  <c r="L108" i="81"/>
  <c r="K108" i="81"/>
  <c r="L107" i="81"/>
  <c r="K107" i="81"/>
  <c r="L106" i="81"/>
  <c r="K106" i="81"/>
  <c r="L105" i="81"/>
  <c r="K105" i="81"/>
  <c r="L104" i="81"/>
  <c r="K104" i="81"/>
  <c r="L103" i="81"/>
  <c r="K103" i="81"/>
  <c r="L102" i="81"/>
  <c r="K102" i="81"/>
  <c r="L100" i="81"/>
  <c r="K100" i="81"/>
  <c r="L99" i="81"/>
  <c r="K99" i="81"/>
  <c r="L98" i="81"/>
  <c r="K98" i="81"/>
  <c r="L97" i="81"/>
  <c r="K97" i="81"/>
  <c r="L96" i="81"/>
  <c r="K96" i="81"/>
  <c r="L95" i="81"/>
  <c r="K95" i="81"/>
  <c r="L94" i="81"/>
  <c r="K94" i="81"/>
  <c r="L93" i="81"/>
  <c r="K93" i="81"/>
  <c r="L92" i="81"/>
  <c r="K92" i="81"/>
  <c r="L91" i="81"/>
  <c r="K91" i="81"/>
  <c r="L90" i="81"/>
  <c r="K90" i="81"/>
  <c r="L89" i="81"/>
  <c r="K89" i="81"/>
  <c r="J89" i="81"/>
  <c r="H89" i="81"/>
  <c r="F89" i="81"/>
  <c r="L88" i="81"/>
  <c r="K88" i="81"/>
  <c r="J88" i="81"/>
  <c r="H88" i="81"/>
  <c r="F88" i="81"/>
  <c r="L86" i="81"/>
  <c r="K86" i="81"/>
  <c r="L85" i="81"/>
  <c r="K85" i="81"/>
  <c r="L84" i="81"/>
  <c r="K84" i="81"/>
  <c r="L83" i="81"/>
  <c r="K83" i="81"/>
  <c r="L82" i="81"/>
  <c r="K82" i="81"/>
  <c r="L79" i="81"/>
  <c r="K79" i="81"/>
  <c r="L78" i="81"/>
  <c r="K78" i="81"/>
  <c r="L77" i="81"/>
  <c r="K77" i="81"/>
  <c r="L76" i="81"/>
  <c r="K76" i="81"/>
  <c r="L75" i="81"/>
  <c r="K75" i="81"/>
  <c r="J73" i="81"/>
  <c r="H73" i="81"/>
  <c r="F73" i="81"/>
  <c r="L72" i="81"/>
  <c r="K72" i="81"/>
  <c r="L71" i="81"/>
  <c r="K71" i="81"/>
  <c r="L70" i="81"/>
  <c r="K70" i="81"/>
  <c r="L69" i="81"/>
  <c r="K69" i="81"/>
  <c r="L68" i="81"/>
  <c r="K68" i="81"/>
  <c r="L67" i="81"/>
  <c r="K67" i="81"/>
  <c r="L66" i="81"/>
  <c r="K66" i="81"/>
  <c r="L65" i="81"/>
  <c r="K65" i="81"/>
  <c r="L64" i="81"/>
  <c r="K64" i="81"/>
  <c r="L63" i="81"/>
  <c r="K63" i="81"/>
  <c r="L62" i="81"/>
  <c r="K62" i="81"/>
  <c r="L61" i="81"/>
  <c r="K61" i="81"/>
  <c r="L60" i="81"/>
  <c r="K60" i="81"/>
  <c r="L59" i="81"/>
  <c r="K59" i="81"/>
  <c r="L58" i="81"/>
  <c r="K58" i="81"/>
  <c r="L57" i="81"/>
  <c r="K57" i="81"/>
  <c r="L56" i="81"/>
  <c r="K56" i="81"/>
  <c r="L54" i="81"/>
  <c r="K54" i="81"/>
  <c r="L53" i="81"/>
  <c r="K53" i="81"/>
  <c r="L52" i="81"/>
  <c r="K52" i="81"/>
  <c r="J51" i="81"/>
  <c r="H51" i="81"/>
  <c r="F51" i="81"/>
  <c r="L50" i="81"/>
  <c r="K50" i="81"/>
  <c r="L49" i="81"/>
  <c r="K49" i="81"/>
  <c r="J49" i="81"/>
  <c r="H49" i="81"/>
  <c r="F49" i="81"/>
  <c r="L48" i="81"/>
  <c r="K48" i="81"/>
  <c r="L47" i="81"/>
  <c r="K47" i="81"/>
  <c r="L46" i="81"/>
  <c r="K46" i="81"/>
  <c r="L45" i="81"/>
  <c r="K45" i="81"/>
  <c r="L44" i="81"/>
  <c r="K44" i="81"/>
  <c r="L43" i="81"/>
  <c r="K43" i="81"/>
  <c r="J43" i="81"/>
  <c r="H43" i="81"/>
  <c r="F43" i="81"/>
  <c r="L42" i="81"/>
  <c r="L41" i="81"/>
  <c r="K41" i="81"/>
  <c r="J41" i="81"/>
  <c r="H41" i="81"/>
  <c r="F41" i="81"/>
  <c r="L40" i="81"/>
  <c r="K40" i="81"/>
  <c r="L39" i="81"/>
  <c r="K39" i="81"/>
  <c r="L37" i="81"/>
  <c r="K37" i="81"/>
  <c r="L36" i="81"/>
  <c r="K36" i="81"/>
  <c r="L35" i="81"/>
  <c r="K35" i="81"/>
  <c r="L32" i="81"/>
  <c r="K32" i="81"/>
  <c r="L31" i="81"/>
  <c r="K31" i="81"/>
  <c r="L30" i="81"/>
  <c r="K30" i="81"/>
  <c r="J28" i="81"/>
  <c r="H28" i="81"/>
  <c r="F28" i="81"/>
  <c r="L27" i="81"/>
  <c r="K27" i="81"/>
  <c r="L26" i="81"/>
  <c r="K26" i="81"/>
  <c r="L25" i="81"/>
  <c r="K25" i="81"/>
  <c r="L24" i="81"/>
  <c r="K24" i="81"/>
  <c r="L23" i="81"/>
  <c r="K23" i="81"/>
  <c r="L22" i="81"/>
  <c r="K22" i="81"/>
  <c r="J22" i="81"/>
  <c r="H22" i="81"/>
  <c r="F22" i="81"/>
  <c r="L21" i="81"/>
  <c r="K21" i="81"/>
  <c r="L20" i="81"/>
  <c r="K20" i="81"/>
  <c r="L19" i="81"/>
  <c r="L18" i="81"/>
  <c r="K18" i="81"/>
  <c r="L17" i="81"/>
  <c r="L16" i="81"/>
  <c r="K16" i="81"/>
  <c r="J16" i="81"/>
  <c r="H16" i="81"/>
  <c r="F16" i="81"/>
  <c r="L15" i="81"/>
  <c r="K15" i="81"/>
  <c r="L14" i="81"/>
  <c r="K14" i="81"/>
  <c r="L13" i="81"/>
  <c r="K13" i="81"/>
  <c r="J13" i="81"/>
  <c r="H13" i="81"/>
  <c r="H235" i="81" s="1"/>
  <c r="F13" i="81"/>
  <c r="L12" i="81"/>
  <c r="K12" i="81"/>
  <c r="L11" i="81"/>
  <c r="K11" i="81"/>
  <c r="J11" i="81"/>
  <c r="H11" i="81"/>
  <c r="F11" i="81"/>
  <c r="L10" i="81"/>
  <c r="K10" i="81"/>
  <c r="J10" i="81"/>
  <c r="H10" i="81"/>
  <c r="F10" i="81"/>
  <c r="L9" i="81"/>
  <c r="K9" i="81"/>
  <c r="J8" i="81"/>
  <c r="H8" i="81"/>
  <c r="F8" i="81"/>
  <c r="F235" i="81" s="1"/>
  <c r="L7" i="81"/>
  <c r="K7" i="81"/>
  <c r="J7" i="81"/>
  <c r="J235" i="81" s="1"/>
  <c r="H7" i="81"/>
  <c r="F7" i="81"/>
  <c r="B36" i="80"/>
  <c r="D35" i="80"/>
  <c r="D34" i="80"/>
  <c r="D33" i="80"/>
  <c r="B32" i="80"/>
  <c r="D31" i="80"/>
  <c r="D30" i="80"/>
  <c r="D29" i="80"/>
  <c r="C28" i="80"/>
  <c r="D28" i="80" s="1"/>
  <c r="B28" i="80"/>
  <c r="D27" i="80"/>
  <c r="D26" i="80"/>
  <c r="D25" i="80"/>
  <c r="D24" i="80"/>
  <c r="D23" i="80"/>
  <c r="D22" i="80"/>
  <c r="D21" i="80"/>
  <c r="D20" i="80"/>
  <c r="D19" i="80"/>
  <c r="D18" i="80"/>
  <c r="D17" i="80"/>
  <c r="D16" i="80"/>
  <c r="D15" i="80"/>
  <c r="D14" i="80"/>
  <c r="D13" i="80"/>
  <c r="D12" i="80"/>
  <c r="D11" i="80"/>
  <c r="D10" i="80"/>
  <c r="D9" i="80"/>
  <c r="D8" i="80"/>
  <c r="D7" i="80"/>
  <c r="I236" i="81" l="1"/>
  <c r="C32" i="80"/>
  <c r="K235" i="81"/>
  <c r="L235" i="81"/>
  <c r="H12" i="60"/>
  <c r="H13" i="60"/>
  <c r="H18" i="60"/>
  <c r="H19" i="60"/>
  <c r="H20" i="60"/>
  <c r="H11" i="60"/>
  <c r="G12" i="60"/>
  <c r="G18" i="60"/>
  <c r="G19" i="60"/>
  <c r="G20" i="60"/>
  <c r="G11" i="60"/>
  <c r="F12" i="60"/>
  <c r="F13" i="60"/>
  <c r="F17" i="60"/>
  <c r="F18" i="60"/>
  <c r="F19" i="60"/>
  <c r="F20" i="60"/>
  <c r="F11" i="60"/>
  <c r="D32" i="80" l="1"/>
  <c r="C36" i="80"/>
  <c r="D36" i="80" s="1"/>
  <c r="H49" i="59"/>
  <c r="H50" i="59"/>
  <c r="H51" i="59"/>
  <c r="H52" i="59"/>
  <c r="H54" i="59"/>
  <c r="H57" i="59"/>
  <c r="H46" i="59"/>
  <c r="H45" i="59"/>
  <c r="H39" i="59"/>
  <c r="H38" i="59"/>
  <c r="L177" i="70" l="1"/>
  <c r="K177" i="70"/>
  <c r="J177" i="70"/>
  <c r="I177" i="70"/>
  <c r="H177" i="70"/>
  <c r="G177" i="70"/>
  <c r="F177" i="70"/>
  <c r="L179" i="70" l="1"/>
  <c r="K179" i="70"/>
  <c r="J179" i="70"/>
  <c r="I179" i="70"/>
  <c r="H179" i="70"/>
  <c r="G179" i="70"/>
  <c r="F179" i="70"/>
  <c r="L178" i="70"/>
  <c r="K178" i="70"/>
  <c r="J178" i="70"/>
  <c r="I178" i="70"/>
  <c r="H178" i="70"/>
  <c r="G178" i="70"/>
  <c r="F178" i="70"/>
  <c r="L180" i="70" l="1"/>
  <c r="K180" i="70"/>
  <c r="J180" i="70"/>
  <c r="I180" i="70"/>
  <c r="H180" i="70"/>
  <c r="G180" i="70"/>
  <c r="F180" i="70"/>
  <c r="E179" i="70"/>
  <c r="L181" i="70"/>
  <c r="K181" i="70"/>
  <c r="J181" i="70"/>
  <c r="I181" i="70"/>
  <c r="H181" i="70"/>
  <c r="G181" i="70"/>
  <c r="F181" i="70"/>
  <c r="E177" i="70" l="1"/>
  <c r="E178" i="70"/>
  <c r="E181" i="70" s="1"/>
  <c r="E180" i="70" l="1"/>
  <c r="G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<sst xmlns="http://schemas.openxmlformats.org/spreadsheetml/2006/main" count="4349" uniqueCount="894">
  <si>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</si>
  <si>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</si>
  <si>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</si>
  <si>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</si>
  <si>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</si>
  <si>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</si>
  <si>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</si>
  <si>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</si>
  <si>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</si>
  <si>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</si>
  <si>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</si>
  <si>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</si>
  <si>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</si>
  <si>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</si>
  <si>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</si>
  <si>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</si>
  <si>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</si>
  <si>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</si>
  <si>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</si>
  <si>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</si>
  <si>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</si>
  <si>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</si>
  <si>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</si>
  <si>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</si>
  <si>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</si>
  <si>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</si>
  <si>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</si>
  <si>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</si>
  <si>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</si>
  <si>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</si>
  <si>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</si>
  <si>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</si>
  <si>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</si>
  <si>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</si>
  <si>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</si>
  <si>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</si>
  <si>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</si>
  <si>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</si>
  <si>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</si>
  <si>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</si>
  <si>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</si>
  <si>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</si>
  <si>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</si>
  <si>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</si>
  <si>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</si>
  <si>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</si>
  <si>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</si>
  <si>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</si>
  <si>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</si>
  <si>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</si>
  <si>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</si>
  <si>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</si>
  <si>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</si>
  <si>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</si>
  <si>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</si>
  <si>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</si>
  <si>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</si>
  <si>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</si>
  <si>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</si>
  <si>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</si>
  <si>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</si>
  <si>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</si>
  <si>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</si>
  <si>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</si>
  <si>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</si>
  <si>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</si>
  <si>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</si>
  <si>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</si>
  <si>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</si>
  <si>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</si>
  <si>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</si>
  <si>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</si>
  <si>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</si>
  <si>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</si>
  <si>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</si>
  <si>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</si>
  <si>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</si>
  <si>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</si>
  <si>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</si>
  <si>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</si>
  <si>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</si>
  <si>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</si>
  <si>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</si>
  <si>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</si>
  <si>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</si>
  <si>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</si>
  <si>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</si>
  <si>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</si>
  <si>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</si>
  <si>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</si>
  <si>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</si>
  <si>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</si>
  <si>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</si>
  <si>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</si>
  <si>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</si>
  <si>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</si>
  <si>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</si>
  <si>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</si>
  <si>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</si>
  <si>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</si>
  <si>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</si>
  <si>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</si>
  <si>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</si>
  <si>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</si>
  <si>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</si>
  <si>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</si>
  <si>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</si>
  <si>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</si>
  <si>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</si>
  <si>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</si>
  <si>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</si>
  <si>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</si>
  <si>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</si>
  <si>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</si>
  <si>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</si>
  <si>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</si>
  <si>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</si>
  <si>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</si>
  <si>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</si>
  <si>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</si>
  <si>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</si>
  <si>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</si>
  <si>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</si>
  <si>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</si>
  <si>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</si>
  <si>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</si>
  <si>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</si>
  <si>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</si>
  <si>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</si>
  <si>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</si>
  <si>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</si>
  <si>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</si>
  <si>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</si>
  <si>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</si>
  <si>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</si>
  <si>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</si>
  <si>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</si>
  <si>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</si>
  <si>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</si>
  <si>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</si>
  <si>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</si>
  <si>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</si>
  <si>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</si>
  <si>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</si>
  <si>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</si>
  <si>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</si>
  <si>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</si>
  <si>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</si>
  <si>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</si>
  <si>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</si>
  <si>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</si>
  <si>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</si>
  <si>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</si>
  <si>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</si>
  <si>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</si>
  <si>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</si>
  <si>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</si>
  <si>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</si>
  <si>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</si>
  <si>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</si>
  <si>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</si>
  <si>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</si>
  <si>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</si>
  <si>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</si>
  <si>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</si>
  <si>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</si>
  <si>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</si>
  <si>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</si>
  <si>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</si>
  <si>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</si>
  <si>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</si>
  <si>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</si>
  <si>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</si>
  <si>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</si>
  <si>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</si>
  <si>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</si>
  <si>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</si>
  <si>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</si>
  <si>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</si>
  <si>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</si>
  <si>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</si>
  <si>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</si>
  <si>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</si>
  <si>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</si>
  <si>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</si>
  <si>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</si>
  <si>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</si>
  <si>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</si>
  <si>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</si>
  <si>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</si>
  <si>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</si>
  <si>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</si>
  <si>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</si>
  <si>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</si>
  <si>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</si>
  <si>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</si>
  <si>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</si>
  <si>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</si>
  <si>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</si>
  <si>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</si>
  <si>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</si>
  <si>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</si>
  <si>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</si>
  <si>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</si>
  <si>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</si>
  <si>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</si>
  <si>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</si>
  <si>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</si>
  <si>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</si>
  <si>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</si>
  <si>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</si>
  <si>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</si>
  <si>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</si>
  <si>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</si>
  <si>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</si>
  <si>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</si>
  <si>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</si>
  <si>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</si>
  <si>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</si>
  <si>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</si>
  <si>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</si>
  <si>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</si>
  <si>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</si>
  <si>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</si>
  <si>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</si>
  <si>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</si>
  <si>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</si>
  <si>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</si>
  <si>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</si>
  <si>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</si>
  <si>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</si>
  <si>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</si>
  <si>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</si>
  <si>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</si>
  <si>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</si>
  <si>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</si>
  <si>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</si>
  <si>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</si>
  <si>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</si>
  <si>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</si>
  <si>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</si>
  <si>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</si>
  <si>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</si>
  <si>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</si>
  <si>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</si>
  <si>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</si>
  <si>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</si>
  <si>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</si>
  <si>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</si>
  <si>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</si>
  <si>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</si>
  <si>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</si>
  <si>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</si>
  <si>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</si>
  <si>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</si>
  <si>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</si>
  <si>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</si>
  <si>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</si>
  <si>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</si>
  <si>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</si>
  <si>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</si>
  <si>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</si>
  <si>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</si>
  <si>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</si>
  <si>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</si>
  <si>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</si>
  <si>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</si>
  <si>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</si>
  <si>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</si>
  <si>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</si>
  <si>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</si>
  <si>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</si>
  <si>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</si>
  <si>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</si>
  <si>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</si>
  <si>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</si>
  <si>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</si>
  <si>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</si>
  <si>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</si>
  <si>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</si>
  <si>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</si>
  <si>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</si>
  <si>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</si>
  <si>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</si>
  <si>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</si>
  <si>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</si>
  <si>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</si>
  <si>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</si>
  <si>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</si>
  <si>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</si>
  <si>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</si>
  <si>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</si>
  <si>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</si>
  <si>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</si>
  <si>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</si>
  <si>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</si>
  <si>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</si>
  <si>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</si>
  <si>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</si>
  <si>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</si>
  <si>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</si>
  <si>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</si>
  <si>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</si>
  <si>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</si>
  <si>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</si>
  <si>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</si>
  <si>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</si>
  <si>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</si>
  <si>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</si>
  <si>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</si>
  <si>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</si>
  <si>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</si>
  <si>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</si>
  <si>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</si>
  <si>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</si>
  <si>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</si>
  <si>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</si>
  <si>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</si>
  <si>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</si>
  <si>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</si>
  <si>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</si>
  <si>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</si>
  <si>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</si>
  <si>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</si>
  <si>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</si>
  <si>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</si>
  <si>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</si>
  <si>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</si>
  <si>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</si>
  <si>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</si>
  <si>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</si>
  <si>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</si>
  <si>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</si>
  <si>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</si>
  <si>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</si>
  <si>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</si>
  <si>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</si>
  <si>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</si>
  <si>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</si>
  <si>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</si>
  <si>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</si>
  <si>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</si>
  <si>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</si>
  <si>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</si>
  <si>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</si>
  <si>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</si>
  <si>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</si>
  <si>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</si>
  <si>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</si>
  <si>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</si>
  <si>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</si>
  <si>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</si>
  <si>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</si>
  <si>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</si>
  <si>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</si>
  <si>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</si>
  <si>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</si>
  <si>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</si>
  <si>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</si>
  <si>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</si>
  <si>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</si>
  <si>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</si>
  <si>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</si>
  <si>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</si>
  <si>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</si>
  <si>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</si>
  <si>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</si>
  <si>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</si>
  <si>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</si>
  <si>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</si>
  <si>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</si>
  <si>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</si>
  <si>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</si>
  <si>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</si>
  <si>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</si>
  <si>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</si>
  <si>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</si>
  <si>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</si>
  <si>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</si>
  <si>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</si>
  <si>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</si>
  <si>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</si>
  <si>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</si>
  <si>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</si>
  <si>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</si>
  <si>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</si>
  <si>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</si>
  <si>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</si>
  <si>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</si>
  <si>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</si>
  <si>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</si>
  <si>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</si>
  <si>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</si>
  <si>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</si>
  <si>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</si>
  <si>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</si>
  <si>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</si>
  <si>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</si>
  <si>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</si>
  <si>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</si>
  <si>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</si>
  <si>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</si>
  <si>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</si>
  <si>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</si>
  <si>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</si>
  <si>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</si>
  <si>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</si>
  <si>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</si>
  <si>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</si>
  <si>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</si>
  <si>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</si>
  <si>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</si>
  <si>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</si>
  <si>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</si>
  <si>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</si>
  <si>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</si>
  <si>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</si>
  <si>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</si>
  <si>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</si>
  <si>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</si>
  <si>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</si>
  <si>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</si>
  <si>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</si>
  <si>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</si>
  <si>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</si>
  <si>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</si>
  <si>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</si>
  <si>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</si>
  <si>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</si>
  <si>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</si>
  <si>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</si>
  <si>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</si>
  <si>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</si>
  <si>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</si>
  <si>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</si>
  <si>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</si>
  <si>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</si>
  <si>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</si>
  <si>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</si>
  <si>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</si>
  <si>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</si>
  <si>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</si>
  <si>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</si>
  <si>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</si>
  <si>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</si>
  <si>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</si>
  <si>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</si>
  <si>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</si>
  <si>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</si>
  <si>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</si>
  <si>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</si>
  <si>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</si>
  <si>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</si>
  <si>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</si>
  <si>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</si>
  <si>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</si>
  <si>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</si>
  <si>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</si>
  <si>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</si>
  <si>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</si>
  <si>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</si>
  <si>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</si>
  <si>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</si>
  <si>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</si>
  <si>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</si>
  <si>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</si>
  <si>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</si>
  <si>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</si>
  <si>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</si>
  <si>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</si>
  <si>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</si>
  <si>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</si>
  <si>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</si>
  <si>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</si>
  <si>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</si>
  <si>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</si>
  <si>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</si>
  <si>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</si>
  <si>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</si>
  <si>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</si>
  <si>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</si>
  <si>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</si>
  <si>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</si>
  <si>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</si>
  <si>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</si>
  <si>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</si>
  <si>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</si>
  <si>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</si>
  <si>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</si>
  <si>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</si>
  <si>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</si>
  <si>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</si>
  <si>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</si>
  <si>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</si>
  <si>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</si>
  <si>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</si>
  <si>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</si>
  <si>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</si>
  <si>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</si>
  <si>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</si>
  <si>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</si>
  <si>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</si>
  <si>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</si>
  <si>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</si>
  <si>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</si>
  <si>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</si>
  <si>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</si>
  <si>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</si>
  <si>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</si>
  <si>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</si>
  <si>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</si>
  <si>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</si>
  <si>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</si>
  <si>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</si>
  <si>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</si>
  <si>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</si>
  <si>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</si>
  <si>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</si>
  <si>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</si>
  <si>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</si>
  <si>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</si>
  <si>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</si>
  <si>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</si>
  <si>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</si>
  <si>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</si>
  <si>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</si>
  <si>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</si>
  <si>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</si>
  <si>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</si>
  <si>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</si>
  <si>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</si>
  <si>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</si>
  <si>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</si>
  <si>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</si>
  <si>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</si>
  <si>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</si>
  <si>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</si>
  <si>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</si>
  <si>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</si>
  <si>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</si>
  <si>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</si>
  <si>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</si>
  <si>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</si>
  <si>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</si>
  <si>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</si>
  <si>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</si>
  <si>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</si>
  <si>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</si>
  <si>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</si>
  <si>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</si>
  <si>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</si>
  <si>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</si>
  <si>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</si>
  <si>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</si>
  <si>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</si>
  <si>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</si>
  <si>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</si>
  <si>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</si>
  <si>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</si>
  <si>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</si>
  <si>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</si>
  <si>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</si>
  <si>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</si>
  <si>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</si>
  <si>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</si>
  <si>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</si>
  <si>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</si>
  <si>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</si>
  <si>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</si>
  <si>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</si>
  <si>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</si>
  <si>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</si>
  <si>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</si>
  <si>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</si>
  <si>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</si>
  <si>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</si>
  <si>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</si>
  <si>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</si>
  <si>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</si>
  <si>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</si>
  <si>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</si>
  <si>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</si>
  <si>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</si>
  <si>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</si>
  <si>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</si>
  <si>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</si>
  <si>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</si>
  <si>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</si>
  <si>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</si>
  <si>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</si>
  <si>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</si>
  <si>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</si>
  <si>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</si>
  <si>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</si>
  <si>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</si>
  <si>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</si>
  <si>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</si>
  <si>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</si>
  <si>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</si>
  <si>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</si>
  <si>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</si>
  <si>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</si>
  <si>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</si>
  <si>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</si>
  <si>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</si>
  <si>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</si>
  <si>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</si>
  <si>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</si>
  <si>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</si>
  <si>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</si>
  <si>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</si>
  <si>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</si>
  <si>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</si>
  <si>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</si>
  <si>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</si>
  <si>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</si>
  <si>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</si>
  <si>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</si>
  <si>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</si>
  <si>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</si>
  <si>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</si>
  <si>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</si>
  <si>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</si>
  <si>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</si>
  <si>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</si>
  <si>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</si>
  <si>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</si>
  <si>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</si>
  <si>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</si>
  <si>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</si>
  <si>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</si>
  <si>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</si>
  <si>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</si>
  <si>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</si>
  <si>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</si>
  <si>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</si>
  <si>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</si>
  <si>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</si>
  <si>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</si>
  <si>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</si>
  <si>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</si>
  <si>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</si>
  <si>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</si>
  <si>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</si>
  <si>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</si>
  <si>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</si>
  <si>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</si>
  <si>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</si>
  <si>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</si>
  <si>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</si>
  <si>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</si>
  <si>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</si>
  <si>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</si>
  <si>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</si>
  <si>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</si>
  <si>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</si>
  <si>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</si>
  <si>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</si>
  <si>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</si>
  <si>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</si>
  <si>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</si>
  <si>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</si>
  <si>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</si>
  <si>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</si>
  <si>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</si>
  <si>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</si>
  <si>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</si>
  <si>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</si>
  <si>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</si>
  <si>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</si>
  <si>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</si>
  <si>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</si>
  <si>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</si>
  <si>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</si>
  <si>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</si>
  <si>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</si>
  <si>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</si>
  <si>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</si>
  <si>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</si>
  <si>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</si>
  <si>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</si>
  <si>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</si>
  <si>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</si>
  <si>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</si>
  <si>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</si>
  <si>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</si>
  <si>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</si>
  <si>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</si>
  <si>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</si>
  <si>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</si>
  <si>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</si>
  <si>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</si>
  <si>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</si>
  <si>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</si>
  <si>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</si>
  <si>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</si>
  <si>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</si>
  <si>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</si>
  <si>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</si>
  <si>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</si>
  <si>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</si>
  <si>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</si>
  <si>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</si>
  <si>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</si>
  <si>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</si>
  <si>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</si>
  <si>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</si>
  <si>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</si>
  <si>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</si>
  <si>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</si>
  <si>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</si>
  <si>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</si>
  <si>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</si>
  <si>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</si>
  <si>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</si>
  <si>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</si>
  <si>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</si>
  <si>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</si>
  <si>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</si>
  <si>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</si>
  <si>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</si>
  <si>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</si>
  <si>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</si>
  <si>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</si>
  <si>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</si>
  <si>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</si>
  <si>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</si>
  <si>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`</t>
  </si>
  <si>
    <t>*)  wskaźnik powyżej 1000</t>
  </si>
  <si>
    <t>Wytwarzanie i zaopatrywanie w energię elektryczną,  gaz i wodę</t>
  </si>
  <si>
    <t>R o k     2 0 2 0</t>
  </si>
  <si>
    <t>W  LATACH  2019 - 2020</t>
  </si>
  <si>
    <t xml:space="preserve">  Zestawienie  ogólne - porównanie  wykonania  budżetu  państwa  w  latach  2019 - 2020</t>
  </si>
  <si>
    <t>1.11. Pozostałe dochody podatkowe</t>
  </si>
  <si>
    <t>1.10. Podatki zniesione</t>
  </si>
  <si>
    <t>1. 9. Podatek tonażowy</t>
  </si>
  <si>
    <t>1. 8. Podatek od sprzedaży detalicznej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</si>
  <si>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</si>
  <si>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</si>
  <si>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</si>
  <si>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</si>
  <si>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</si>
  <si>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 xml:space="preserve">                 swap  oraz innych tytułów  płatne do końca 2020 r.</t>
  </si>
  <si>
    <t>Dotacje podmiotowe oraz subwencje z budżetu dla jednostek (podmiotów) szkolnictwa wyższego i nauki</t>
  </si>
  <si>
    <t>na 2020 rok</t>
  </si>
  <si>
    <t>Ustawa budżetowa na 2020</t>
  </si>
  <si>
    <t xml:space="preserve">   na 2020 rok</t>
  </si>
  <si>
    <t xml:space="preserve">                                 a - Ustawa budżetowa</t>
  </si>
  <si>
    <t>51</t>
  </si>
  <si>
    <t>51 - Klimat</t>
  </si>
  <si>
    <t>Klimat</t>
  </si>
  <si>
    <t>*)</t>
  </si>
  <si>
    <t>I - IV</t>
  </si>
  <si>
    <t>I - V</t>
  </si>
  <si>
    <t>I - VI</t>
  </si>
  <si>
    <t>55</t>
  </si>
  <si>
    <t>Aktywa Państwowe</t>
  </si>
  <si>
    <t>55 - Aktywa Państwowe</t>
  </si>
  <si>
    <t xml:space="preserve"> I - V</t>
  </si>
  <si>
    <t xml:space="preserve">Sprawozdanie operatywne z wykonania budżetu państwa uwzględnia przepisy: </t>
  </si>
  <si>
    <t>6:3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</si>
  <si>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</si>
  <si>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 xml:space="preserve">na 2020 rok </t>
    </r>
    <r>
      <rPr>
        <b/>
        <vertAlign val="superscript"/>
        <sz val="11"/>
        <rFont val="Arial"/>
        <family val="2"/>
        <charset val="238"/>
      </rPr>
      <t>**)</t>
    </r>
  </si>
  <si>
    <t xml:space="preserve">- rozporządzenia Ministra Finansów z dnia 19 marca 2020 roku zmieniającego rozporządzenie w sprawie klasyfikacji części budżetowych oraz </t>
  </si>
  <si>
    <t>- rozporządzenia Prezesa Rady Ministrów z dnia 24 marca 2020 r. w sprawie przeniesienia planowanych dochodów i wydatków budżetowych,</t>
  </si>
  <si>
    <t>ZA STYCZEŃ - CZERWIEC 2020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</si>
  <si>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sierpień </t>
    </r>
    <r>
      <rPr>
        <b/>
        <sz val="14"/>
        <color indexed="22"/>
        <rFont val="Arial"/>
        <family val="2"/>
        <charset val="238"/>
      </rPr>
      <t>2020 r.</t>
    </r>
  </si>
  <si>
    <t>na dzień 30-06-2020 r.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</si>
  <si>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lipiec 3.818.187 tys.zł</t>
    </r>
  </si>
  <si>
    <t xml:space="preserve">                10 072 660 tys. zł - zobowiązania części 79 z tytułu odsetek, dyskonta i opłat od kredytów otrzymanych, wyemitowanych obligacji Skarbu Państwa i transakcji</t>
  </si>
  <si>
    <t xml:space="preserve">         oraz innych tytułów płatne do końca 2020 r. w kwocie 10 072 660 tys. zł. Pozostałe zobowiazania płatne w latach następnych.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</si>
  <si>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</si>
  <si>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</si>
  <si>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</si>
  <si>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</si>
  <si>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ZESTAWIENIE  OGÓLNE  Z  WYKONANIA  BUDŻETU  ŚRODKÓW  EUROPEJSKICH</t>
  </si>
  <si>
    <t xml:space="preserve">Ustawa </t>
  </si>
  <si>
    <r>
      <t>na 2020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</si>
  <si>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</si>
  <si>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I-IV</t>
  </si>
  <si>
    <t>I-V</t>
  </si>
  <si>
    <t>I-VI</t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</si>
  <si>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</si>
  <si>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</si>
  <si>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</si>
  <si>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</si>
  <si>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</si>
  <si>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</si>
  <si>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</si>
  <si>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</si>
  <si>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</si>
  <si>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</si>
  <si>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</si>
  <si>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</si>
  <si>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</si>
  <si>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</si>
  <si>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</si>
  <si>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</si>
  <si>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</si>
  <si>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</si>
  <si>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</si>
  <si>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</si>
  <si>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</si>
  <si>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</si>
  <si>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</si>
  <si>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</si>
  <si>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</si>
  <si>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</si>
  <si>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</si>
  <si>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</si>
  <si>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</si>
  <si>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</si>
  <si>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</si>
  <si>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</si>
  <si>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</si>
  <si>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</si>
  <si>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</si>
  <si>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</si>
  <si>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</si>
  <si>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</si>
  <si>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</si>
  <si>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</si>
  <si>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</si>
  <si>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</si>
  <si>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</si>
  <si>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9:5</t>
  </si>
  <si>
    <t>9:7</t>
  </si>
  <si>
    <t>15/08</t>
  </si>
  <si>
    <t>Mechanizm Finansowy EOG 2014 - 2021</t>
  </si>
  <si>
    <t>Norweski Mechanizm Finansowy 2014 - 2021</t>
  </si>
  <si>
    <t>Regionalny Program Operacyjny - Lubuskie 2020</t>
  </si>
  <si>
    <t>Wspólna polityka rolna</t>
  </si>
  <si>
    <t>Program Operacyjny Polska Wschodnia 2014-2020</t>
  </si>
  <si>
    <t>Regionalny Program Operacyjny Województwa Kujawsko - Pomorskiego na lata 2007-2013</t>
  </si>
  <si>
    <t>poz. 98  Finansowanie programów z budżetu środków europejskich</t>
  </si>
  <si>
    <t>poz. 99  Finansowanie wynagrodzeń w ramach budżetu środków europejskich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</si>
  <si>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</si>
  <si>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</si>
  <si>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</si>
  <si>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</si>
  <si>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</si>
  <si>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</si>
  <si>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</si>
  <si>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</si>
  <si>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85/24</t>
  </si>
  <si>
    <t>85/26</t>
  </si>
  <si>
    <t>85/28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</si>
  <si>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</si>
  <si>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</si>
  <si>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</si>
  <si>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</si>
  <si>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</si>
  <si>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</si>
  <si>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I-VI 2020r.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</si>
  <si>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</si>
  <si>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</si>
  <si>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</si>
  <si>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</si>
  <si>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Szwajcarsko-Polski Program Współpracy</t>
  </si>
  <si>
    <t>Mechanizm Finansowy Europejskiego Obszaru Gospodarczego 2009-2014</t>
  </si>
  <si>
    <t>Program Operacyjny Kapitał Ludzki 2007 - 2013</t>
  </si>
  <si>
    <t>Regionalny Program Operacyjny  Województwa Mazowieckiego na lata 2014-2020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</si>
  <si>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</si>
  <si>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</si>
  <si>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</si>
  <si>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</si>
  <si>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</si>
  <si>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</si>
  <si>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</si>
  <si>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</si>
  <si>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Województwa Małopolskiego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</si>
  <si>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</si>
  <si>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</si>
  <si>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</si>
  <si>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</si>
  <si>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</si>
  <si>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</si>
  <si>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</si>
  <si>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</si>
  <si>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</si>
  <si>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</si>
  <si>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</si>
  <si>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</si>
  <si>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</si>
  <si>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</si>
  <si>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Infrastruktura i Środowisko 2007 - 2013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</si>
  <si>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</si>
  <si>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</si>
  <si>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</si>
  <si>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 xml:space="preserve">
34</t>
  </si>
  <si>
    <t>- rozporządzenia Rady Ministrów z dnia 19 czerwca 2020 r. w sprawie przeniesienia planowanych wydatków budżetowych,</t>
  </si>
  <si>
    <t xml:space="preserve">  określonych w ustawie budżetowej na rok 2020 (Dz. U. poz. 1067).</t>
  </si>
  <si>
    <t xml:space="preserve">  określenia ich dysponentów (Dz. U. poz. 485),</t>
  </si>
  <si>
    <t xml:space="preserve">  w tym wynagrodzeń, określonych w ustawie budżetowej na rok 2020 (Dz. U. poz. 520, z późn. zm.),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</si>
</sst>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\ #,###,"/>
    <numFmt numFmtId="189" formatCode="_-* #,##0.0\ _z_ł_-;\-* #,##0.0\ _z_ł_-;_-* &quot;-&quot;?\ _z_ł_-;_-@_-"/>
    <numFmt numFmtId="190" formatCode="#,0##,"/>
    <numFmt numFmtId="191" formatCode="_-* #,##0.0000\ _z_ł_-;\-* #,##0.0000\ _z_ł_-;_-* &quot;-&quot;??\ _z_ł_-;_-@_-"/>
    <numFmt numFmtId="192" formatCode="000"/>
  </numFmts>
  <fonts count="1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8"/>
      <color indexed="9"/>
      <name val="Arial CE"/>
      <family val="2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zcionka tekstu podstawowego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89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8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7" fillId="11" borderId="0" applyNumberFormat="0" applyBorder="0" applyAlignment="0" applyProtection="0"/>
    <xf numFmtId="0" fontId="28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2" borderId="0" applyNumberFormat="0" applyBorder="0" applyAlignment="0" applyProtection="0"/>
    <xf numFmtId="0" fontId="29" fillId="12" borderId="0" applyNumberFormat="0" applyBorder="0" applyAlignment="0" applyProtection="0"/>
    <xf numFmtId="0" fontId="30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30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1" applyNumberFormat="0" applyAlignment="0" applyProtection="0"/>
    <xf numFmtId="0" fontId="33" fillId="21" borderId="2" applyNumberFormat="0" applyAlignment="0" applyProtection="0"/>
    <xf numFmtId="0" fontId="34" fillId="7" borderId="1" applyNumberFormat="0" applyAlignment="0" applyProtection="0"/>
    <xf numFmtId="0" fontId="35" fillId="7" borderId="1" applyNumberFormat="0" applyAlignment="0" applyProtection="0"/>
    <xf numFmtId="0" fontId="34" fillId="7" borderId="1" applyNumberFormat="0" applyAlignment="0" applyProtection="0"/>
    <xf numFmtId="0" fontId="35" fillId="7" borderId="1" applyNumberFormat="0" applyAlignment="0" applyProtection="0"/>
    <xf numFmtId="0" fontId="35" fillId="7" borderId="1" applyNumberFormat="0" applyAlignment="0" applyProtection="0"/>
    <xf numFmtId="0" fontId="35" fillId="7" borderId="1" applyNumberFormat="0" applyAlignment="0" applyProtection="0"/>
    <xf numFmtId="0" fontId="34" fillId="7" borderId="1" applyNumberFormat="0" applyAlignment="0" applyProtection="0"/>
    <xf numFmtId="0" fontId="36" fillId="20" borderId="3" applyNumberFormat="0" applyAlignment="0" applyProtection="0"/>
    <xf numFmtId="0" fontId="37" fillId="20" borderId="3" applyNumberFormat="0" applyAlignment="0" applyProtection="0"/>
    <xf numFmtId="0" fontId="36" fillId="20" borderId="3" applyNumberFormat="0" applyAlignment="0" applyProtection="0"/>
    <xf numFmtId="0" fontId="37" fillId="20" borderId="3" applyNumberFormat="0" applyAlignment="0" applyProtection="0"/>
    <xf numFmtId="0" fontId="37" fillId="20" borderId="3" applyNumberFormat="0" applyAlignment="0" applyProtection="0"/>
    <xf numFmtId="0" fontId="37" fillId="20" borderId="3" applyNumberFormat="0" applyAlignment="0" applyProtection="0"/>
    <xf numFmtId="0" fontId="36" fillId="20" borderId="3" applyNumberFormat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174" fontId="4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35" fillId="7" borderId="1" applyNumberFormat="0" applyAlignment="0" applyProtection="0"/>
    <xf numFmtId="0" fontId="45" fillId="0" borderId="7" applyNumberFormat="0" applyFill="0" applyAlignment="0" applyProtection="0"/>
    <xf numFmtId="0" fontId="46" fillId="0" borderId="7" applyNumberFormat="0" applyFill="0" applyAlignment="0" applyProtection="0"/>
    <xf numFmtId="0" fontId="45" fillId="0" borderId="7" applyNumberFormat="0" applyFill="0" applyAlignment="0" applyProtection="0"/>
    <xf numFmtId="0" fontId="46" fillId="0" borderId="7" applyNumberFormat="0" applyFill="0" applyAlignment="0" applyProtection="0"/>
    <xf numFmtId="0" fontId="46" fillId="0" borderId="7" applyNumberFormat="0" applyFill="0" applyAlignment="0" applyProtection="0"/>
    <xf numFmtId="0" fontId="46" fillId="0" borderId="7" applyNumberFormat="0" applyFill="0" applyAlignment="0" applyProtection="0"/>
    <xf numFmtId="0" fontId="45" fillId="0" borderId="7" applyNumberFormat="0" applyFill="0" applyAlignment="0" applyProtection="0"/>
    <xf numFmtId="0" fontId="47" fillId="21" borderId="2" applyNumberFormat="0" applyAlignment="0" applyProtection="0"/>
    <xf numFmtId="0" fontId="33" fillId="21" borderId="2" applyNumberFormat="0" applyAlignment="0" applyProtection="0"/>
    <xf numFmtId="0" fontId="47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47" fillId="21" borderId="2" applyNumberFormat="0" applyAlignment="0" applyProtection="0"/>
    <xf numFmtId="0" fontId="46" fillId="0" borderId="7" applyNumberFormat="0" applyFill="0" applyAlignment="0" applyProtection="0"/>
    <xf numFmtId="0" fontId="48" fillId="0" borderId="4" applyNumberFormat="0" applyFill="0" applyAlignment="0" applyProtection="0"/>
    <xf numFmtId="0" fontId="42" fillId="0" borderId="4" applyNumberFormat="0" applyFill="0" applyAlignment="0" applyProtection="0"/>
    <xf numFmtId="0" fontId="48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43" fillId="0" borderId="5" applyNumberFormat="0" applyFill="0" applyAlignment="0" applyProtection="0"/>
    <xf numFmtId="0" fontId="49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44" fillId="0" borderId="6" applyNumberFormat="0" applyFill="0" applyAlignment="0" applyProtection="0"/>
    <xf numFmtId="0" fontId="50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2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165" fontId="53" fillId="0" borderId="0"/>
    <xf numFmtId="165" fontId="53" fillId="0" borderId="0"/>
    <xf numFmtId="165" fontId="53" fillId="0" borderId="0"/>
    <xf numFmtId="165" fontId="53" fillId="0" borderId="0"/>
    <xf numFmtId="165" fontId="53" fillId="0" borderId="0"/>
    <xf numFmtId="165" fontId="53" fillId="0" borderId="0"/>
    <xf numFmtId="165" fontId="5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5" fontId="53" fillId="0" borderId="0"/>
    <xf numFmtId="0" fontId="27" fillId="0" borderId="0"/>
    <xf numFmtId="0" fontId="27" fillId="0" borderId="0"/>
    <xf numFmtId="165" fontId="53" fillId="0" borderId="0"/>
    <xf numFmtId="165" fontId="53" fillId="0" borderId="0"/>
    <xf numFmtId="165" fontId="53" fillId="0" borderId="0"/>
    <xf numFmtId="0" fontId="54" fillId="0" borderId="0"/>
    <xf numFmtId="167" fontId="53" fillId="0" borderId="0"/>
    <xf numFmtId="0" fontId="54" fillId="0" borderId="0"/>
    <xf numFmtId="167" fontId="53" fillId="0" borderId="0"/>
    <xf numFmtId="0" fontId="40" fillId="0" borderId="0"/>
    <xf numFmtId="0" fontId="28" fillId="0" borderId="0"/>
    <xf numFmtId="167" fontId="53" fillId="0" borderId="0"/>
    <xf numFmtId="0" fontId="28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55" fillId="0" borderId="0"/>
    <xf numFmtId="0" fontId="40" fillId="0" borderId="0"/>
    <xf numFmtId="0" fontId="26" fillId="0" borderId="0"/>
    <xf numFmtId="0" fontId="55" fillId="0" borderId="0"/>
    <xf numFmtId="0" fontId="26" fillId="0" borderId="0"/>
    <xf numFmtId="0" fontId="27" fillId="0" borderId="0"/>
    <xf numFmtId="165" fontId="53" fillId="0" borderId="0"/>
    <xf numFmtId="0" fontId="28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165" fontId="53" fillId="0" borderId="0"/>
    <xf numFmtId="165" fontId="53" fillId="0" borderId="0"/>
    <xf numFmtId="165" fontId="53" fillId="0" borderId="0"/>
    <xf numFmtId="165" fontId="53" fillId="0" borderId="0" applyFill="0"/>
    <xf numFmtId="0" fontId="26" fillId="0" borderId="0"/>
    <xf numFmtId="165" fontId="53" fillId="0" borderId="0" applyFill="0"/>
    <xf numFmtId="165" fontId="53" fillId="0" borderId="0" applyFill="0"/>
    <xf numFmtId="165" fontId="53" fillId="0" borderId="0"/>
    <xf numFmtId="0" fontId="54" fillId="23" borderId="8" applyNumberFormat="0" applyFont="0" applyAlignment="0" applyProtection="0"/>
    <xf numFmtId="0" fontId="54" fillId="23" borderId="8" applyNumberFormat="0" applyFont="0" applyAlignment="0" applyProtection="0"/>
    <xf numFmtId="0" fontId="54" fillId="23" borderId="8" applyNumberFormat="0" applyFont="0" applyAlignment="0" applyProtection="0"/>
    <xf numFmtId="0" fontId="56" fillId="20" borderId="1" applyNumberFormat="0" applyAlignment="0" applyProtection="0"/>
    <xf numFmtId="0" fontId="32" fillId="20" borderId="1" applyNumberFormat="0" applyAlignment="0" applyProtection="0"/>
    <xf numFmtId="0" fontId="56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56" fillId="20" borderId="1" applyNumberFormat="0" applyAlignment="0" applyProtection="0"/>
    <xf numFmtId="0" fontId="37" fillId="20" borderId="3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58" fillId="0" borderId="9" applyNumberFormat="0" applyFill="0" applyAlignment="0" applyProtection="0"/>
    <xf numFmtId="0" fontId="59" fillId="0" borderId="9" applyNumberFormat="0" applyFill="0" applyAlignment="0" applyProtection="0"/>
    <xf numFmtId="0" fontId="58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58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9" fillId="0" borderId="9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6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31" fillId="3" borderId="0" applyNumberFormat="0" applyBorder="0" applyAlignment="0" applyProtection="0"/>
    <xf numFmtId="0" fontId="64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165" fontId="53" fillId="0" borderId="0"/>
    <xf numFmtId="0" fontId="97" fillId="0" borderId="0"/>
    <xf numFmtId="9" fontId="28" fillId="0" borderId="0" applyFont="0" applyFill="0" applyBorder="0" applyAlignment="0" applyProtection="0"/>
    <xf numFmtId="0" fontId="25" fillId="0" borderId="0"/>
    <xf numFmtId="0" fontId="97" fillId="0" borderId="0"/>
    <xf numFmtId="0" fontId="26" fillId="0" borderId="0"/>
    <xf numFmtId="0" fontId="98" fillId="0" borderId="0"/>
    <xf numFmtId="0" fontId="54" fillId="0" borderId="0"/>
    <xf numFmtId="0" fontId="24" fillId="0" borderId="0"/>
    <xf numFmtId="9" fontId="24" fillId="0" borderId="0" applyFont="0" applyFill="0" applyBorder="0" applyAlignment="0" applyProtection="0"/>
    <xf numFmtId="0" fontId="100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101" fillId="0" borderId="0"/>
    <xf numFmtId="165" fontId="53" fillId="0" borderId="0"/>
    <xf numFmtId="165" fontId="53" fillId="0" borderId="0"/>
    <xf numFmtId="0" fontId="10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75" fontId="53" fillId="0" borderId="0"/>
    <xf numFmtId="0" fontId="55" fillId="0" borderId="0"/>
    <xf numFmtId="175" fontId="53" fillId="0" borderId="0"/>
    <xf numFmtId="175" fontId="53" fillId="0" borderId="0"/>
    <xf numFmtId="0" fontId="40" fillId="0" borderId="0"/>
    <xf numFmtId="0" fontId="2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10" fillId="0" borderId="0"/>
    <xf numFmtId="0" fontId="54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85" fontId="53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65">
    <xf numFmtId="0" fontId="0" fillId="0" borderId="0" xfId="0"/>
    <xf numFmtId="0" fontId="65" fillId="0" borderId="0" xfId="343" applyFont="1" applyFill="1" applyAlignment="1">
      <alignment vertical="center"/>
    </xf>
    <xf numFmtId="0" fontId="66" fillId="0" borderId="0" xfId="343" applyFont="1" applyFill="1" applyAlignment="1">
      <alignment vertical="center"/>
    </xf>
    <xf numFmtId="0" fontId="65" fillId="0" borderId="0" xfId="343" applyFont="1" applyFill="1" applyAlignment="1" applyProtection="1">
      <alignment horizontal="centerContinuous" vertical="center"/>
      <protection locked="0"/>
    </xf>
    <xf numFmtId="0" fontId="66" fillId="0" borderId="0" xfId="343" applyFont="1" applyFill="1" applyAlignment="1">
      <alignment horizontal="centerContinuous" vertical="center"/>
    </xf>
    <xf numFmtId="168" fontId="66" fillId="0" borderId="0" xfId="343" applyNumberFormat="1" applyFont="1" applyFill="1" applyAlignment="1">
      <alignment horizontal="centerContinuous" vertical="center"/>
    </xf>
    <xf numFmtId="168" fontId="65" fillId="0" borderId="0" xfId="343" applyNumberFormat="1" applyFont="1" applyFill="1" applyAlignment="1">
      <alignment vertical="center"/>
    </xf>
    <xf numFmtId="168" fontId="65" fillId="0" borderId="0" xfId="343" applyNumberFormat="1" applyFont="1" applyFill="1" applyAlignment="1">
      <alignment horizontal="left" vertical="center"/>
    </xf>
    <xf numFmtId="0" fontId="65" fillId="0" borderId="0" xfId="343" applyFont="1" applyFill="1" applyAlignment="1">
      <alignment horizontal="left" vertical="center"/>
    </xf>
    <xf numFmtId="0" fontId="68" fillId="0" borderId="0" xfId="343" applyFont="1" applyFill="1" applyAlignment="1">
      <alignment horizontal="right" vertical="center"/>
    </xf>
    <xf numFmtId="0" fontId="71" fillId="0" borderId="10" xfId="343" applyFont="1" applyFill="1" applyBorder="1" applyAlignment="1">
      <alignment vertical="center"/>
    </xf>
    <xf numFmtId="0" fontId="71" fillId="0" borderId="11" xfId="343" applyFont="1" applyFill="1" applyBorder="1" applyAlignment="1">
      <alignment vertical="center"/>
    </xf>
    <xf numFmtId="0" fontId="68" fillId="0" borderId="11" xfId="343" applyFont="1" applyFill="1" applyBorder="1" applyAlignment="1">
      <alignment vertical="center"/>
    </xf>
    <xf numFmtId="0" fontId="72" fillId="0" borderId="12" xfId="343" applyFont="1" applyFill="1" applyBorder="1" applyAlignment="1">
      <alignment vertical="center"/>
    </xf>
    <xf numFmtId="0" fontId="72" fillId="0" borderId="13" xfId="343" applyFont="1" applyFill="1" applyBorder="1" applyAlignment="1">
      <alignment horizontal="left" vertical="center"/>
    </xf>
    <xf numFmtId="165" fontId="65" fillId="0" borderId="17" xfId="342" applyFont="1" applyFill="1" applyBorder="1" applyAlignment="1">
      <alignment horizontal="left" vertical="center"/>
    </xf>
    <xf numFmtId="0" fontId="66" fillId="0" borderId="18" xfId="343" applyFont="1" applyFill="1" applyBorder="1" applyAlignment="1">
      <alignment vertical="center"/>
    </xf>
    <xf numFmtId="0" fontId="66" fillId="0" borderId="0" xfId="343" applyFont="1" applyFill="1" applyBorder="1" applyAlignment="1">
      <alignment vertical="center"/>
    </xf>
    <xf numFmtId="0" fontId="72" fillId="0" borderId="0" xfId="343" applyFont="1" applyFill="1" applyBorder="1" applyAlignment="1">
      <alignment vertical="center"/>
    </xf>
    <xf numFmtId="0" fontId="72" fillId="0" borderId="19" xfId="343" applyFont="1" applyFill="1" applyBorder="1" applyAlignment="1">
      <alignment horizontal="left" vertical="center"/>
    </xf>
    <xf numFmtId="0" fontId="68" fillId="0" borderId="19" xfId="343" applyFont="1" applyFill="1" applyBorder="1" applyAlignment="1">
      <alignment horizontal="center" vertical="center"/>
    </xf>
    <xf numFmtId="0" fontId="73" fillId="0" borderId="0" xfId="343" applyFont="1" applyFill="1" applyBorder="1" applyAlignment="1" applyProtection="1">
      <alignment horizontal="left" vertical="center"/>
      <protection locked="0"/>
    </xf>
    <xf numFmtId="0" fontId="72" fillId="0" borderId="0" xfId="343" applyFont="1" applyFill="1" applyAlignment="1">
      <alignment vertical="center"/>
    </xf>
    <xf numFmtId="0" fontId="68" fillId="0" borderId="19" xfId="343" applyFont="1" applyFill="1" applyBorder="1" applyAlignment="1">
      <alignment horizontal="center" vertical="top"/>
    </xf>
    <xf numFmtId="0" fontId="68" fillId="0" borderId="21" xfId="343" applyFont="1" applyFill="1" applyBorder="1" applyAlignment="1">
      <alignment horizontal="left" vertical="center"/>
    </xf>
    <xf numFmtId="0" fontId="72" fillId="0" borderId="22" xfId="343" applyFont="1" applyFill="1" applyBorder="1" applyAlignment="1">
      <alignment vertical="center"/>
    </xf>
    <xf numFmtId="0" fontId="72" fillId="0" borderId="23" xfId="343" applyFont="1" applyFill="1" applyBorder="1" applyAlignment="1">
      <alignment vertical="center"/>
    </xf>
    <xf numFmtId="165" fontId="68" fillId="0" borderId="24" xfId="342" applyFont="1" applyFill="1" applyBorder="1" applyAlignment="1">
      <alignment vertical="center"/>
    </xf>
    <xf numFmtId="165" fontId="68" fillId="0" borderId="25" xfId="342" applyFont="1" applyFill="1" applyBorder="1" applyAlignment="1">
      <alignment vertical="center"/>
    </xf>
    <xf numFmtId="165" fontId="68" fillId="0" borderId="22" xfId="342" applyFont="1" applyFill="1" applyBorder="1" applyAlignment="1">
      <alignment vertical="center"/>
    </xf>
    <xf numFmtId="165" fontId="68" fillId="0" borderId="26" xfId="342" applyFont="1" applyFill="1" applyBorder="1" applyAlignment="1">
      <alignment vertical="center"/>
    </xf>
    <xf numFmtId="0" fontId="66" fillId="0" borderId="27" xfId="343" applyFont="1" applyFill="1" applyBorder="1" applyAlignment="1">
      <alignment vertical="center"/>
    </xf>
    <xf numFmtId="0" fontId="66" fillId="0" borderId="28" xfId="343" applyFont="1" applyFill="1" applyBorder="1" applyAlignment="1">
      <alignment vertical="center"/>
    </xf>
    <xf numFmtId="0" fontId="74" fillId="0" borderId="28" xfId="343" applyFont="1" applyFill="1" applyBorder="1" applyAlignment="1">
      <alignment horizontal="centerContinuous" vertical="center"/>
    </xf>
    <xf numFmtId="0" fontId="74" fillId="0" borderId="29" xfId="343" applyFont="1" applyFill="1" applyBorder="1" applyAlignment="1">
      <alignment horizontal="centerContinuous" vertical="center"/>
    </xf>
    <xf numFmtId="0" fontId="74" fillId="0" borderId="27" xfId="343" applyFont="1" applyFill="1" applyBorder="1" applyAlignment="1">
      <alignment horizontal="center" vertical="center"/>
    </xf>
    <xf numFmtId="165" fontId="70" fillId="0" borderId="30" xfId="342" applyFont="1" applyFill="1" applyBorder="1" applyAlignment="1">
      <alignment horizontal="center" vertical="center"/>
    </xf>
    <xf numFmtId="165" fontId="70" fillId="0" borderId="31" xfId="342" applyFont="1" applyFill="1" applyBorder="1" applyAlignment="1">
      <alignment horizontal="center" vertical="center"/>
    </xf>
    <xf numFmtId="165" fontId="70" fillId="0" borderId="32" xfId="342" applyFont="1" applyFill="1" applyBorder="1" applyAlignment="1">
      <alignment horizontal="center" vertical="center"/>
    </xf>
    <xf numFmtId="165" fontId="70" fillId="0" borderId="33" xfId="342" applyFont="1" applyFill="1" applyBorder="1" applyAlignment="1">
      <alignment horizontal="center" vertical="center"/>
    </xf>
    <xf numFmtId="165" fontId="70" fillId="0" borderId="34" xfId="342" applyFont="1" applyFill="1" applyBorder="1" applyAlignment="1">
      <alignment horizontal="center" vertical="center"/>
    </xf>
    <xf numFmtId="0" fontId="65" fillId="0" borderId="0" xfId="343" applyFont="1" applyFill="1" applyBorder="1" applyAlignment="1" applyProtection="1">
      <alignment horizontal="left"/>
    </xf>
    <xf numFmtId="0" fontId="68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6" fillId="0" borderId="0" xfId="343" applyFont="1" applyFill="1"/>
    <xf numFmtId="0" fontId="65" fillId="0" borderId="0" xfId="343" quotePrefix="1" applyFont="1" applyFill="1" applyBorder="1" applyAlignment="1" applyProtection="1">
      <alignment horizontal="left"/>
    </xf>
    <xf numFmtId="0" fontId="68" fillId="0" borderId="35" xfId="343" applyFont="1" applyFill="1" applyBorder="1" applyAlignment="1">
      <alignment horizontal="centerContinuous" vertical="center"/>
    </xf>
    <xf numFmtId="165" fontId="76" fillId="0" borderId="0" xfId="342" applyFont="1" applyFill="1" applyBorder="1" applyAlignment="1" applyProtection="1">
      <alignment horizontal="right"/>
    </xf>
    <xf numFmtId="0" fontId="66" fillId="0" borderId="36" xfId="343" applyFont="1" applyFill="1" applyBorder="1" applyAlignment="1">
      <alignment vertical="center"/>
    </xf>
    <xf numFmtId="0" fontId="66" fillId="0" borderId="29" xfId="343" applyFont="1" applyFill="1" applyBorder="1" applyAlignment="1">
      <alignment vertical="center"/>
    </xf>
    <xf numFmtId="0" fontId="65" fillId="0" borderId="29" xfId="343" quotePrefix="1" applyFont="1" applyFill="1" applyBorder="1" applyAlignment="1" applyProtection="1">
      <alignment horizontal="left"/>
    </xf>
    <xf numFmtId="0" fontId="66" fillId="0" borderId="18" xfId="343" quotePrefix="1" applyFont="1" applyFill="1" applyBorder="1" applyAlignment="1">
      <alignment horizontal="right"/>
    </xf>
    <xf numFmtId="0" fontId="66" fillId="0" borderId="0" xfId="343" applyFont="1" applyFill="1" applyBorder="1" applyAlignment="1"/>
    <xf numFmtId="1" fontId="66" fillId="0" borderId="0" xfId="343" applyNumberFormat="1" applyFont="1" applyFill="1" applyBorder="1"/>
    <xf numFmtId="0" fontId="71" fillId="0" borderId="14" xfId="343" applyFont="1" applyFill="1" applyBorder="1" applyAlignment="1">
      <alignment horizontal="centerContinuous"/>
    </xf>
    <xf numFmtId="172" fontId="77" fillId="0" borderId="0" xfId="343" applyNumberFormat="1" applyFont="1" applyFill="1" applyBorder="1" applyAlignment="1" applyProtection="1">
      <alignment vertical="center"/>
    </xf>
    <xf numFmtId="0" fontId="66" fillId="0" borderId="18" xfId="343" applyFont="1" applyFill="1" applyBorder="1" applyAlignment="1">
      <alignment horizontal="right"/>
    </xf>
    <xf numFmtId="0" fontId="71" fillId="0" borderId="35" xfId="343" applyFont="1" applyFill="1" applyBorder="1" applyAlignment="1">
      <alignment horizontal="centerContinuous"/>
    </xf>
    <xf numFmtId="0" fontId="66" fillId="0" borderId="36" xfId="343" applyFont="1" applyFill="1" applyBorder="1" applyAlignment="1">
      <alignment horizontal="right"/>
    </xf>
    <xf numFmtId="0" fontId="66" fillId="0" borderId="29" xfId="343" applyFont="1" applyFill="1" applyBorder="1" applyAlignment="1"/>
    <xf numFmtId="1" fontId="66" fillId="0" borderId="29" xfId="343" applyNumberFormat="1" applyFont="1" applyFill="1" applyBorder="1"/>
    <xf numFmtId="0" fontId="71" fillId="0" borderId="37" xfId="343" applyFont="1" applyFill="1" applyBorder="1" applyAlignment="1">
      <alignment horizontal="centerContinuous"/>
    </xf>
    <xf numFmtId="0" fontId="71" fillId="0" borderId="38" xfId="343" applyFont="1" applyFill="1" applyBorder="1" applyAlignment="1">
      <alignment horizontal="centerContinuous"/>
    </xf>
    <xf numFmtId="0" fontId="71" fillId="0" borderId="39" xfId="343" applyFont="1" applyFill="1" applyBorder="1" applyAlignment="1">
      <alignment horizontal="centerContinuous"/>
    </xf>
    <xf numFmtId="0" fontId="71" fillId="0" borderId="40" xfId="343" applyFont="1" applyFill="1" applyBorder="1" applyAlignment="1">
      <alignment horizontal="centerContinuous"/>
    </xf>
    <xf numFmtId="0" fontId="71" fillId="0" borderId="41" xfId="343" applyFont="1" applyFill="1" applyBorder="1" applyAlignment="1">
      <alignment horizontal="centerContinuous"/>
    </xf>
    <xf numFmtId="0" fontId="66" fillId="0" borderId="0" xfId="343" quotePrefix="1" applyFont="1" applyFill="1" applyBorder="1" applyAlignment="1"/>
    <xf numFmtId="0" fontId="67" fillId="0" borderId="0" xfId="343" applyFont="1" applyFill="1" applyBorder="1" applyAlignment="1"/>
    <xf numFmtId="0" fontId="67" fillId="0" borderId="18" xfId="343" applyFont="1" applyFill="1" applyBorder="1" applyAlignment="1">
      <alignment horizontal="right"/>
    </xf>
    <xf numFmtId="0" fontId="66" fillId="0" borderId="18" xfId="343" quotePrefix="1" applyNumberFormat="1" applyFont="1" applyFill="1" applyBorder="1" applyAlignment="1">
      <alignment horizontal="right"/>
    </xf>
    <xf numFmtId="0" fontId="66" fillId="0" borderId="18" xfId="343" quotePrefix="1" applyFont="1" applyFill="1" applyBorder="1" applyAlignment="1"/>
    <xf numFmtId="0" fontId="66" fillId="0" borderId="11" xfId="343" applyFont="1" applyFill="1" applyBorder="1" applyAlignment="1"/>
    <xf numFmtId="0" fontId="66" fillId="0" borderId="0" xfId="0" applyFont="1"/>
    <xf numFmtId="165" fontId="65" fillId="0" borderId="0" xfId="340" applyFont="1" applyAlignment="1" applyProtection="1">
      <alignment horizontal="left"/>
    </xf>
    <xf numFmtId="165" fontId="66" fillId="0" borderId="0" xfId="340" applyFont="1"/>
    <xf numFmtId="165" fontId="82" fillId="0" borderId="0" xfId="340" applyFont="1"/>
    <xf numFmtId="165" fontId="83" fillId="0" borderId="0" xfId="340" applyFont="1"/>
    <xf numFmtId="165" fontId="84" fillId="0" borderId="0" xfId="340" applyFont="1" applyAlignment="1" applyProtection="1">
      <alignment horizontal="centerContinuous"/>
    </xf>
    <xf numFmtId="165" fontId="83" fillId="0" borderId="0" xfId="340" applyFont="1" applyAlignment="1">
      <alignment horizontal="centerContinuous"/>
    </xf>
    <xf numFmtId="165" fontId="83" fillId="0" borderId="29" xfId="340" applyFont="1" applyBorder="1"/>
    <xf numFmtId="165" fontId="68" fillId="0" borderId="0" xfId="340" applyFont="1" applyAlignment="1" applyProtection="1">
      <alignment horizontal="right"/>
    </xf>
    <xf numFmtId="165" fontId="83" fillId="0" borderId="15" xfId="340" applyFont="1" applyBorder="1"/>
    <xf numFmtId="165" fontId="68" fillId="0" borderId="15" xfId="340" applyFont="1" applyBorder="1" applyAlignment="1">
      <alignment horizontal="center"/>
    </xf>
    <xf numFmtId="165" fontId="68" fillId="0" borderId="20" xfId="340" applyFont="1" applyBorder="1" applyAlignment="1">
      <alignment horizontal="center"/>
    </xf>
    <xf numFmtId="165" fontId="68" fillId="0" borderId="20" xfId="340" applyFont="1" applyBorder="1" applyAlignment="1" applyProtection="1">
      <alignment horizontal="center" vertical="center"/>
    </xf>
    <xf numFmtId="165" fontId="83" fillId="0" borderId="23" xfId="340" applyFont="1" applyBorder="1"/>
    <xf numFmtId="165" fontId="68" fillId="0" borderId="23" xfId="340" applyFont="1" applyBorder="1" applyAlignment="1" applyProtection="1">
      <alignment horizontal="center" vertical="center"/>
    </xf>
    <xf numFmtId="165" fontId="86" fillId="0" borderId="23" xfId="340" applyFont="1" applyBorder="1" applyAlignment="1">
      <alignment horizontal="center" vertical="center"/>
    </xf>
    <xf numFmtId="165" fontId="86" fillId="0" borderId="42" xfId="340" quotePrefix="1" applyFont="1" applyBorder="1" applyAlignment="1" applyProtection="1">
      <alignment horizontal="center" vertical="center"/>
    </xf>
    <xf numFmtId="165" fontId="83" fillId="0" borderId="0" xfId="340" applyFont="1" applyAlignment="1">
      <alignment horizontal="center" vertical="center"/>
    </xf>
    <xf numFmtId="165" fontId="83" fillId="0" borderId="0" xfId="340" applyFont="1" applyBorder="1"/>
    <xf numFmtId="4" fontId="83" fillId="0" borderId="0" xfId="340" applyNumberFormat="1" applyFont="1"/>
    <xf numFmtId="165" fontId="65" fillId="0" borderId="0" xfId="341" applyFont="1" applyAlignment="1" applyProtection="1">
      <alignment horizontal="left"/>
    </xf>
    <xf numFmtId="165" fontId="66" fillId="0" borderId="0" xfId="341" applyFont="1"/>
    <xf numFmtId="165" fontId="65" fillId="0" borderId="0" xfId="341" applyFont="1" applyAlignment="1" applyProtection="1">
      <alignment horizontal="centerContinuous"/>
    </xf>
    <xf numFmtId="165" fontId="66" fillId="0" borderId="0" xfId="341" applyFont="1" applyAlignment="1">
      <alignment horizontal="centerContinuous"/>
    </xf>
    <xf numFmtId="165" fontId="65" fillId="0" borderId="0" xfId="341" applyFont="1"/>
    <xf numFmtId="165" fontId="68" fillId="0" borderId="0" xfId="341" applyFont="1" applyAlignment="1" applyProtection="1">
      <alignment horizontal="right"/>
    </xf>
    <xf numFmtId="165" fontId="71" fillId="0" borderId="15" xfId="341" applyFont="1" applyBorder="1"/>
    <xf numFmtId="165" fontId="68" fillId="0" borderId="39" xfId="341" applyFont="1" applyBorder="1" applyAlignment="1">
      <alignment horizontal="center"/>
    </xf>
    <xf numFmtId="165" fontId="68" fillId="0" borderId="43" xfId="341" applyFont="1" applyBorder="1" applyAlignment="1">
      <alignment vertical="center"/>
    </xf>
    <xf numFmtId="165" fontId="68" fillId="0" borderId="20" xfId="341" applyFont="1" applyBorder="1" applyAlignment="1">
      <alignment horizontal="center"/>
    </xf>
    <xf numFmtId="165" fontId="68" fillId="0" borderId="38" xfId="341" applyFont="1" applyBorder="1" applyAlignment="1" applyProtection="1">
      <alignment horizontal="center" vertical="center"/>
    </xf>
    <xf numFmtId="165" fontId="68" fillId="0" borderId="35" xfId="341" applyFont="1" applyBorder="1" applyAlignment="1" applyProtection="1">
      <alignment horizontal="centerContinuous" vertical="center"/>
    </xf>
    <xf numFmtId="165" fontId="71" fillId="0" borderId="23" xfId="341" applyFont="1" applyBorder="1"/>
    <xf numFmtId="165" fontId="68" fillId="0" borderId="40" xfId="341" applyFont="1" applyBorder="1" applyAlignment="1">
      <alignment horizontal="center"/>
    </xf>
    <xf numFmtId="165" fontId="68" fillId="0" borderId="22" xfId="341" applyFont="1" applyBorder="1" applyAlignment="1">
      <alignment vertical="center"/>
    </xf>
    <xf numFmtId="165" fontId="70" fillId="0" borderId="23" xfId="341" applyFont="1" applyBorder="1" applyAlignment="1">
      <alignment horizontal="center" vertical="center"/>
    </xf>
    <xf numFmtId="165" fontId="70" fillId="0" borderId="40" xfId="341" quotePrefix="1" applyFont="1" applyBorder="1" applyAlignment="1" applyProtection="1">
      <alignment horizontal="center" vertical="center"/>
    </xf>
    <xf numFmtId="165" fontId="70" fillId="0" borderId="22" xfId="341" applyFont="1" applyBorder="1" applyAlignment="1" applyProtection="1">
      <alignment horizontal="center" vertical="center"/>
    </xf>
    <xf numFmtId="173" fontId="27" fillId="0" borderId="0" xfId="329" applyNumberFormat="1" applyFont="1"/>
    <xf numFmtId="165" fontId="66" fillId="0" borderId="0" xfId="341" applyFont="1" applyAlignment="1">
      <alignment horizontal="center" vertical="center"/>
    </xf>
    <xf numFmtId="165" fontId="65" fillId="0" borderId="15" xfId="341" applyFont="1" applyBorder="1" applyAlignment="1" applyProtection="1">
      <alignment horizontal="left"/>
    </xf>
    <xf numFmtId="1" fontId="66" fillId="0" borderId="20" xfId="341" applyNumberFormat="1" applyFont="1" applyBorder="1"/>
    <xf numFmtId="170" fontId="65" fillId="0" borderId="0" xfId="341" applyNumberFormat="1" applyFont="1"/>
    <xf numFmtId="170" fontId="66" fillId="0" borderId="0" xfId="341" applyNumberFormat="1" applyFont="1"/>
    <xf numFmtId="2" fontId="66" fillId="0" borderId="0" xfId="341" applyNumberFormat="1" applyFont="1"/>
    <xf numFmtId="1" fontId="66" fillId="0" borderId="23" xfId="341" applyNumberFormat="1" applyFont="1" applyBorder="1"/>
    <xf numFmtId="165" fontId="65" fillId="0" borderId="0" xfId="345" applyFont="1" applyFill="1" applyAlignment="1">
      <alignment horizontal="left" vertical="center"/>
    </xf>
    <xf numFmtId="165" fontId="65" fillId="0" borderId="0" xfId="345" applyFont="1" applyFill="1" applyAlignment="1">
      <alignment vertical="center"/>
    </xf>
    <xf numFmtId="165" fontId="66" fillId="0" borderId="0" xfId="345" applyFont="1" applyFill="1" applyAlignment="1">
      <alignment vertical="center"/>
    </xf>
    <xf numFmtId="165" fontId="65" fillId="0" borderId="0" xfId="345" applyFont="1" applyFill="1" applyAlignment="1" applyProtection="1">
      <alignment horizontal="centerContinuous" vertical="center"/>
      <protection locked="0"/>
    </xf>
    <xf numFmtId="165" fontId="65" fillId="0" borderId="0" xfId="345" applyFont="1" applyFill="1" applyAlignment="1">
      <alignment horizontal="centerContinuous" vertical="center"/>
    </xf>
    <xf numFmtId="165" fontId="65" fillId="0" borderId="0" xfId="345" applyFont="1" applyFill="1" applyBorder="1" applyAlignment="1">
      <alignment vertical="center"/>
    </xf>
    <xf numFmtId="165" fontId="68" fillId="0" borderId="0" xfId="345" applyFont="1" applyFill="1" applyAlignment="1">
      <alignment horizontal="right" vertical="center"/>
    </xf>
    <xf numFmtId="165" fontId="65" fillId="0" borderId="10" xfId="345" applyFont="1" applyFill="1" applyBorder="1" applyAlignment="1">
      <alignment vertical="center"/>
    </xf>
    <xf numFmtId="165" fontId="72" fillId="0" borderId="11" xfId="345" applyFont="1" applyFill="1" applyBorder="1" applyAlignment="1">
      <alignment vertical="center"/>
    </xf>
    <xf numFmtId="165" fontId="68" fillId="0" borderId="11" xfId="345" applyFont="1" applyFill="1" applyBorder="1" applyAlignment="1">
      <alignment vertical="center"/>
    </xf>
    <xf numFmtId="165" fontId="72" fillId="0" borderId="0" xfId="345" applyFont="1" applyFill="1" applyBorder="1" applyAlignment="1">
      <alignment horizontal="left" vertical="center"/>
    </xf>
    <xf numFmtId="165" fontId="72" fillId="0" borderId="18" xfId="345" applyFont="1" applyFill="1" applyBorder="1" applyAlignment="1">
      <alignment vertical="center"/>
    </xf>
    <xf numFmtId="165" fontId="72" fillId="0" borderId="0" xfId="345" applyFont="1" applyFill="1" applyBorder="1" applyAlignment="1">
      <alignment vertical="center"/>
    </xf>
    <xf numFmtId="165" fontId="73" fillId="0" borderId="0" xfId="345" applyFont="1" applyFill="1" applyBorder="1" applyAlignment="1" applyProtection="1">
      <alignment horizontal="left" vertical="center"/>
      <protection locked="0"/>
    </xf>
    <xf numFmtId="165" fontId="65" fillId="0" borderId="18" xfId="345" applyFont="1" applyFill="1" applyBorder="1" applyAlignment="1">
      <alignment horizontal="center" vertical="center"/>
    </xf>
    <xf numFmtId="165" fontId="65" fillId="0" borderId="0" xfId="345" applyFont="1" applyFill="1" applyBorder="1" applyAlignment="1">
      <alignment horizontal="center" vertical="center"/>
    </xf>
    <xf numFmtId="165" fontId="72" fillId="0" borderId="18" xfId="345" applyFont="1" applyFill="1" applyBorder="1" applyAlignment="1">
      <alignment horizontal="left" vertical="center"/>
    </xf>
    <xf numFmtId="165" fontId="72" fillId="0" borderId="35" xfId="345" applyFont="1" applyFill="1" applyBorder="1" applyAlignment="1">
      <alignment vertical="center"/>
    </xf>
    <xf numFmtId="165" fontId="68" fillId="0" borderId="24" xfId="342" applyFont="1" applyFill="1" applyBorder="1" applyAlignment="1">
      <alignment horizontal="centerContinuous" vertical="center"/>
    </xf>
    <xf numFmtId="165" fontId="70" fillId="0" borderId="27" xfId="344" applyFont="1" applyFill="1" applyBorder="1" applyAlignment="1">
      <alignment horizontal="centerContinuous" vertical="center"/>
    </xf>
    <xf numFmtId="165" fontId="70" fillId="0" borderId="28" xfId="344" applyFont="1" applyFill="1" applyBorder="1" applyAlignment="1">
      <alignment horizontal="centerContinuous" vertical="center"/>
    </xf>
    <xf numFmtId="165" fontId="70" fillId="0" borderId="45" xfId="344" applyFont="1" applyFill="1" applyBorder="1" applyAlignment="1">
      <alignment horizontal="centerContinuous" vertical="center"/>
    </xf>
    <xf numFmtId="165" fontId="70" fillId="0" borderId="34" xfId="342" applyFont="1" applyFill="1" applyBorder="1" applyAlignment="1">
      <alignment horizontal="centerContinuous" vertical="center"/>
    </xf>
    <xf numFmtId="165" fontId="65" fillId="0" borderId="18" xfId="345" applyFont="1" applyFill="1" applyBorder="1" applyAlignment="1" applyProtection="1">
      <alignment horizontal="left"/>
    </xf>
    <xf numFmtId="165" fontId="65" fillId="0" borderId="0" xfId="345" applyFont="1" applyFill="1" applyBorder="1" applyAlignment="1" applyProtection="1">
      <alignment horizontal="left"/>
    </xf>
    <xf numFmtId="165" fontId="68" fillId="0" borderId="35" xfId="345" applyFont="1" applyFill="1" applyBorder="1" applyAlignment="1">
      <alignment horizontal="centerContinuous" vertical="center"/>
    </xf>
    <xf numFmtId="165" fontId="66" fillId="0" borderId="0" xfId="345" applyFont="1" applyFill="1"/>
    <xf numFmtId="165" fontId="65" fillId="0" borderId="18" xfId="345" quotePrefix="1" applyFont="1" applyFill="1" applyBorder="1" applyAlignment="1" applyProtection="1">
      <alignment horizontal="left"/>
    </xf>
    <xf numFmtId="165" fontId="65" fillId="0" borderId="0" xfId="345" quotePrefix="1" applyFont="1" applyFill="1" applyBorder="1" applyAlignment="1" applyProtection="1">
      <alignment horizontal="left"/>
    </xf>
    <xf numFmtId="165" fontId="65" fillId="0" borderId="36" xfId="345" quotePrefix="1" applyFont="1" applyFill="1" applyBorder="1" applyAlignment="1" applyProtection="1">
      <alignment horizontal="left"/>
    </xf>
    <xf numFmtId="165" fontId="65" fillId="0" borderId="29" xfId="345" quotePrefix="1" applyFont="1" applyFill="1" applyBorder="1" applyAlignment="1" applyProtection="1">
      <alignment horizontal="left"/>
    </xf>
    <xf numFmtId="165" fontId="65" fillId="0" borderId="29" xfId="345" applyFont="1" applyFill="1" applyBorder="1" applyAlignment="1" applyProtection="1">
      <alignment horizontal="left"/>
    </xf>
    <xf numFmtId="165" fontId="68" fillId="0" borderId="37" xfId="345" applyFont="1" applyFill="1" applyBorder="1" applyAlignment="1">
      <alignment horizontal="centerContinuous" vertical="center"/>
    </xf>
    <xf numFmtId="165" fontId="66" fillId="0" borderId="18" xfId="345" quotePrefix="1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</xf>
    <xf numFmtId="1" fontId="66" fillId="0" borderId="0" xfId="345" applyNumberFormat="1" applyFont="1" applyFill="1" applyBorder="1"/>
    <xf numFmtId="165" fontId="71" fillId="0" borderId="38" xfId="345" applyFont="1" applyFill="1" applyBorder="1" applyAlignment="1">
      <alignment horizontal="centerContinuous"/>
    </xf>
    <xf numFmtId="165" fontId="66" fillId="0" borderId="36" xfId="345" quotePrefix="1" applyFont="1" applyFill="1" applyBorder="1" applyAlignment="1" applyProtection="1">
      <alignment horizontal="left"/>
    </xf>
    <xf numFmtId="165" fontId="66" fillId="0" borderId="29" xfId="345" quotePrefix="1" applyFont="1" applyFill="1" applyBorder="1" applyAlignment="1" applyProtection="1">
      <alignment horizontal="left"/>
    </xf>
    <xf numFmtId="165" fontId="71" fillId="0" borderId="40" xfId="345" applyFont="1" applyFill="1" applyBorder="1" applyAlignment="1">
      <alignment horizontal="centerContinuous"/>
    </xf>
    <xf numFmtId="165" fontId="66" fillId="0" borderId="0" xfId="345" applyFont="1" applyFill="1" applyBorder="1" applyAlignment="1">
      <alignment vertical="center"/>
    </xf>
    <xf numFmtId="1" fontId="66" fillId="0" borderId="11" xfId="345" applyNumberFormat="1" applyFont="1" applyFill="1" applyBorder="1"/>
    <xf numFmtId="165" fontId="71" fillId="0" borderId="39" xfId="345" applyFont="1" applyFill="1" applyBorder="1" applyAlignment="1">
      <alignment horizontal="centerContinuous"/>
    </xf>
    <xf numFmtId="165" fontId="66" fillId="0" borderId="18" xfId="345" applyFont="1" applyFill="1" applyBorder="1" applyAlignment="1" applyProtection="1">
      <alignment horizontal="left"/>
    </xf>
    <xf numFmtId="165" fontId="71" fillId="0" borderId="41" xfId="345" applyFont="1" applyFill="1" applyBorder="1" applyAlignment="1">
      <alignment horizontal="centerContinuous"/>
    </xf>
    <xf numFmtId="1" fontId="66" fillId="0" borderId="29" xfId="345" applyNumberFormat="1" applyFont="1" applyFill="1" applyBorder="1"/>
    <xf numFmtId="165" fontId="66" fillId="0" borderId="10" xfId="345" quotePrefix="1" applyFont="1" applyFill="1" applyBorder="1" applyAlignment="1" applyProtection="1">
      <alignment horizontal="left"/>
    </xf>
    <xf numFmtId="165" fontId="66" fillId="0" borderId="11" xfId="345" quotePrefix="1" applyFont="1" applyFill="1" applyBorder="1" applyAlignment="1" applyProtection="1">
      <alignment horizontal="left"/>
    </xf>
    <xf numFmtId="165" fontId="71" fillId="0" borderId="46" xfId="345" applyFont="1" applyFill="1" applyBorder="1" applyAlignment="1">
      <alignment horizontal="centerContinuous"/>
    </xf>
    <xf numFmtId="165" fontId="66" fillId="0" borderId="36" xfId="345" applyFont="1" applyFill="1" applyBorder="1" applyAlignment="1" applyProtection="1">
      <alignment horizontal="left"/>
    </xf>
    <xf numFmtId="165" fontId="66" fillId="0" borderId="29" xfId="345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  <protection locked="0"/>
    </xf>
    <xf numFmtId="165" fontId="66" fillId="0" borderId="0" xfId="345" applyFont="1" applyFill="1" applyBorder="1" applyAlignment="1" applyProtection="1">
      <alignment horizontal="left"/>
      <protection locked="0"/>
    </xf>
    <xf numFmtId="165" fontId="66" fillId="0" borderId="29" xfId="345" quotePrefix="1" applyFont="1" applyFill="1" applyBorder="1" applyAlignment="1" applyProtection="1">
      <alignment horizontal="left"/>
      <protection locked="0"/>
    </xf>
    <xf numFmtId="165" fontId="89" fillId="0" borderId="0" xfId="345" applyFont="1" applyFill="1" applyAlignment="1">
      <alignment vertical="center"/>
    </xf>
    <xf numFmtId="1" fontId="66" fillId="0" borderId="10" xfId="343" applyNumberFormat="1" applyFont="1" applyFill="1" applyBorder="1"/>
    <xf numFmtId="171" fontId="77" fillId="0" borderId="0" xfId="343" applyNumberFormat="1" applyFont="1" applyFill="1" applyBorder="1" applyAlignment="1" applyProtection="1">
      <alignment horizontal="right" vertical="center"/>
    </xf>
    <xf numFmtId="171" fontId="77" fillId="0" borderId="29" xfId="343" applyNumberFormat="1" applyFont="1" applyFill="1" applyBorder="1" applyAlignment="1" applyProtection="1">
      <alignment horizontal="right" vertical="center"/>
    </xf>
    <xf numFmtId="165" fontId="65" fillId="0" borderId="0" xfId="339" applyFont="1" applyAlignment="1" applyProtection="1">
      <alignment horizontal="left"/>
    </xf>
    <xf numFmtId="0" fontId="65" fillId="0" borderId="0" xfId="449" applyFont="1" applyAlignment="1"/>
    <xf numFmtId="3" fontId="66" fillId="0" borderId="0" xfId="449" applyNumberFormat="1" applyFont="1" applyAlignment="1"/>
    <xf numFmtId="3" fontId="66" fillId="0" borderId="0" xfId="449" applyNumberFormat="1" applyFont="1"/>
    <xf numFmtId="0" fontId="54" fillId="0" borderId="0" xfId="449" applyFont="1"/>
    <xf numFmtId="0" fontId="66" fillId="0" borderId="0" xfId="449" quotePrefix="1" applyFont="1" applyAlignment="1"/>
    <xf numFmtId="0" fontId="65" fillId="0" borderId="0" xfId="449" applyFont="1" applyAlignment="1">
      <alignment horizontal="centerContinuous" vertical="center"/>
    </xf>
    <xf numFmtId="0" fontId="66" fillId="0" borderId="0" xfId="449" quotePrefix="1" applyFont="1" applyAlignment="1">
      <alignment horizontal="centerContinuous"/>
    </xf>
    <xf numFmtId="3" fontId="66" fillId="0" borderId="0" xfId="449" applyNumberFormat="1" applyFont="1" applyAlignment="1">
      <alignment horizontal="centerContinuous"/>
    </xf>
    <xf numFmtId="0" fontId="66" fillId="0" borderId="0" xfId="449" applyFont="1"/>
    <xf numFmtId="3" fontId="66" fillId="0" borderId="29" xfId="449" applyNumberFormat="1" applyFont="1" applyBorder="1"/>
    <xf numFmtId="3" fontId="65" fillId="0" borderId="0" xfId="449" applyNumberFormat="1" applyFont="1" applyAlignment="1">
      <alignment horizontal="centerContinuous"/>
    </xf>
    <xf numFmtId="3" fontId="68" fillId="0" borderId="0" xfId="449" applyNumberFormat="1" applyFont="1" applyAlignment="1">
      <alignment horizontal="centerContinuous"/>
    </xf>
    <xf numFmtId="0" fontId="71" fillId="0" borderId="15" xfId="449" applyFont="1" applyBorder="1"/>
    <xf numFmtId="0" fontId="68" fillId="0" borderId="15" xfId="449" applyFont="1" applyBorder="1" applyAlignment="1">
      <alignment horizontal="centerContinuous" vertical="top"/>
    </xf>
    <xf numFmtId="3" fontId="68" fillId="0" borderId="29" xfId="449" applyNumberFormat="1" applyFont="1" applyBorder="1" applyAlignment="1">
      <alignment horizontal="centerContinuous" vertical="top"/>
    </xf>
    <xf numFmtId="3" fontId="68" fillId="0" borderId="28" xfId="449" applyNumberFormat="1" applyFont="1" applyBorder="1" applyAlignment="1">
      <alignment horizontal="centerContinuous"/>
    </xf>
    <xf numFmtId="3" fontId="68" fillId="0" borderId="45" xfId="449" applyNumberFormat="1" applyFont="1" applyBorder="1" applyAlignment="1">
      <alignment horizontal="centerContinuous"/>
    </xf>
    <xf numFmtId="3" fontId="68" fillId="0" borderId="28" xfId="449" applyNumberFormat="1" applyFont="1" applyBorder="1" applyAlignment="1">
      <alignment horizontal="centerContinuous" vertical="top"/>
    </xf>
    <xf numFmtId="0" fontId="68" fillId="0" borderId="20" xfId="449" applyFont="1" applyBorder="1" applyAlignment="1">
      <alignment horizontal="center"/>
    </xf>
    <xf numFmtId="0" fontId="68" fillId="0" borderId="20" xfId="449" applyFont="1" applyBorder="1" applyAlignment="1">
      <alignment horizontal="centerContinuous"/>
    </xf>
    <xf numFmtId="3" fontId="68" fillId="0" borderId="35" xfId="449" applyNumberFormat="1" applyFont="1" applyBorder="1" applyAlignment="1">
      <alignment horizontal="center"/>
    </xf>
    <xf numFmtId="3" fontId="68" fillId="0" borderId="35" xfId="449" quotePrefix="1" applyNumberFormat="1" applyFont="1" applyBorder="1" applyAlignment="1">
      <alignment horizontal="center"/>
    </xf>
    <xf numFmtId="0" fontId="68" fillId="0" borderId="23" xfId="449" applyFont="1" applyBorder="1"/>
    <xf numFmtId="0" fontId="68" fillId="0" borderId="23" xfId="449" applyFont="1" applyBorder="1" applyAlignment="1">
      <alignment horizontal="centerContinuous"/>
    </xf>
    <xf numFmtId="0" fontId="72" fillId="0" borderId="0" xfId="449" applyFont="1"/>
    <xf numFmtId="0" fontId="70" fillId="0" borderId="23" xfId="449" quotePrefix="1" applyFont="1" applyBorder="1" applyAlignment="1">
      <alignment horizontal="center" vertical="center"/>
    </xf>
    <xf numFmtId="0" fontId="70" fillId="0" borderId="42" xfId="449" quotePrefix="1" applyFont="1" applyBorder="1" applyAlignment="1">
      <alignment horizontal="center" vertical="center"/>
    </xf>
    <xf numFmtId="3" fontId="70" fillId="0" borderId="45" xfId="449" quotePrefix="1" applyNumberFormat="1" applyFont="1" applyBorder="1" applyAlignment="1">
      <alignment horizontal="center" vertical="center"/>
    </xf>
    <xf numFmtId="0" fontId="54" fillId="0" borderId="0" xfId="449" applyFont="1" applyAlignment="1">
      <alignment horizontal="center" vertical="center"/>
    </xf>
    <xf numFmtId="0" fontId="65" fillId="0" borderId="23" xfId="449" applyFont="1" applyBorder="1"/>
    <xf numFmtId="0" fontId="65" fillId="0" borderId="42" xfId="449" applyFont="1" applyBorder="1"/>
    <xf numFmtId="3" fontId="72" fillId="0" borderId="0" xfId="449" applyNumberFormat="1" applyFont="1" applyBorder="1"/>
    <xf numFmtId="0" fontId="65" fillId="0" borderId="15" xfId="449" applyFont="1" applyBorder="1"/>
    <xf numFmtId="0" fontId="65" fillId="0" borderId="23" xfId="449" quotePrefix="1" applyFont="1" applyBorder="1"/>
    <xf numFmtId="0" fontId="65" fillId="0" borderId="20" xfId="449" applyFont="1" applyBorder="1"/>
    <xf numFmtId="0" fontId="66" fillId="0" borderId="20" xfId="449" quotePrefix="1" applyFont="1" applyBorder="1"/>
    <xf numFmtId="0" fontId="71" fillId="0" borderId="20" xfId="449" quotePrefix="1" applyFont="1" applyBorder="1"/>
    <xf numFmtId="0" fontId="66" fillId="0" borderId="23" xfId="449" applyFont="1" applyBorder="1"/>
    <xf numFmtId="165" fontId="72" fillId="0" borderId="0" xfId="339" applyFont="1" applyAlignment="1" applyProtection="1">
      <alignment horizontal="left"/>
    </xf>
    <xf numFmtId="165" fontId="54" fillId="0" borderId="0" xfId="339" applyFont="1"/>
    <xf numFmtId="165" fontId="65" fillId="0" borderId="0" xfId="339" applyFont="1" applyAlignment="1" applyProtection="1">
      <alignment horizontal="centerContinuous"/>
    </xf>
    <xf numFmtId="165" fontId="72" fillId="0" borderId="0" xfId="339" applyFont="1" applyAlignment="1" applyProtection="1">
      <alignment horizontal="centerContinuous"/>
    </xf>
    <xf numFmtId="165" fontId="68" fillId="0" borderId="0" xfId="339" applyFont="1" applyAlignment="1" applyProtection="1">
      <alignment horizontal="right"/>
    </xf>
    <xf numFmtId="165" fontId="66" fillId="0" borderId="16" xfId="339" applyFont="1" applyBorder="1"/>
    <xf numFmtId="0" fontId="65" fillId="0" borderId="0" xfId="449" quotePrefix="1" applyFont="1" applyFill="1" applyBorder="1"/>
    <xf numFmtId="165" fontId="72" fillId="0" borderId="0" xfId="339" applyFont="1" applyFill="1"/>
    <xf numFmtId="165" fontId="54" fillId="0" borderId="0" xfId="339" applyFont="1" applyFill="1"/>
    <xf numFmtId="165" fontId="68" fillId="0" borderId="21" xfId="339" applyFont="1" applyBorder="1" applyAlignment="1" applyProtection="1">
      <alignment horizontal="center"/>
    </xf>
    <xf numFmtId="165" fontId="68" fillId="0" borderId="17" xfId="339" applyFont="1" applyBorder="1" applyAlignment="1" applyProtection="1">
      <alignment horizontal="center"/>
    </xf>
    <xf numFmtId="165" fontId="68" fillId="0" borderId="35" xfId="339" applyFont="1" applyBorder="1" applyAlignment="1" applyProtection="1">
      <alignment horizontal="center"/>
    </xf>
    <xf numFmtId="165" fontId="68" fillId="0" borderId="35" xfId="339" applyFont="1" applyBorder="1" applyAlignment="1" applyProtection="1">
      <alignment horizontal="left"/>
    </xf>
    <xf numFmtId="165" fontId="68" fillId="0" borderId="15" xfId="339" applyFont="1" applyBorder="1" applyAlignment="1" applyProtection="1">
      <alignment horizontal="left"/>
    </xf>
    <xf numFmtId="165" fontId="65" fillId="0" borderId="25" xfId="339" applyFont="1" applyBorder="1"/>
    <xf numFmtId="165" fontId="68" fillId="0" borderId="26" xfId="339" applyFont="1" applyBorder="1" applyAlignment="1">
      <alignment horizontal="center"/>
    </xf>
    <xf numFmtId="0" fontId="68" fillId="0" borderId="22" xfId="339" quotePrefix="1" applyNumberFormat="1" applyFont="1" applyBorder="1" applyAlignment="1" applyProtection="1">
      <alignment horizontal="center"/>
    </xf>
    <xf numFmtId="165" fontId="68" fillId="0" borderId="23" xfId="339" quotePrefix="1" applyFont="1" applyBorder="1" applyAlignment="1" applyProtection="1">
      <alignment horizontal="center"/>
    </xf>
    <xf numFmtId="165" fontId="70" fillId="0" borderId="55" xfId="339" applyFont="1" applyBorder="1" applyAlignment="1" applyProtection="1">
      <alignment horizontal="center" vertical="center"/>
    </xf>
    <xf numFmtId="165" fontId="70" fillId="0" borderId="40" xfId="339" applyFont="1" applyBorder="1" applyAlignment="1" applyProtection="1">
      <alignment horizontal="center" vertical="center"/>
    </xf>
    <xf numFmtId="165" fontId="70" fillId="0" borderId="26" xfId="339" applyFont="1" applyBorder="1" applyAlignment="1" applyProtection="1">
      <alignment horizontal="center" vertical="center"/>
    </xf>
    <xf numFmtId="165" fontId="70" fillId="0" borderId="22" xfId="339" applyFont="1" applyBorder="1" applyAlignment="1" applyProtection="1">
      <alignment horizontal="center" vertical="center"/>
    </xf>
    <xf numFmtId="165" fontId="70" fillId="0" borderId="0" xfId="339" applyFont="1"/>
    <xf numFmtId="165" fontId="65" fillId="0" borderId="0" xfId="339" applyFont="1" applyFill="1"/>
    <xf numFmtId="165" fontId="74" fillId="0" borderId="0" xfId="339" applyFont="1" applyFill="1"/>
    <xf numFmtId="165" fontId="70" fillId="0" borderId="0" xfId="339" applyFont="1" applyFill="1"/>
    <xf numFmtId="165" fontId="66" fillId="0" borderId="21" xfId="339" quotePrefix="1" applyFont="1" applyBorder="1" applyAlignment="1" applyProtection="1">
      <alignment horizontal="left"/>
    </xf>
    <xf numFmtId="165" fontId="65" fillId="0" borderId="0" xfId="339" quotePrefix="1" applyFont="1" applyFill="1" applyBorder="1" applyAlignment="1" applyProtection="1">
      <alignment horizontal="left"/>
    </xf>
    <xf numFmtId="165" fontId="72" fillId="0" borderId="0" xfId="339" applyFont="1"/>
    <xf numFmtId="165" fontId="66" fillId="0" borderId="25" xfId="339" applyFont="1" applyBorder="1"/>
    <xf numFmtId="165" fontId="65" fillId="0" borderId="0" xfId="339" applyFont="1"/>
    <xf numFmtId="0" fontId="91" fillId="0" borderId="0" xfId="0" applyFont="1" applyAlignment="1"/>
    <xf numFmtId="0" fontId="87" fillId="0" borderId="0" xfId="0" applyFont="1"/>
    <xf numFmtId="0" fontId="94" fillId="0" borderId="0" xfId="0" applyFont="1"/>
    <xf numFmtId="165" fontId="65" fillId="0" borderId="0" xfId="451" applyFont="1" applyAlignment="1">
      <alignment horizontal="centerContinuous"/>
    </xf>
    <xf numFmtId="165" fontId="66" fillId="0" borderId="0" xfId="451" applyFont="1" applyAlignment="1">
      <alignment horizontal="centerContinuous"/>
    </xf>
    <xf numFmtId="165" fontId="66" fillId="0" borderId="0" xfId="451" applyFont="1" applyAlignment="1"/>
    <xf numFmtId="165" fontId="66" fillId="0" borderId="0" xfId="451" applyFont="1"/>
    <xf numFmtId="165" fontId="66" fillId="0" borderId="0" xfId="451" applyFont="1" applyAlignment="1" applyProtection="1">
      <alignment horizontal="centerContinuous"/>
    </xf>
    <xf numFmtId="165" fontId="66" fillId="0" borderId="0" xfId="451" applyFont="1" applyAlignment="1">
      <alignment horizontal="right"/>
    </xf>
    <xf numFmtId="165" fontId="66" fillId="0" borderId="0" xfId="451" applyFont="1" applyAlignment="1" applyProtection="1">
      <alignment horizontal="right"/>
    </xf>
    <xf numFmtId="165" fontId="65" fillId="0" borderId="0" xfId="451" applyFont="1" applyAlignment="1" applyProtection="1">
      <alignment horizontal="left"/>
    </xf>
    <xf numFmtId="165" fontId="66" fillId="0" borderId="0" xfId="451" applyFont="1" applyAlignment="1" applyProtection="1">
      <alignment horizontal="left"/>
    </xf>
    <xf numFmtId="0" fontId="66" fillId="0" borderId="0" xfId="0" applyFont="1" applyAlignment="1" applyProtection="1">
      <alignment horizontal="right"/>
    </xf>
    <xf numFmtId="0" fontId="66" fillId="0" borderId="0" xfId="0" applyFont="1" applyAlignment="1" applyProtection="1">
      <alignment horizontal="left"/>
    </xf>
    <xf numFmtId="165" fontId="65" fillId="0" borderId="0" xfId="451" applyFont="1"/>
    <xf numFmtId="0" fontId="84" fillId="0" borderId="0" xfId="0" applyFont="1" applyAlignment="1" applyProtection="1">
      <alignment horizontal="left"/>
    </xf>
    <xf numFmtId="0" fontId="83" fillId="0" borderId="0" xfId="0" applyFont="1"/>
    <xf numFmtId="165" fontId="66" fillId="0" borderId="0" xfId="451" applyFont="1" applyFill="1"/>
    <xf numFmtId="0" fontId="66" fillId="0" borderId="0" xfId="0" applyFont="1" applyFill="1" applyAlignment="1" applyProtection="1">
      <alignment horizontal="right"/>
    </xf>
    <xf numFmtId="0" fontId="84" fillId="0" borderId="0" xfId="0" applyFont="1"/>
    <xf numFmtId="0" fontId="83" fillId="0" borderId="0" xfId="0" applyFont="1" applyAlignment="1" applyProtection="1">
      <alignment horizontal="left"/>
    </xf>
    <xf numFmtId="165" fontId="83" fillId="0" borderId="0" xfId="451" applyFont="1"/>
    <xf numFmtId="0" fontId="83" fillId="0" borderId="0" xfId="0" applyFont="1" applyAlignment="1" applyProtection="1">
      <alignment horizontal="right"/>
    </xf>
    <xf numFmtId="0" fontId="84" fillId="0" borderId="0" xfId="0" applyFont="1" applyFill="1" applyAlignment="1" applyProtection="1">
      <alignment horizontal="left"/>
    </xf>
    <xf numFmtId="171" fontId="75" fillId="0" borderId="0" xfId="343" applyNumberFormat="1" applyFont="1" applyFill="1" applyBorder="1" applyAlignment="1" applyProtection="1">
      <alignment horizontal="right" vertical="center"/>
    </xf>
    <xf numFmtId="171" fontId="75" fillId="0" borderId="35" xfId="343" applyNumberFormat="1" applyFont="1" applyFill="1" applyBorder="1" applyAlignment="1" applyProtection="1">
      <alignment horizontal="right" vertical="center"/>
    </xf>
    <xf numFmtId="171" fontId="75" fillId="0" borderId="29" xfId="343" applyNumberFormat="1" applyFont="1" applyFill="1" applyBorder="1" applyAlignment="1" applyProtection="1">
      <alignment horizontal="right" vertical="center"/>
    </xf>
    <xf numFmtId="171" fontId="75" fillId="0" borderId="37" xfId="343" applyNumberFormat="1" applyFont="1" applyFill="1" applyBorder="1" applyAlignment="1" applyProtection="1">
      <alignment horizontal="right" vertical="center"/>
    </xf>
    <xf numFmtId="171" fontId="77" fillId="0" borderId="35" xfId="343" applyNumberFormat="1" applyFont="1" applyFill="1" applyBorder="1" applyAlignment="1" applyProtection="1">
      <alignment horizontal="right" vertical="center"/>
    </xf>
    <xf numFmtId="171" fontId="77" fillId="0" borderId="37" xfId="343" applyNumberFormat="1" applyFont="1" applyFill="1" applyBorder="1" applyAlignment="1" applyProtection="1">
      <alignment horizontal="right" vertical="center"/>
    </xf>
    <xf numFmtId="171" fontId="77" fillId="0" borderId="36" xfId="343" applyNumberFormat="1" applyFont="1" applyFill="1" applyBorder="1" applyAlignment="1" applyProtection="1">
      <alignment horizontal="right" vertical="center"/>
    </xf>
    <xf numFmtId="167" fontId="66" fillId="0" borderId="0" xfId="449" applyNumberFormat="1" applyFont="1" applyFill="1" applyBorder="1"/>
    <xf numFmtId="0" fontId="54" fillId="0" borderId="0" xfId="449" applyFont="1" applyFill="1" applyBorder="1"/>
    <xf numFmtId="165" fontId="83" fillId="0" borderId="0" xfId="340" applyFont="1" applyFill="1" applyBorder="1"/>
    <xf numFmtId="167" fontId="66" fillId="0" borderId="35" xfId="450" applyNumberFormat="1" applyFont="1" applyFill="1" applyBorder="1" applyProtection="1"/>
    <xf numFmtId="165" fontId="54" fillId="0" borderId="0" xfId="339" applyFont="1" applyFill="1" applyBorder="1"/>
    <xf numFmtId="167" fontId="66" fillId="0" borderId="22" xfId="0" applyNumberFormat="1" applyFont="1" applyFill="1" applyBorder="1" applyProtection="1"/>
    <xf numFmtId="165" fontId="68" fillId="0" borderId="56" xfId="340" quotePrefix="1" applyFont="1" applyBorder="1" applyAlignment="1" applyProtection="1">
      <alignment horizontal="center" vertical="center"/>
    </xf>
    <xf numFmtId="165" fontId="68" fillId="0" borderId="57" xfId="340" applyFont="1" applyBorder="1" applyAlignment="1" applyProtection="1">
      <alignment horizontal="center" vertical="center"/>
    </xf>
    <xf numFmtId="165" fontId="68" fillId="0" borderId="44" xfId="340" applyFont="1" applyBorder="1" applyAlignment="1">
      <alignment horizontal="center" vertical="center"/>
    </xf>
    <xf numFmtId="165" fontId="65" fillId="0" borderId="0" xfId="466" applyFont="1" applyAlignment="1">
      <alignment horizontal="left"/>
    </xf>
    <xf numFmtId="165" fontId="71" fillId="0" borderId="0" xfId="467" applyFont="1"/>
    <xf numFmtId="165" fontId="68" fillId="0" borderId="0" xfId="467" applyFont="1" applyAlignment="1">
      <alignment horizontal="centerContinuous"/>
    </xf>
    <xf numFmtId="165" fontId="71" fillId="0" borderId="0" xfId="467" applyFont="1" applyAlignment="1">
      <alignment horizontal="centerContinuous"/>
    </xf>
    <xf numFmtId="165" fontId="71" fillId="0" borderId="47" xfId="467" applyFont="1" applyBorder="1"/>
    <xf numFmtId="165" fontId="68" fillId="0" borderId="12" xfId="467" applyFont="1" applyBorder="1"/>
    <xf numFmtId="165" fontId="68" fillId="0" borderId="15" xfId="467" applyFont="1" applyBorder="1" applyAlignment="1" applyProtection="1">
      <alignment horizontal="center"/>
    </xf>
    <xf numFmtId="165" fontId="68" fillId="0" borderId="17" xfId="467" applyFont="1" applyBorder="1" applyAlignment="1" applyProtection="1">
      <alignment horizontal="center"/>
    </xf>
    <xf numFmtId="165" fontId="71" fillId="0" borderId="18" xfId="467" applyFont="1" applyBorder="1"/>
    <xf numFmtId="165" fontId="68" fillId="0" borderId="0" xfId="467" applyFont="1" applyBorder="1" applyAlignment="1" applyProtection="1">
      <alignment horizontal="centerContinuous"/>
    </xf>
    <xf numFmtId="165" fontId="68" fillId="0" borderId="20" xfId="467" applyFont="1" applyBorder="1" applyAlignment="1" applyProtection="1">
      <alignment horizontal="center"/>
    </xf>
    <xf numFmtId="165" fontId="71" fillId="0" borderId="58" xfId="467" applyFont="1" applyBorder="1"/>
    <xf numFmtId="165" fontId="68" fillId="0" borderId="24" xfId="467" applyFont="1" applyBorder="1"/>
    <xf numFmtId="165" fontId="70" fillId="0" borderId="42" xfId="467" applyFont="1" applyBorder="1" applyAlignment="1" applyProtection="1">
      <alignment horizontal="center" vertical="center"/>
    </xf>
    <xf numFmtId="165" fontId="70" fillId="0" borderId="45" xfId="467" applyFont="1" applyBorder="1" applyAlignment="1" applyProtection="1">
      <alignment horizontal="center" vertical="center"/>
    </xf>
    <xf numFmtId="165" fontId="70" fillId="0" borderId="0" xfId="467" applyFont="1" applyBorder="1" applyAlignment="1">
      <alignment horizontal="centerContinuous"/>
    </xf>
    <xf numFmtId="165" fontId="66" fillId="0" borderId="19" xfId="467" quotePrefix="1" applyFont="1" applyBorder="1" applyAlignment="1" applyProtection="1">
      <alignment horizontal="left"/>
    </xf>
    <xf numFmtId="165" fontId="66" fillId="0" borderId="0" xfId="467" quotePrefix="1" applyFont="1" applyBorder="1" applyAlignment="1" applyProtection="1">
      <alignment horizontal="left"/>
    </xf>
    <xf numFmtId="167" fontId="66" fillId="25" borderId="23" xfId="467" applyNumberFormat="1" applyFont="1" applyFill="1" applyBorder="1" applyAlignment="1" applyProtection="1">
      <alignment horizontal="right"/>
    </xf>
    <xf numFmtId="167" fontId="66" fillId="0" borderId="29" xfId="467" applyNumberFormat="1" applyFont="1" applyFill="1" applyBorder="1" applyAlignment="1" applyProtection="1">
      <alignment horizontal="right"/>
    </xf>
    <xf numFmtId="167" fontId="66" fillId="0" borderId="26" xfId="467" applyNumberFormat="1" applyFont="1" applyFill="1" applyBorder="1" applyAlignment="1" applyProtection="1">
      <alignment horizontal="right"/>
    </xf>
    <xf numFmtId="165" fontId="71" fillId="0" borderId="0" xfId="467" applyFont="1" applyBorder="1" applyAlignment="1" applyProtection="1">
      <alignment horizontal="left"/>
    </xf>
    <xf numFmtId="167" fontId="71" fillId="0" borderId="0" xfId="467" applyNumberFormat="1" applyFont="1" applyBorder="1" applyAlignment="1" applyProtection="1">
      <alignment horizontal="left"/>
    </xf>
    <xf numFmtId="167" fontId="71" fillId="0" borderId="0" xfId="467" applyNumberFormat="1" applyFont="1" applyBorder="1" applyProtection="1"/>
    <xf numFmtId="165" fontId="71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4" fillId="0" borderId="0" xfId="0" applyFont="1" applyFill="1"/>
    <xf numFmtId="171" fontId="75" fillId="0" borderId="20" xfId="340" applyNumberFormat="1" applyFont="1" applyFill="1" applyBorder="1" applyAlignment="1" applyProtection="1">
      <alignment horizontal="right"/>
    </xf>
    <xf numFmtId="165" fontId="86" fillId="0" borderId="34" xfId="340" quotePrefix="1" applyFont="1" applyBorder="1" applyAlignment="1" applyProtection="1">
      <alignment horizontal="center" vertical="center"/>
    </xf>
    <xf numFmtId="165" fontId="70" fillId="0" borderId="34" xfId="341" quotePrefix="1" applyFont="1" applyBorder="1" applyAlignment="1" applyProtection="1">
      <alignment horizontal="center" vertical="center"/>
    </xf>
    <xf numFmtId="165" fontId="68" fillId="0" borderId="43" xfId="341" applyFont="1" applyBorder="1" applyAlignment="1" applyProtection="1">
      <alignment horizontal="center" vertical="center"/>
    </xf>
    <xf numFmtId="165" fontId="68" fillId="0" borderId="20" xfId="341" applyFont="1" applyBorder="1" applyAlignment="1" applyProtection="1">
      <alignment horizontal="center" vertical="center"/>
    </xf>
    <xf numFmtId="165" fontId="68" fillId="0" borderId="22" xfId="341" quotePrefix="1" applyFont="1" applyBorder="1" applyAlignment="1" applyProtection="1">
      <alignment horizontal="center" vertical="center"/>
    </xf>
    <xf numFmtId="165" fontId="105" fillId="0" borderId="0" xfId="342" applyFont="1" applyFill="1" applyAlignment="1">
      <alignment vertical="center"/>
    </xf>
    <xf numFmtId="165" fontId="71" fillId="0" borderId="0" xfId="342" applyFont="1" applyFill="1" applyAlignment="1">
      <alignment vertical="center"/>
    </xf>
    <xf numFmtId="165" fontId="70" fillId="0" borderId="27" xfId="467" applyFont="1" applyBorder="1" applyAlignment="1" applyProtection="1">
      <alignment horizontal="center" vertical="center"/>
    </xf>
    <xf numFmtId="165" fontId="68" fillId="0" borderId="18" xfId="467" applyFont="1" applyBorder="1" applyAlignment="1" applyProtection="1">
      <alignment horizontal="center"/>
    </xf>
    <xf numFmtId="165" fontId="68" fillId="0" borderId="17" xfId="467" applyFont="1" applyBorder="1" applyAlignment="1" applyProtection="1">
      <alignment horizontal="centerContinuous"/>
    </xf>
    <xf numFmtId="165" fontId="68" fillId="0" borderId="20" xfId="467" applyFont="1" applyBorder="1" applyAlignment="1" applyProtection="1">
      <alignment horizontal="centerContinuous"/>
    </xf>
    <xf numFmtId="167" fontId="66" fillId="0" borderId="23" xfId="467" applyNumberFormat="1" applyFont="1" applyFill="1" applyBorder="1" applyProtection="1"/>
    <xf numFmtId="165" fontId="68" fillId="0" borderId="10" xfId="467" applyFont="1" applyBorder="1" applyAlignment="1" applyProtection="1">
      <alignment horizontal="center"/>
    </xf>
    <xf numFmtId="165" fontId="68" fillId="0" borderId="0" xfId="467" applyFont="1" applyAlignment="1" applyProtection="1">
      <alignment horizontal="right"/>
    </xf>
    <xf numFmtId="165" fontId="102" fillId="0" borderId="0" xfId="341" applyFont="1" applyAlignment="1">
      <alignment horizontal="center"/>
    </xf>
    <xf numFmtId="173" fontId="59" fillId="0" borderId="0" xfId="329" applyNumberFormat="1" applyFont="1"/>
    <xf numFmtId="165" fontId="66" fillId="25" borderId="0" xfId="483" applyNumberFormat="1" applyFont="1" applyFill="1"/>
    <xf numFmtId="165" fontId="66" fillId="25" borderId="0" xfId="483" applyNumberFormat="1" applyFont="1" applyFill="1" applyBorder="1"/>
    <xf numFmtId="165" fontId="83" fillId="25" borderId="0" xfId="483" applyNumberFormat="1" applyFont="1" applyFill="1"/>
    <xf numFmtId="165" fontId="65" fillId="25" borderId="0" xfId="483" applyNumberFormat="1" applyFont="1" applyFill="1" applyAlignment="1" applyProtection="1">
      <alignment horizontal="centerContinuous"/>
    </xf>
    <xf numFmtId="165" fontId="66" fillId="25" borderId="0" xfId="483" applyNumberFormat="1" applyFont="1" applyFill="1" applyAlignment="1">
      <alignment horizontal="centerContinuous"/>
    </xf>
    <xf numFmtId="165" fontId="66" fillId="25" borderId="0" xfId="483" applyNumberFormat="1" applyFont="1" applyFill="1" applyBorder="1" applyAlignment="1">
      <alignment horizontal="centerContinuous"/>
    </xf>
    <xf numFmtId="165" fontId="66" fillId="25" borderId="29" xfId="483" applyNumberFormat="1" applyFont="1" applyFill="1" applyBorder="1"/>
    <xf numFmtId="165" fontId="68" fillId="25" borderId="29" xfId="483" applyNumberFormat="1" applyFont="1" applyFill="1" applyBorder="1" applyAlignment="1">
      <alignment horizontal="right"/>
    </xf>
    <xf numFmtId="165" fontId="66" fillId="25" borderId="10" xfId="483" applyNumberFormat="1" applyFont="1" applyFill="1" applyBorder="1"/>
    <xf numFmtId="165" fontId="66" fillId="25" borderId="14" xfId="483" applyNumberFormat="1" applyFont="1" applyFill="1" applyBorder="1"/>
    <xf numFmtId="165" fontId="66" fillId="25" borderId="18" xfId="483" applyNumberFormat="1" applyFont="1" applyFill="1" applyBorder="1"/>
    <xf numFmtId="165" fontId="65" fillId="25" borderId="35" xfId="483" applyNumberFormat="1" applyFont="1" applyFill="1" applyBorder="1" applyAlignment="1" applyProtection="1">
      <alignment horizontal="centerContinuous"/>
    </xf>
    <xf numFmtId="165" fontId="83" fillId="25" borderId="0" xfId="483" applyNumberFormat="1" applyFont="1" applyFill="1" applyAlignment="1" applyProtection="1">
      <alignment horizontal="center"/>
    </xf>
    <xf numFmtId="165" fontId="65" fillId="25" borderId="35" xfId="483" applyNumberFormat="1" applyFont="1" applyFill="1" applyBorder="1" applyAlignment="1" applyProtection="1">
      <alignment horizontal="center"/>
    </xf>
    <xf numFmtId="165" fontId="68" fillId="25" borderId="18" xfId="483" applyNumberFormat="1" applyFont="1" applyFill="1" applyBorder="1" applyAlignment="1">
      <alignment horizontal="centerContinuous"/>
    </xf>
    <xf numFmtId="165" fontId="68" fillId="25" borderId="11" xfId="483" applyNumberFormat="1" applyFont="1" applyFill="1" applyBorder="1" applyAlignment="1">
      <alignment horizontal="centerContinuous"/>
    </xf>
    <xf numFmtId="165" fontId="109" fillId="25" borderId="28" xfId="483" applyNumberFormat="1" applyFont="1" applyFill="1" applyBorder="1" applyAlignment="1">
      <alignment horizontal="left"/>
    </xf>
    <xf numFmtId="165" fontId="109" fillId="25" borderId="37" xfId="483" applyNumberFormat="1" applyFont="1" applyFill="1" applyBorder="1" applyAlignment="1">
      <alignment horizontal="left"/>
    </xf>
    <xf numFmtId="165" fontId="110" fillId="25" borderId="0" xfId="483" applyNumberFormat="1" applyFont="1" applyFill="1" applyBorder="1" applyAlignment="1" applyProtection="1">
      <alignment horizontal="center"/>
      <protection locked="0"/>
    </xf>
    <xf numFmtId="165" fontId="72" fillId="25" borderId="15" xfId="483" applyNumberFormat="1" applyFont="1" applyFill="1" applyBorder="1" applyAlignment="1">
      <alignment horizontal="center"/>
    </xf>
    <xf numFmtId="165" fontId="65" fillId="25" borderId="35" xfId="483" applyNumberFormat="1" applyFont="1" applyFill="1" applyBorder="1" applyAlignment="1" applyProtection="1">
      <alignment horizontal="left"/>
    </xf>
    <xf numFmtId="165" fontId="65" fillId="25" borderId="18" xfId="483" applyNumberFormat="1" applyFont="1" applyFill="1" applyBorder="1" applyAlignment="1" applyProtection="1">
      <alignment horizontal="center"/>
    </xf>
    <xf numFmtId="165" fontId="68" fillId="25" borderId="10" xfId="483" applyNumberFormat="1" applyFont="1" applyFill="1" applyBorder="1" applyAlignment="1"/>
    <xf numFmtId="165" fontId="109" fillId="25" borderId="29" xfId="483" applyNumberFormat="1" applyFont="1" applyFill="1" applyBorder="1" applyAlignment="1">
      <alignment horizontal="left"/>
    </xf>
    <xf numFmtId="165" fontId="72" fillId="25" borderId="18" xfId="483" applyNumberFormat="1" applyFont="1" applyFill="1" applyBorder="1" applyAlignment="1" applyProtection="1">
      <alignment horizontal="center"/>
    </xf>
    <xf numFmtId="165" fontId="72" fillId="25" borderId="20" xfId="483" applyNumberFormat="1" applyFont="1" applyFill="1" applyBorder="1" applyAlignment="1">
      <alignment horizontal="center"/>
    </xf>
    <xf numFmtId="165" fontId="54" fillId="25" borderId="35" xfId="483" applyNumberFormat="1" applyFont="1" applyFill="1" applyBorder="1" applyAlignment="1" applyProtection="1">
      <alignment horizontal="left"/>
      <protection locked="0"/>
    </xf>
    <xf numFmtId="165" fontId="65" fillId="25" borderId="0" xfId="483" applyNumberFormat="1" applyFont="1" applyFill="1" applyBorder="1" applyAlignment="1" applyProtection="1">
      <alignment horizontal="center"/>
    </xf>
    <xf numFmtId="165" fontId="65" fillId="25" borderId="20" xfId="483" applyNumberFormat="1" applyFont="1" applyFill="1" applyBorder="1" applyAlignment="1" applyProtection="1">
      <alignment horizontal="center"/>
    </xf>
    <xf numFmtId="165" fontId="72" fillId="25" borderId="35" xfId="483" applyNumberFormat="1" applyFont="1" applyFill="1" applyBorder="1" applyAlignment="1" applyProtection="1">
      <alignment horizontal="center"/>
    </xf>
    <xf numFmtId="165" fontId="66" fillId="25" borderId="36" xfId="483" applyNumberFormat="1" applyFont="1" applyFill="1" applyBorder="1"/>
    <xf numFmtId="165" fontId="54" fillId="25" borderId="22" xfId="483" applyNumberFormat="1" applyFont="1" applyFill="1" applyBorder="1" applyAlignment="1">
      <alignment horizontal="left"/>
    </xf>
    <xf numFmtId="165" fontId="73" fillId="25" borderId="58" xfId="483" quotePrefix="1" applyNumberFormat="1" applyFont="1" applyFill="1" applyBorder="1" applyAlignment="1" applyProtection="1">
      <alignment horizontal="center"/>
    </xf>
    <xf numFmtId="165" fontId="73" fillId="25" borderId="22" xfId="483" quotePrefix="1" applyNumberFormat="1" applyFont="1" applyFill="1" applyBorder="1" applyAlignment="1" applyProtection="1">
      <alignment horizontal="center"/>
    </xf>
    <xf numFmtId="165" fontId="73" fillId="25" borderId="26" xfId="483" quotePrefix="1" applyNumberFormat="1" applyFont="1" applyFill="1" applyBorder="1" applyAlignment="1" applyProtection="1">
      <alignment horizontal="center"/>
    </xf>
    <xf numFmtId="165" fontId="72" fillId="25" borderId="36" xfId="483" applyNumberFormat="1" applyFont="1" applyFill="1" applyBorder="1" applyAlignment="1" applyProtection="1">
      <alignment horizontal="centerContinuous"/>
    </xf>
    <xf numFmtId="165" fontId="109" fillId="25" borderId="23" xfId="483" applyNumberFormat="1" applyFont="1" applyFill="1" applyBorder="1" applyAlignment="1" applyProtection="1">
      <alignment horizontal="center"/>
    </xf>
    <xf numFmtId="165" fontId="66" fillId="25" borderId="27" xfId="483" applyNumberFormat="1" applyFont="1" applyFill="1" applyBorder="1"/>
    <xf numFmtId="165" fontId="66" fillId="25" borderId="28" xfId="483" applyNumberFormat="1" applyFont="1" applyFill="1" applyBorder="1"/>
    <xf numFmtId="165" fontId="111" fillId="25" borderId="33" xfId="483" applyNumberFormat="1" applyFont="1" applyFill="1" applyBorder="1" applyAlignment="1" applyProtection="1">
      <alignment horizontal="centerContinuous" vertical="center"/>
    </xf>
    <xf numFmtId="165" fontId="111" fillId="25" borderId="36" xfId="483" applyNumberFormat="1" applyFont="1" applyFill="1" applyBorder="1" applyAlignment="1" applyProtection="1">
      <alignment horizontal="center"/>
    </xf>
    <xf numFmtId="165" fontId="111" fillId="25" borderId="29" xfId="483" applyNumberFormat="1" applyFont="1" applyFill="1" applyBorder="1" applyAlignment="1" applyProtection="1">
      <alignment horizontal="center"/>
    </xf>
    <xf numFmtId="165" fontId="111" fillId="25" borderId="33" xfId="483" applyNumberFormat="1" applyFont="1" applyFill="1" applyBorder="1" applyAlignment="1" applyProtection="1">
      <alignment horizontal="center"/>
    </xf>
    <xf numFmtId="165" fontId="111" fillId="25" borderId="27" xfId="483" applyNumberFormat="1" applyFont="1" applyFill="1" applyBorder="1" applyAlignment="1" applyProtection="1">
      <alignment horizontal="center"/>
    </xf>
    <xf numFmtId="165" fontId="111" fillId="25" borderId="42" xfId="483" applyNumberFormat="1" applyFont="1" applyFill="1" applyBorder="1" applyAlignment="1" applyProtection="1">
      <alignment horizontal="center"/>
    </xf>
    <xf numFmtId="165" fontId="66" fillId="25" borderId="11" xfId="483" applyNumberFormat="1" applyFont="1" applyFill="1" applyBorder="1"/>
    <xf numFmtId="165" fontId="75" fillId="25" borderId="14" xfId="483" applyNumberFormat="1" applyFont="1" applyFill="1" applyBorder="1" applyAlignment="1" applyProtection="1">
      <alignment horizontal="center"/>
    </xf>
    <xf numFmtId="175" fontId="75" fillId="25" borderId="0" xfId="483" applyNumberFormat="1" applyFont="1" applyFill="1" applyBorder="1"/>
    <xf numFmtId="175" fontId="75" fillId="25" borderId="14" xfId="483" applyNumberFormat="1" applyFont="1" applyFill="1" applyBorder="1"/>
    <xf numFmtId="175" fontId="75" fillId="25" borderId="15" xfId="483" applyNumberFormat="1" applyFont="1" applyFill="1" applyBorder="1"/>
    <xf numFmtId="175" fontId="75" fillId="25" borderId="0" xfId="483" applyNumberFormat="1" applyFont="1" applyFill="1" applyBorder="1" applyProtection="1"/>
    <xf numFmtId="175" fontId="75" fillId="25" borderId="35" xfId="483" applyNumberFormat="1" applyFont="1" applyFill="1" applyBorder="1" applyProtection="1"/>
    <xf numFmtId="165" fontId="84" fillId="25" borderId="0" xfId="483" applyNumberFormat="1" applyFont="1" applyFill="1"/>
    <xf numFmtId="165" fontId="84" fillId="25" borderId="0" xfId="483" applyNumberFormat="1" applyFont="1" applyFill="1" applyBorder="1"/>
    <xf numFmtId="49" fontId="66" fillId="25" borderId="18" xfId="483" applyNumberFormat="1" applyFont="1" applyFill="1" applyBorder="1" applyAlignment="1">
      <alignment vertical="center"/>
    </xf>
    <xf numFmtId="165" fontId="66" fillId="25" borderId="0" xfId="483" quotePrefix="1" applyNumberFormat="1" applyFont="1" applyFill="1" applyBorder="1" applyAlignment="1" applyProtection="1">
      <alignment horizontal="center" vertical="center"/>
    </xf>
    <xf numFmtId="165" fontId="66" fillId="25" borderId="35" xfId="483" applyNumberFormat="1" applyFont="1" applyFill="1" applyBorder="1" applyAlignment="1" applyProtection="1">
      <alignment horizontal="left" vertical="center" wrapText="1"/>
    </xf>
    <xf numFmtId="165" fontId="83" fillId="25" borderId="0" xfId="483" applyNumberFormat="1" applyFont="1" applyFill="1" applyBorder="1"/>
    <xf numFmtId="165" fontId="66" fillId="25" borderId="35" xfId="483" applyNumberFormat="1" applyFont="1" applyFill="1" applyBorder="1" applyAlignment="1">
      <alignment vertical="center" wrapText="1"/>
    </xf>
    <xf numFmtId="49" fontId="66" fillId="25" borderId="61" xfId="483" applyNumberFormat="1" applyFont="1" applyFill="1" applyBorder="1" applyAlignment="1">
      <alignment vertical="center"/>
    </xf>
    <xf numFmtId="49" fontId="66" fillId="25" borderId="36" xfId="483" applyNumberFormat="1" applyFont="1" applyFill="1" applyBorder="1" applyAlignment="1">
      <alignment vertical="center"/>
    </xf>
    <xf numFmtId="165" fontId="66" fillId="25" borderId="29" xfId="483" quotePrefix="1" applyNumberFormat="1" applyFont="1" applyFill="1" applyBorder="1" applyAlignment="1" applyProtection="1">
      <alignment horizontal="center" vertical="center"/>
    </xf>
    <xf numFmtId="165" fontId="66" fillId="25" borderId="37" xfId="483" applyNumberFormat="1" applyFont="1" applyFill="1" applyBorder="1" applyAlignment="1">
      <alignment vertical="center"/>
    </xf>
    <xf numFmtId="165" fontId="66" fillId="0" borderId="0" xfId="483" applyNumberFormat="1" applyFont="1" applyFill="1"/>
    <xf numFmtId="165" fontId="83" fillId="0" borderId="0" xfId="483" applyNumberFormat="1" applyFont="1" applyFill="1" applyAlignment="1" applyProtection="1">
      <alignment horizontal="center"/>
    </xf>
    <xf numFmtId="165" fontId="83" fillId="0" borderId="0" xfId="483" applyNumberFormat="1" applyFont="1" applyFill="1"/>
    <xf numFmtId="165" fontId="65" fillId="0" borderId="0" xfId="485" applyNumberFormat="1" applyFont="1"/>
    <xf numFmtId="165" fontId="66" fillId="0" borderId="0" xfId="485" applyNumberFormat="1" applyFont="1"/>
    <xf numFmtId="165" fontId="66" fillId="0" borderId="0" xfId="485" applyNumberFormat="1" applyFont="1" applyBorder="1"/>
    <xf numFmtId="165" fontId="83" fillId="0" borderId="0" xfId="485" applyNumberFormat="1" applyFont="1"/>
    <xf numFmtId="165" fontId="65" fillId="0" borderId="0" xfId="485" applyNumberFormat="1" applyFont="1" applyAlignment="1" applyProtection="1">
      <alignment horizontal="centerContinuous"/>
    </xf>
    <xf numFmtId="165" fontId="66" fillId="0" borderId="0" xfId="485" applyNumberFormat="1" applyFont="1" applyAlignment="1">
      <alignment horizontal="centerContinuous"/>
    </xf>
    <xf numFmtId="165" fontId="66" fillId="0" borderId="0" xfId="485" applyNumberFormat="1" applyFont="1" applyBorder="1" applyAlignment="1">
      <alignment horizontal="centerContinuous"/>
    </xf>
    <xf numFmtId="165" fontId="68" fillId="0" borderId="29" xfId="485" applyNumberFormat="1" applyFont="1" applyBorder="1" applyAlignment="1">
      <alignment horizontal="right"/>
    </xf>
    <xf numFmtId="165" fontId="66" fillId="0" borderId="15" xfId="485" applyNumberFormat="1" applyFont="1" applyBorder="1"/>
    <xf numFmtId="165" fontId="65" fillId="0" borderId="20" xfId="485" applyNumberFormat="1" applyFont="1" applyBorder="1" applyAlignment="1" applyProtection="1">
      <alignment horizontal="centerContinuous"/>
    </xf>
    <xf numFmtId="165" fontId="83" fillId="0" borderId="0" xfId="485" applyNumberFormat="1" applyFont="1" applyAlignment="1" applyProtection="1">
      <alignment horizontal="center"/>
    </xf>
    <xf numFmtId="165" fontId="65" fillId="0" borderId="20" xfId="485" applyNumberFormat="1" applyFont="1" applyBorder="1" applyAlignment="1" applyProtection="1">
      <alignment horizontal="center"/>
    </xf>
    <xf numFmtId="165" fontId="68" fillId="0" borderId="18" xfId="485" applyNumberFormat="1" applyFont="1" applyBorder="1" applyAlignment="1">
      <alignment horizontal="centerContinuous"/>
    </xf>
    <xf numFmtId="165" fontId="68" fillId="0" borderId="11" xfId="485" applyNumberFormat="1" applyFont="1" applyBorder="1" applyAlignment="1">
      <alignment horizontal="centerContinuous"/>
    </xf>
    <xf numFmtId="165" fontId="109" fillId="0" borderId="28" xfId="485" applyNumberFormat="1" applyFont="1" applyBorder="1" applyAlignment="1">
      <alignment horizontal="left"/>
    </xf>
    <xf numFmtId="165" fontId="109" fillId="0" borderId="37" xfId="485" applyNumberFormat="1" applyFont="1" applyBorder="1" applyAlignment="1">
      <alignment horizontal="left"/>
    </xf>
    <xf numFmtId="165" fontId="110" fillId="0" borderId="35" xfId="485" applyNumberFormat="1" applyFont="1" applyBorder="1" applyAlignment="1" applyProtection="1">
      <alignment horizontal="center"/>
      <protection locked="0"/>
    </xf>
    <xf numFmtId="165" fontId="72" fillId="0" borderId="35" xfId="485" applyNumberFormat="1" applyFont="1" applyBorder="1" applyAlignment="1">
      <alignment horizontal="center"/>
    </xf>
    <xf numFmtId="165" fontId="65" fillId="0" borderId="20" xfId="485" applyNumberFormat="1" applyFont="1" applyBorder="1" applyAlignment="1" applyProtection="1">
      <alignment horizontal="left"/>
    </xf>
    <xf numFmtId="165" fontId="65" fillId="0" borderId="18" xfId="485" applyNumberFormat="1" applyFont="1" applyBorder="1" applyAlignment="1" applyProtection="1">
      <alignment horizontal="center"/>
    </xf>
    <xf numFmtId="165" fontId="65" fillId="0" borderId="0" xfId="485" applyNumberFormat="1" applyFont="1" applyBorder="1" applyAlignment="1" applyProtection="1">
      <alignment horizontal="center"/>
    </xf>
    <xf numFmtId="165" fontId="68" fillId="0" borderId="10" xfId="485" applyNumberFormat="1" applyFont="1" applyBorder="1" applyAlignment="1"/>
    <xf numFmtId="165" fontId="109" fillId="0" borderId="29" xfId="485" applyNumberFormat="1" applyFont="1" applyBorder="1" applyAlignment="1">
      <alignment horizontal="left"/>
    </xf>
    <xf numFmtId="165" fontId="72" fillId="0" borderId="20" xfId="485" applyNumberFormat="1" applyFont="1" applyBorder="1" applyAlignment="1" applyProtection="1">
      <alignment horizontal="center"/>
    </xf>
    <xf numFmtId="165" fontId="84" fillId="0" borderId="0" xfId="485" applyNumberFormat="1" applyFont="1" applyBorder="1" applyAlignment="1" applyProtection="1">
      <alignment horizontal="centerContinuous"/>
      <protection locked="0"/>
    </xf>
    <xf numFmtId="165" fontId="54" fillId="0" borderId="20" xfId="485" applyNumberFormat="1" applyFont="1" applyBorder="1" applyAlignment="1" applyProtection="1">
      <alignment horizontal="left"/>
      <protection locked="0"/>
    </xf>
    <xf numFmtId="165" fontId="72" fillId="0" borderId="35" xfId="485" applyNumberFormat="1" applyFont="1" applyBorder="1" applyAlignment="1" applyProtection="1">
      <alignment horizontal="center"/>
    </xf>
    <xf numFmtId="165" fontId="54" fillId="0" borderId="26" xfId="485" applyNumberFormat="1" applyFont="1" applyBorder="1" applyAlignment="1">
      <alignment horizontal="left"/>
    </xf>
    <xf numFmtId="165" fontId="73" fillId="0" borderId="58" xfId="485" quotePrefix="1" applyNumberFormat="1" applyFont="1" applyBorder="1" applyAlignment="1" applyProtection="1">
      <alignment horizontal="center"/>
    </xf>
    <xf numFmtId="165" fontId="73" fillId="0" borderId="22" xfId="485" quotePrefix="1" applyNumberFormat="1" applyFont="1" applyBorder="1" applyAlignment="1" applyProtection="1">
      <alignment horizontal="center"/>
    </xf>
    <xf numFmtId="165" fontId="73" fillId="0" borderId="26" xfId="485" quotePrefix="1" applyNumberFormat="1" applyFont="1" applyBorder="1" applyAlignment="1" applyProtection="1">
      <alignment horizontal="center"/>
    </xf>
    <xf numFmtId="165" fontId="72" fillId="0" borderId="23" xfId="485" applyNumberFormat="1" applyFont="1" applyBorder="1" applyAlignment="1" applyProtection="1">
      <alignment horizontal="centerContinuous"/>
    </xf>
    <xf numFmtId="165" fontId="109" fillId="0" borderId="37" xfId="485" applyNumberFormat="1" applyFont="1" applyBorder="1" applyAlignment="1" applyProtection="1">
      <alignment horizontal="center"/>
    </xf>
    <xf numFmtId="165" fontId="115" fillId="0" borderId="0" xfId="485" applyNumberFormat="1" applyFont="1" applyBorder="1" applyAlignment="1">
      <alignment horizontal="left"/>
    </xf>
    <xf numFmtId="165" fontId="111" fillId="0" borderId="34" xfId="485" applyNumberFormat="1" applyFont="1" applyBorder="1" applyAlignment="1" applyProtection="1">
      <alignment horizontal="centerContinuous" vertical="center"/>
    </xf>
    <xf numFmtId="165" fontId="111" fillId="0" borderId="36" xfId="485" applyNumberFormat="1" applyFont="1" applyBorder="1" applyAlignment="1" applyProtection="1">
      <alignment horizontal="center"/>
    </xf>
    <xf numFmtId="165" fontId="111" fillId="0" borderId="29" xfId="485" applyNumberFormat="1" applyFont="1" applyBorder="1" applyAlignment="1" applyProtection="1">
      <alignment horizontal="center"/>
    </xf>
    <xf numFmtId="165" fontId="111" fillId="0" borderId="33" xfId="485" applyNumberFormat="1" applyFont="1" applyBorder="1" applyAlignment="1" applyProtection="1">
      <alignment horizontal="center"/>
    </xf>
    <xf numFmtId="165" fontId="111" fillId="0" borderId="42" xfId="485" applyNumberFormat="1" applyFont="1" applyBorder="1" applyAlignment="1" applyProtection="1">
      <alignment horizontal="center"/>
    </xf>
    <xf numFmtId="165" fontId="111" fillId="0" borderId="45" xfId="485" applyNumberFormat="1" applyFont="1" applyBorder="1" applyAlignment="1" applyProtection="1">
      <alignment horizontal="center"/>
    </xf>
    <xf numFmtId="165" fontId="75" fillId="0" borderId="20" xfId="485" applyNumberFormat="1" applyFont="1" applyBorder="1" applyAlignment="1" applyProtection="1">
      <alignment horizontal="center"/>
    </xf>
    <xf numFmtId="165" fontId="84" fillId="0" borderId="0" xfId="485" applyNumberFormat="1" applyFont="1"/>
    <xf numFmtId="1" fontId="66" fillId="0" borderId="20" xfId="485" applyNumberFormat="1" applyFont="1" applyBorder="1" applyAlignment="1">
      <alignment vertical="center" wrapText="1"/>
    </xf>
    <xf numFmtId="165" fontId="84" fillId="0" borderId="0" xfId="485" applyNumberFormat="1" applyFont="1" applyBorder="1"/>
    <xf numFmtId="165" fontId="83" fillId="0" borderId="0" xfId="485" applyNumberFormat="1" applyFont="1" applyBorder="1"/>
    <xf numFmtId="1" fontId="66" fillId="0" borderId="23" xfId="485" applyNumberFormat="1" applyFont="1" applyBorder="1" applyAlignment="1">
      <alignment vertical="center"/>
    </xf>
    <xf numFmtId="165" fontId="99" fillId="0" borderId="0" xfId="485" applyNumberFormat="1" applyFont="1" applyBorder="1"/>
    <xf numFmtId="165" fontId="71" fillId="25" borderId="0" xfId="483" quotePrefix="1" applyNumberFormat="1" applyFont="1" applyFill="1"/>
    <xf numFmtId="3" fontId="83" fillId="0" borderId="0" xfId="485" applyNumberFormat="1" applyFont="1"/>
    <xf numFmtId="165" fontId="66" fillId="25" borderId="0" xfId="310" applyNumberFormat="1" applyFont="1" applyFill="1"/>
    <xf numFmtId="165" fontId="66" fillId="25" borderId="0" xfId="310" applyNumberFormat="1" applyFont="1" applyFill="1" applyBorder="1"/>
    <xf numFmtId="165" fontId="83" fillId="25" borderId="0" xfId="310" applyNumberFormat="1" applyFont="1" applyFill="1"/>
    <xf numFmtId="165" fontId="65" fillId="25" borderId="0" xfId="310" applyNumberFormat="1" applyFont="1" applyFill="1" applyAlignment="1" applyProtection="1">
      <alignment horizontal="centerContinuous"/>
    </xf>
    <xf numFmtId="165" fontId="66" fillId="25" borderId="0" xfId="310" applyNumberFormat="1" applyFont="1" applyFill="1" applyAlignment="1">
      <alignment horizontal="centerContinuous"/>
    </xf>
    <xf numFmtId="165" fontId="66" fillId="25" borderId="0" xfId="310" applyNumberFormat="1" applyFont="1" applyFill="1" applyBorder="1" applyAlignment="1">
      <alignment horizontal="centerContinuous"/>
    </xf>
    <xf numFmtId="165" fontId="66" fillId="25" borderId="29" xfId="310" applyNumberFormat="1" applyFont="1" applyFill="1" applyBorder="1"/>
    <xf numFmtId="165" fontId="68" fillId="25" borderId="29" xfId="310" applyNumberFormat="1" applyFont="1" applyFill="1" applyBorder="1" applyAlignment="1">
      <alignment horizontal="right"/>
    </xf>
    <xf numFmtId="165" fontId="66" fillId="25" borderId="10" xfId="310" applyNumberFormat="1" applyFont="1" applyFill="1" applyBorder="1"/>
    <xf numFmtId="165" fontId="66" fillId="25" borderId="14" xfId="310" applyNumberFormat="1" applyFont="1" applyFill="1" applyBorder="1"/>
    <xf numFmtId="165" fontId="66" fillId="25" borderId="18" xfId="310" applyNumberFormat="1" applyFont="1" applyFill="1" applyBorder="1"/>
    <xf numFmtId="165" fontId="65" fillId="25" borderId="35" xfId="310" applyNumberFormat="1" applyFont="1" applyFill="1" applyBorder="1" applyAlignment="1" applyProtection="1">
      <alignment horizontal="centerContinuous"/>
    </xf>
    <xf numFmtId="165" fontId="65" fillId="25" borderId="35" xfId="310" applyNumberFormat="1" applyFont="1" applyFill="1" applyBorder="1" applyAlignment="1" applyProtection="1">
      <alignment horizontal="center"/>
    </xf>
    <xf numFmtId="165" fontId="68" fillId="25" borderId="18" xfId="310" applyNumberFormat="1" applyFont="1" applyFill="1" applyBorder="1" applyAlignment="1">
      <alignment horizontal="centerContinuous"/>
    </xf>
    <xf numFmtId="165" fontId="109" fillId="25" borderId="28" xfId="310" applyNumberFormat="1" applyFont="1" applyFill="1" applyBorder="1" applyAlignment="1">
      <alignment horizontal="left"/>
    </xf>
    <xf numFmtId="165" fontId="109" fillId="25" borderId="37" xfId="310" applyNumberFormat="1" applyFont="1" applyFill="1" applyBorder="1" applyAlignment="1">
      <alignment horizontal="left"/>
    </xf>
    <xf numFmtId="165" fontId="110" fillId="25" borderId="35" xfId="310" applyNumberFormat="1" applyFont="1" applyFill="1" applyBorder="1" applyAlignment="1" applyProtection="1">
      <alignment horizontal="center"/>
      <protection locked="0"/>
    </xf>
    <xf numFmtId="165" fontId="72" fillId="25" borderId="35" xfId="310" applyNumberFormat="1" applyFont="1" applyFill="1" applyBorder="1" applyAlignment="1">
      <alignment horizontal="center"/>
    </xf>
    <xf numFmtId="165" fontId="65" fillId="25" borderId="35" xfId="310" applyNumberFormat="1" applyFont="1" applyFill="1" applyBorder="1" applyAlignment="1" applyProtection="1">
      <alignment horizontal="left"/>
    </xf>
    <xf numFmtId="165" fontId="65" fillId="25" borderId="18" xfId="310" applyNumberFormat="1" applyFont="1" applyFill="1" applyBorder="1" applyAlignment="1" applyProtection="1">
      <alignment horizontal="center"/>
    </xf>
    <xf numFmtId="165" fontId="68" fillId="25" borderId="10" xfId="310" applyNumberFormat="1" applyFont="1" applyFill="1" applyBorder="1" applyAlignment="1"/>
    <xf numFmtId="165" fontId="109" fillId="25" borderId="29" xfId="310" applyNumberFormat="1" applyFont="1" applyFill="1" applyBorder="1" applyAlignment="1">
      <alignment horizontal="left"/>
    </xf>
    <xf numFmtId="165" fontId="72" fillId="25" borderId="20" xfId="310" applyNumberFormat="1" applyFont="1" applyFill="1" applyBorder="1" applyAlignment="1" applyProtection="1">
      <alignment horizontal="center"/>
    </xf>
    <xf numFmtId="165" fontId="54" fillId="25" borderId="35" xfId="310" applyNumberFormat="1" applyFont="1" applyFill="1" applyBorder="1" applyAlignment="1" applyProtection="1">
      <alignment horizontal="left"/>
      <protection locked="0"/>
    </xf>
    <xf numFmtId="165" fontId="65" fillId="25" borderId="0" xfId="310" applyNumberFormat="1" applyFont="1" applyFill="1" applyBorder="1" applyAlignment="1" applyProtection="1">
      <alignment horizontal="center"/>
    </xf>
    <xf numFmtId="165" fontId="65" fillId="25" borderId="20" xfId="310" applyNumberFormat="1" applyFont="1" applyFill="1" applyBorder="1" applyAlignment="1" applyProtection="1">
      <alignment horizontal="center"/>
    </xf>
    <xf numFmtId="165" fontId="72" fillId="25" borderId="35" xfId="310" applyNumberFormat="1" applyFont="1" applyFill="1" applyBorder="1" applyAlignment="1" applyProtection="1">
      <alignment horizontal="center"/>
    </xf>
    <xf numFmtId="165" fontId="66" fillId="25" borderId="36" xfId="310" applyNumberFormat="1" applyFont="1" applyFill="1" applyBorder="1"/>
    <xf numFmtId="165" fontId="54" fillId="25" borderId="22" xfId="310" applyNumberFormat="1" applyFont="1" applyFill="1" applyBorder="1" applyAlignment="1">
      <alignment horizontal="left"/>
    </xf>
    <xf numFmtId="165" fontId="73" fillId="25" borderId="58" xfId="310" quotePrefix="1" applyNumberFormat="1" applyFont="1" applyFill="1" applyBorder="1" applyAlignment="1" applyProtection="1">
      <alignment horizontal="center"/>
    </xf>
    <xf numFmtId="165" fontId="73" fillId="25" borderId="26" xfId="310" quotePrefix="1" applyNumberFormat="1" applyFont="1" applyFill="1" applyBorder="1" applyAlignment="1" applyProtection="1">
      <alignment horizontal="center"/>
    </xf>
    <xf numFmtId="165" fontId="72" fillId="25" borderId="23" xfId="310" applyNumberFormat="1" applyFont="1" applyFill="1" applyBorder="1" applyAlignment="1" applyProtection="1">
      <alignment horizontal="centerContinuous"/>
    </xf>
    <xf numFmtId="165" fontId="109" fillId="25" borderId="37" xfId="310" applyNumberFormat="1" applyFont="1" applyFill="1" applyBorder="1" applyAlignment="1" applyProtection="1">
      <alignment horizontal="center"/>
    </xf>
    <xf numFmtId="165" fontId="66" fillId="25" borderId="27" xfId="310" applyNumberFormat="1" applyFont="1" applyFill="1" applyBorder="1"/>
    <xf numFmtId="165" fontId="66" fillId="25" borderId="28" xfId="310" applyNumberFormat="1" applyFont="1" applyFill="1" applyBorder="1"/>
    <xf numFmtId="165" fontId="111" fillId="25" borderId="33" xfId="310" applyNumberFormat="1" applyFont="1" applyFill="1" applyBorder="1" applyAlignment="1" applyProtection="1">
      <alignment horizontal="centerContinuous" vertical="center"/>
    </xf>
    <xf numFmtId="165" fontId="111" fillId="25" borderId="36" xfId="310" applyNumberFormat="1" applyFont="1" applyFill="1" applyBorder="1" applyAlignment="1" applyProtection="1">
      <alignment horizontal="center"/>
    </xf>
    <xf numFmtId="165" fontId="111" fillId="25" borderId="33" xfId="310" applyNumberFormat="1" applyFont="1" applyFill="1" applyBorder="1" applyAlignment="1" applyProtection="1">
      <alignment horizontal="center"/>
    </xf>
    <xf numFmtId="165" fontId="111" fillId="25" borderId="42" xfId="310" applyNumberFormat="1" applyFont="1" applyFill="1" applyBorder="1" applyAlignment="1" applyProtection="1">
      <alignment horizontal="center"/>
    </xf>
    <xf numFmtId="165" fontId="111" fillId="25" borderId="45" xfId="310" applyNumberFormat="1" applyFont="1" applyFill="1" applyBorder="1" applyAlignment="1" applyProtection="1">
      <alignment horizontal="center"/>
    </xf>
    <xf numFmtId="165" fontId="66" fillId="25" borderId="11" xfId="310" applyNumberFormat="1" applyFont="1" applyFill="1" applyBorder="1"/>
    <xf numFmtId="165" fontId="75" fillId="25" borderId="14" xfId="310" applyNumberFormat="1" applyFont="1" applyFill="1" applyBorder="1" applyAlignment="1" applyProtection="1">
      <alignment horizontal="center"/>
    </xf>
    <xf numFmtId="165" fontId="84" fillId="25" borderId="0" xfId="310" applyNumberFormat="1" applyFont="1" applyFill="1"/>
    <xf numFmtId="165" fontId="83" fillId="0" borderId="0" xfId="310" applyNumberFormat="1" applyFont="1" applyFill="1"/>
    <xf numFmtId="165" fontId="84" fillId="0" borderId="0" xfId="310" applyNumberFormat="1" applyFont="1" applyFill="1"/>
    <xf numFmtId="165" fontId="84" fillId="0" borderId="0" xfId="310" applyNumberFormat="1" applyFont="1" applyFill="1" applyBorder="1"/>
    <xf numFmtId="165" fontId="83" fillId="0" borderId="0" xfId="310" applyNumberFormat="1" applyFont="1" applyFill="1" applyBorder="1"/>
    <xf numFmtId="165" fontId="83" fillId="25" borderId="0" xfId="310" applyNumberFormat="1" applyFont="1" applyFill="1" applyBorder="1"/>
    <xf numFmtId="165" fontId="83" fillId="25" borderId="29" xfId="310" applyNumberFormat="1" applyFont="1" applyFill="1" applyBorder="1"/>
    <xf numFmtId="165" fontId="66" fillId="25" borderId="0" xfId="310" applyNumberFormat="1" applyFont="1" applyFill="1" applyBorder="1" applyAlignment="1" applyProtection="1">
      <alignment horizontal="center"/>
    </xf>
    <xf numFmtId="165" fontId="66" fillId="25" borderId="36" xfId="310" quotePrefix="1" applyNumberFormat="1" applyFont="1" applyFill="1" applyBorder="1" applyAlignment="1" applyProtection="1">
      <alignment horizontal="left" vertical="center"/>
    </xf>
    <xf numFmtId="165" fontId="66" fillId="25" borderId="29" xfId="310" applyNumberFormat="1" applyFont="1" applyFill="1" applyBorder="1" applyAlignment="1" applyProtection="1">
      <alignment horizontal="center" vertical="center"/>
    </xf>
    <xf numFmtId="165" fontId="66" fillId="25" borderId="11" xfId="310" applyNumberFormat="1" applyFont="1" applyFill="1" applyBorder="1" applyAlignment="1" applyProtection="1">
      <alignment horizontal="left"/>
    </xf>
    <xf numFmtId="165" fontId="66" fillId="25" borderId="11" xfId="310" applyNumberFormat="1" applyFont="1" applyFill="1" applyBorder="1" applyAlignment="1" applyProtection="1">
      <alignment horizontal="center"/>
    </xf>
    <xf numFmtId="175" fontId="66" fillId="25" borderId="11" xfId="310" applyNumberFormat="1" applyFont="1" applyFill="1" applyBorder="1"/>
    <xf numFmtId="175" fontId="77" fillId="25" borderId="11" xfId="310" applyNumberFormat="1" applyFont="1" applyFill="1" applyBorder="1" applyProtection="1"/>
    <xf numFmtId="165" fontId="66" fillId="25" borderId="0" xfId="310" quotePrefix="1" applyNumberFormat="1" applyFont="1" applyFill="1" applyBorder="1" applyAlignment="1" applyProtection="1">
      <alignment horizontal="left"/>
    </xf>
    <xf numFmtId="165" fontId="66" fillId="25" borderId="0" xfId="310" applyNumberFormat="1" applyFont="1" applyFill="1" applyBorder="1" applyAlignment="1" applyProtection="1">
      <alignment horizontal="left"/>
    </xf>
    <xf numFmtId="176" fontId="66" fillId="25" borderId="0" xfId="310" applyNumberFormat="1" applyFont="1" applyFill="1" applyBorder="1"/>
    <xf numFmtId="175" fontId="66" fillId="25" borderId="0" xfId="310" applyNumberFormat="1" applyFont="1" applyFill="1" applyBorder="1"/>
    <xf numFmtId="176" fontId="77" fillId="25" borderId="0" xfId="310" applyNumberFormat="1" applyFont="1" applyFill="1" applyBorder="1" applyProtection="1"/>
    <xf numFmtId="169" fontId="112" fillId="25" borderId="0" xfId="326" applyNumberFormat="1" applyFont="1" applyFill="1" applyBorder="1"/>
    <xf numFmtId="165" fontId="99" fillId="25" borderId="0" xfId="310" applyNumberFormat="1" applyFont="1" applyFill="1"/>
    <xf numFmtId="165" fontId="84" fillId="25" borderId="0" xfId="310" applyNumberFormat="1" applyFont="1" applyFill="1" applyAlignment="1">
      <alignment horizontal="center"/>
    </xf>
    <xf numFmtId="167" fontId="83" fillId="25" borderId="0" xfId="310" applyNumberFormat="1" applyFont="1" applyFill="1"/>
    <xf numFmtId="3" fontId="83" fillId="25" borderId="0" xfId="310" applyNumberFormat="1" applyFont="1" applyFill="1"/>
    <xf numFmtId="165" fontId="66" fillId="25" borderId="0" xfId="315" applyNumberFormat="1" applyFont="1" applyFill="1"/>
    <xf numFmtId="165" fontId="66" fillId="25" borderId="0" xfId="315" applyNumberFormat="1" applyFont="1" applyFill="1" applyBorder="1"/>
    <xf numFmtId="165" fontId="83" fillId="25" borderId="0" xfId="315" applyNumberFormat="1" applyFont="1" applyFill="1"/>
    <xf numFmtId="165" fontId="65" fillId="25" borderId="0" xfId="315" applyNumberFormat="1" applyFont="1" applyFill="1" applyAlignment="1" applyProtection="1">
      <alignment horizontal="centerContinuous"/>
    </xf>
    <xf numFmtId="165" fontId="66" fillId="25" borderId="0" xfId="315" applyNumberFormat="1" applyFont="1" applyFill="1" applyAlignment="1">
      <alignment horizontal="centerContinuous"/>
    </xf>
    <xf numFmtId="165" fontId="66" fillId="25" borderId="0" xfId="315" applyNumberFormat="1" applyFont="1" applyFill="1" applyBorder="1" applyAlignment="1">
      <alignment horizontal="centerContinuous"/>
    </xf>
    <xf numFmtId="165" fontId="66" fillId="25" borderId="29" xfId="315" applyNumberFormat="1" applyFont="1" applyFill="1" applyBorder="1"/>
    <xf numFmtId="165" fontId="68" fillId="25" borderId="29" xfId="315" applyNumberFormat="1" applyFont="1" applyFill="1" applyBorder="1" applyAlignment="1">
      <alignment horizontal="right"/>
    </xf>
    <xf numFmtId="165" fontId="66" fillId="25" borderId="10" xfId="315" applyNumberFormat="1" applyFont="1" applyFill="1" applyBorder="1"/>
    <xf numFmtId="165" fontId="66" fillId="25" borderId="14" xfId="315" applyNumberFormat="1" applyFont="1" applyFill="1" applyBorder="1"/>
    <xf numFmtId="165" fontId="66" fillId="25" borderId="18" xfId="315" applyNumberFormat="1" applyFont="1" applyFill="1" applyBorder="1"/>
    <xf numFmtId="165" fontId="65" fillId="25" borderId="35" xfId="315" applyNumberFormat="1" applyFont="1" applyFill="1" applyBorder="1" applyAlignment="1" applyProtection="1">
      <alignment horizontal="centerContinuous"/>
    </xf>
    <xf numFmtId="165" fontId="83" fillId="25" borderId="0" xfId="315" applyNumberFormat="1" applyFont="1" applyFill="1" applyAlignment="1" applyProtection="1">
      <alignment horizontal="center"/>
    </xf>
    <xf numFmtId="165" fontId="65" fillId="25" borderId="35" xfId="315" applyNumberFormat="1" applyFont="1" applyFill="1" applyBorder="1" applyAlignment="1" applyProtection="1">
      <alignment horizontal="center"/>
    </xf>
    <xf numFmtId="165" fontId="68" fillId="25" borderId="18" xfId="315" applyNumberFormat="1" applyFont="1" applyFill="1" applyBorder="1" applyAlignment="1">
      <alignment horizontal="centerContinuous"/>
    </xf>
    <xf numFmtId="165" fontId="109" fillId="25" borderId="28" xfId="315" applyNumberFormat="1" applyFont="1" applyFill="1" applyBorder="1" applyAlignment="1">
      <alignment horizontal="left"/>
    </xf>
    <xf numFmtId="165" fontId="109" fillId="25" borderId="45" xfId="315" applyNumberFormat="1" applyFont="1" applyFill="1" applyBorder="1" applyAlignment="1">
      <alignment horizontal="left"/>
    </xf>
    <xf numFmtId="165" fontId="110" fillId="25" borderId="20" xfId="315" applyNumberFormat="1" applyFont="1" applyFill="1" applyBorder="1" applyAlignment="1" applyProtection="1">
      <alignment horizontal="center"/>
      <protection locked="0"/>
    </xf>
    <xf numFmtId="165" fontId="72" fillId="25" borderId="35" xfId="315" applyNumberFormat="1" applyFont="1" applyFill="1" applyBorder="1" applyAlignment="1">
      <alignment horizontal="center"/>
    </xf>
    <xf numFmtId="165" fontId="65" fillId="25" borderId="35" xfId="315" applyNumberFormat="1" applyFont="1" applyFill="1" applyBorder="1" applyAlignment="1" applyProtection="1">
      <alignment horizontal="left"/>
    </xf>
    <xf numFmtId="165" fontId="65" fillId="25" borderId="18" xfId="315" applyNumberFormat="1" applyFont="1" applyFill="1" applyBorder="1" applyAlignment="1" applyProtection="1">
      <alignment horizontal="center"/>
    </xf>
    <xf numFmtId="165" fontId="68" fillId="25" borderId="10" xfId="315" applyNumberFormat="1" applyFont="1" applyFill="1" applyBorder="1" applyAlignment="1"/>
    <xf numFmtId="165" fontId="109" fillId="25" borderId="29" xfId="315" applyNumberFormat="1" applyFont="1" applyFill="1" applyBorder="1" applyAlignment="1">
      <alignment horizontal="left"/>
    </xf>
    <xf numFmtId="165" fontId="72" fillId="25" borderId="20" xfId="315" applyNumberFormat="1" applyFont="1" applyFill="1" applyBorder="1" applyAlignment="1" applyProtection="1">
      <alignment horizontal="center"/>
    </xf>
    <xf numFmtId="165" fontId="54" fillId="25" borderId="35" xfId="315" applyNumberFormat="1" applyFont="1" applyFill="1" applyBorder="1" applyAlignment="1" applyProtection="1">
      <alignment horizontal="left"/>
      <protection locked="0"/>
    </xf>
    <xf numFmtId="165" fontId="65" fillId="25" borderId="0" xfId="315" applyNumberFormat="1" applyFont="1" applyFill="1" applyBorder="1" applyAlignment="1" applyProtection="1">
      <alignment horizontal="center"/>
    </xf>
    <xf numFmtId="165" fontId="65" fillId="25" borderId="20" xfId="315" applyNumberFormat="1" applyFont="1" applyFill="1" applyBorder="1" applyAlignment="1" applyProtection="1">
      <alignment horizontal="center"/>
    </xf>
    <xf numFmtId="165" fontId="72" fillId="25" borderId="35" xfId="315" applyNumberFormat="1" applyFont="1" applyFill="1" applyBorder="1" applyAlignment="1" applyProtection="1">
      <alignment horizontal="center"/>
    </xf>
    <xf numFmtId="165" fontId="66" fillId="25" borderId="36" xfId="315" applyNumberFormat="1" applyFont="1" applyFill="1" applyBorder="1"/>
    <xf numFmtId="165" fontId="54" fillId="25" borderId="22" xfId="315" applyNumberFormat="1" applyFont="1" applyFill="1" applyBorder="1" applyAlignment="1">
      <alignment horizontal="left"/>
    </xf>
    <xf numFmtId="165" fontId="73" fillId="25" borderId="58" xfId="315" quotePrefix="1" applyNumberFormat="1" applyFont="1" applyFill="1" applyBorder="1" applyAlignment="1" applyProtection="1">
      <alignment horizontal="center"/>
    </xf>
    <xf numFmtId="165" fontId="73" fillId="25" borderId="26" xfId="315" quotePrefix="1" applyNumberFormat="1" applyFont="1" applyFill="1" applyBorder="1" applyAlignment="1" applyProtection="1">
      <alignment horizontal="center"/>
    </xf>
    <xf numFmtId="165" fontId="72" fillId="25" borderId="23" xfId="315" applyNumberFormat="1" applyFont="1" applyFill="1" applyBorder="1" applyAlignment="1" applyProtection="1">
      <alignment horizontal="centerContinuous"/>
    </xf>
    <xf numFmtId="165" fontId="109" fillId="25" borderId="37" xfId="315" applyNumberFormat="1" applyFont="1" applyFill="1" applyBorder="1" applyAlignment="1" applyProtection="1">
      <alignment horizontal="center"/>
    </xf>
    <xf numFmtId="165" fontId="66" fillId="25" borderId="27" xfId="315" applyNumberFormat="1" applyFont="1" applyFill="1" applyBorder="1"/>
    <xf numFmtId="165" fontId="66" fillId="25" borderId="28" xfId="315" applyNumberFormat="1" applyFont="1" applyFill="1" applyBorder="1"/>
    <xf numFmtId="165" fontId="111" fillId="25" borderId="33" xfId="315" applyNumberFormat="1" applyFont="1" applyFill="1" applyBorder="1" applyAlignment="1" applyProtection="1">
      <alignment horizontal="centerContinuous" vertical="center"/>
    </xf>
    <xf numFmtId="165" fontId="111" fillId="25" borderId="36" xfId="315" applyNumberFormat="1" applyFont="1" applyFill="1" applyBorder="1" applyAlignment="1" applyProtection="1">
      <alignment horizontal="center"/>
    </xf>
    <xf numFmtId="165" fontId="111" fillId="25" borderId="33" xfId="315" applyNumberFormat="1" applyFont="1" applyFill="1" applyBorder="1" applyAlignment="1" applyProtection="1">
      <alignment horizontal="center"/>
    </xf>
    <xf numFmtId="165" fontId="111" fillId="25" borderId="42" xfId="315" applyNumberFormat="1" applyFont="1" applyFill="1" applyBorder="1" applyAlignment="1" applyProtection="1">
      <alignment horizontal="center"/>
    </xf>
    <xf numFmtId="165" fontId="111" fillId="25" borderId="45" xfId="315" applyNumberFormat="1" applyFont="1" applyFill="1" applyBorder="1" applyAlignment="1" applyProtection="1">
      <alignment horizontal="center"/>
    </xf>
    <xf numFmtId="165" fontId="66" fillId="25" borderId="11" xfId="315" applyNumberFormat="1" applyFont="1" applyFill="1" applyBorder="1"/>
    <xf numFmtId="165" fontId="75" fillId="25" borderId="14" xfId="315" applyNumberFormat="1" applyFont="1" applyFill="1" applyBorder="1" applyAlignment="1" applyProtection="1">
      <alignment horizontal="center"/>
    </xf>
    <xf numFmtId="175" fontId="75" fillId="25" borderId="0" xfId="315" applyNumberFormat="1" applyFont="1" applyFill="1" applyBorder="1"/>
    <xf numFmtId="175" fontId="75" fillId="25" borderId="14" xfId="315" applyNumberFormat="1" applyFont="1" applyFill="1" applyBorder="1"/>
    <xf numFmtId="175" fontId="75" fillId="25" borderId="15" xfId="315" applyNumberFormat="1" applyFont="1" applyFill="1" applyBorder="1"/>
    <xf numFmtId="175" fontId="75" fillId="25" borderId="18" xfId="315" applyNumberFormat="1" applyFont="1" applyFill="1" applyBorder="1" applyProtection="1"/>
    <xf numFmtId="175" fontId="75" fillId="25" borderId="14" xfId="315" applyNumberFormat="1" applyFont="1" applyFill="1" applyBorder="1" applyProtection="1"/>
    <xf numFmtId="165" fontId="71" fillId="25" borderId="0" xfId="315" quotePrefix="1" applyNumberFormat="1" applyFont="1" applyFill="1" applyBorder="1" applyAlignment="1" applyProtection="1">
      <alignment horizontal="left"/>
    </xf>
    <xf numFmtId="1" fontId="66" fillId="25" borderId="35" xfId="315" applyNumberFormat="1" applyFont="1" applyFill="1" applyBorder="1" applyAlignment="1">
      <alignment horizontal="left"/>
    </xf>
    <xf numFmtId="165" fontId="84" fillId="25" borderId="0" xfId="315" applyNumberFormat="1" applyFont="1" applyFill="1"/>
    <xf numFmtId="165" fontId="84" fillId="25" borderId="0" xfId="315" applyNumberFormat="1" applyFont="1" applyFill="1" applyBorder="1"/>
    <xf numFmtId="165" fontId="83" fillId="25" borderId="0" xfId="315" applyNumberFormat="1" applyFont="1" applyFill="1" applyBorder="1"/>
    <xf numFmtId="165" fontId="66" fillId="25" borderId="11" xfId="315" applyNumberFormat="1" applyFont="1" applyFill="1" applyBorder="1" applyAlignment="1" applyProtection="1">
      <alignment horizontal="left"/>
    </xf>
    <xf numFmtId="165" fontId="66" fillId="25" borderId="11" xfId="315" applyNumberFormat="1" applyFont="1" applyFill="1" applyBorder="1" applyAlignment="1" applyProtection="1">
      <alignment horizontal="center"/>
    </xf>
    <xf numFmtId="175" fontId="66" fillId="25" borderId="11" xfId="315" applyNumberFormat="1" applyFont="1" applyFill="1" applyBorder="1"/>
    <xf numFmtId="175" fontId="77" fillId="25" borderId="11" xfId="315" applyNumberFormat="1" applyFont="1" applyFill="1" applyBorder="1" applyProtection="1"/>
    <xf numFmtId="167" fontId="83" fillId="25" borderId="0" xfId="315" applyNumberFormat="1" applyFont="1" applyFill="1"/>
    <xf numFmtId="3" fontId="83" fillId="25" borderId="0" xfId="315" applyNumberFormat="1" applyFont="1" applyFill="1"/>
    <xf numFmtId="0" fontId="54" fillId="0" borderId="0" xfId="449" applyFont="1" applyAlignment="1">
      <alignment horizontal="center"/>
    </xf>
    <xf numFmtId="3" fontId="65" fillId="0" borderId="0" xfId="449" applyNumberFormat="1" applyFont="1" applyAlignment="1">
      <alignment horizontal="right"/>
    </xf>
    <xf numFmtId="0" fontId="66" fillId="0" borderId="15" xfId="449" applyFont="1" applyBorder="1"/>
    <xf numFmtId="0" fontId="66" fillId="0" borderId="14" xfId="449" applyFont="1" applyBorder="1"/>
    <xf numFmtId="3" fontId="65" fillId="0" borderId="15" xfId="449" applyNumberFormat="1" applyFont="1" applyBorder="1" applyAlignment="1">
      <alignment horizontal="center"/>
    </xf>
    <xf numFmtId="0" fontId="65" fillId="0" borderId="35" xfId="449" applyFont="1" applyBorder="1" applyAlignment="1">
      <alignment horizontal="center"/>
    </xf>
    <xf numFmtId="3" fontId="65" fillId="0" borderId="20" xfId="449" applyNumberFormat="1" applyFont="1" applyBorder="1" applyAlignment="1">
      <alignment horizontal="center"/>
    </xf>
    <xf numFmtId="0" fontId="66" fillId="0" borderId="20" xfId="449" applyFont="1" applyBorder="1"/>
    <xf numFmtId="0" fontId="65" fillId="0" borderId="37" xfId="449" applyFont="1" applyBorder="1"/>
    <xf numFmtId="3" fontId="65" fillId="0" borderId="35" xfId="449" quotePrefix="1" applyNumberFormat="1" applyFont="1" applyBorder="1" applyAlignment="1">
      <alignment horizontal="center"/>
    </xf>
    <xf numFmtId="0" fontId="70" fillId="0" borderId="27" xfId="449" quotePrefix="1" applyFont="1" applyBorder="1" applyAlignment="1">
      <alignment horizontal="center" vertical="center"/>
    </xf>
    <xf numFmtId="0" fontId="65" fillId="0" borderId="15" xfId="449" applyFont="1" applyBorder="1" applyAlignment="1">
      <alignment horizontal="center"/>
    </xf>
    <xf numFmtId="0" fontId="65" fillId="0" borderId="15" xfId="449" quotePrefix="1" applyFont="1" applyBorder="1"/>
    <xf numFmtId="0" fontId="54" fillId="0" borderId="20" xfId="449" applyFont="1" applyBorder="1"/>
    <xf numFmtId="0" fontId="71" fillId="0" borderId="20" xfId="487" applyFont="1" applyBorder="1" applyAlignment="1">
      <alignment vertical="center"/>
    </xf>
    <xf numFmtId="0" fontId="72" fillId="0" borderId="20" xfId="449" applyFont="1" applyBorder="1"/>
    <xf numFmtId="0" fontId="65" fillId="0" borderId="20" xfId="487" quotePrefix="1" applyFont="1" applyBorder="1" applyAlignment="1">
      <alignment vertical="center"/>
    </xf>
    <xf numFmtId="0" fontId="66" fillId="0" borderId="20" xfId="487" quotePrefix="1" applyFont="1" applyBorder="1" applyAlignment="1"/>
    <xf numFmtId="0" fontId="66" fillId="0" borderId="20" xfId="487" quotePrefix="1" applyFont="1" applyBorder="1" applyAlignment="1">
      <alignment vertical="center"/>
    </xf>
    <xf numFmtId="0" fontId="65" fillId="0" borderId="20" xfId="449" applyFont="1" applyBorder="1" applyAlignment="1">
      <alignment horizontal="center"/>
    </xf>
    <xf numFmtId="0" fontId="65" fillId="0" borderId="20" xfId="449" quotePrefix="1" applyFont="1" applyBorder="1"/>
    <xf numFmtId="0" fontId="66" fillId="0" borderId="20" xfId="488" quotePrefix="1" applyFont="1" applyBorder="1" applyAlignment="1" applyProtection="1">
      <alignment horizontal="left" vertical="center"/>
      <protection locked="0" hidden="1"/>
    </xf>
    <xf numFmtId="0" fontId="66" fillId="0" borderId="20" xfId="488" quotePrefix="1" applyFont="1" applyBorder="1" applyAlignment="1" applyProtection="1">
      <alignment vertical="center"/>
      <protection locked="0" hidden="1"/>
    </xf>
    <xf numFmtId="0" fontId="54" fillId="0" borderId="23" xfId="449" applyFont="1" applyBorder="1"/>
    <xf numFmtId="0" fontId="66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9" fillId="0" borderId="0" xfId="0" applyFont="1" applyProtection="1">
      <protection locked="0" hidden="1"/>
    </xf>
    <xf numFmtId="0" fontId="120" fillId="0" borderId="0" xfId="0" applyFont="1" applyProtection="1">
      <protection locked="0" hidden="1"/>
    </xf>
    <xf numFmtId="0" fontId="119" fillId="0" borderId="0" xfId="0" applyFont="1" applyBorder="1" applyProtection="1">
      <protection locked="0" hidden="1"/>
    </xf>
    <xf numFmtId="0" fontId="69" fillId="0" borderId="0" xfId="0" applyFont="1" applyAlignment="1" applyProtection="1">
      <alignment horizontal="center"/>
      <protection locked="0" hidden="1"/>
    </xf>
    <xf numFmtId="0" fontId="119" fillId="0" borderId="10" xfId="0" applyFont="1" applyBorder="1" applyProtection="1">
      <protection locked="0" hidden="1"/>
    </xf>
    <xf numFmtId="0" fontId="119" fillId="0" borderId="11" xfId="0" applyFont="1" applyBorder="1" applyProtection="1">
      <protection locked="0" hidden="1"/>
    </xf>
    <xf numFmtId="0" fontId="119" fillId="0" borderId="14" xfId="0" applyFont="1" applyBorder="1" applyProtection="1">
      <protection locked="0" hidden="1"/>
    </xf>
    <xf numFmtId="0" fontId="120" fillId="0" borderId="28" xfId="0" applyFont="1" applyBorder="1" applyAlignment="1" applyProtection="1">
      <alignment horizontal="centerContinuous" vertical="center"/>
      <protection locked="0" hidden="1"/>
    </xf>
    <xf numFmtId="0" fontId="120" fillId="0" borderId="45" xfId="0" applyFont="1" applyBorder="1" applyAlignment="1" applyProtection="1">
      <alignment horizontal="centerContinuous" vertical="center"/>
      <protection locked="0" hidden="1"/>
    </xf>
    <xf numFmtId="0" fontId="120" fillId="0" borderId="14" xfId="0" applyFont="1" applyBorder="1" applyAlignment="1" applyProtection="1">
      <alignment horizontal="centerContinuous" vertical="center"/>
      <protection locked="0" hidden="1"/>
    </xf>
    <xf numFmtId="0" fontId="120" fillId="0" borderId="18" xfId="0" applyFont="1" applyBorder="1" applyAlignment="1" applyProtection="1">
      <alignment horizontal="centerContinuous"/>
      <protection locked="0" hidden="1"/>
    </xf>
    <xf numFmtId="0" fontId="120" fillId="0" borderId="0" xfId="0" applyFont="1" applyBorder="1" applyAlignment="1" applyProtection="1">
      <alignment horizontal="centerContinuous"/>
      <protection locked="0" hidden="1"/>
    </xf>
    <xf numFmtId="0" fontId="121" fillId="0" borderId="35" xfId="0" applyFont="1" applyBorder="1" applyAlignment="1" applyProtection="1">
      <alignment horizontal="centerContinuous"/>
      <protection locked="0" hidden="1"/>
    </xf>
    <xf numFmtId="0" fontId="120" fillId="0" borderId="20" xfId="0" applyFont="1" applyBorder="1" applyAlignment="1" applyProtection="1">
      <alignment horizontal="center" vertical="center"/>
      <protection locked="0" hidden="1"/>
    </xf>
    <xf numFmtId="0" fontId="120" fillId="0" borderId="15" xfId="0" applyFont="1" applyBorder="1" applyAlignment="1" applyProtection="1">
      <alignment horizontal="center"/>
      <protection locked="0" hidden="1"/>
    </xf>
    <xf numFmtId="0" fontId="119" fillId="0" borderId="18" xfId="0" applyFont="1" applyBorder="1" applyProtection="1">
      <protection locked="0" hidden="1"/>
    </xf>
    <xf numFmtId="0" fontId="119" fillId="0" borderId="35" xfId="0" applyFont="1" applyBorder="1" applyProtection="1">
      <protection locked="0" hidden="1"/>
    </xf>
    <xf numFmtId="0" fontId="120" fillId="0" borderId="20" xfId="0" quotePrefix="1" applyFont="1" applyBorder="1" applyAlignment="1" applyProtection="1">
      <alignment horizontal="centerContinuous" vertical="center"/>
      <protection locked="0" hidden="1"/>
    </xf>
    <xf numFmtId="0" fontId="120" fillId="0" borderId="20" xfId="0" applyFont="1" applyBorder="1" applyAlignment="1" applyProtection="1">
      <alignment horizontal="centerContinuous" vertical="center"/>
      <protection locked="0" hidden="1"/>
    </xf>
    <xf numFmtId="0" fontId="122" fillId="0" borderId="0" xfId="0" applyFont="1" applyProtection="1">
      <protection locked="0" hidden="1"/>
    </xf>
    <xf numFmtId="0" fontId="123" fillId="0" borderId="18" xfId="0" applyFont="1" applyBorder="1" applyAlignment="1" applyProtection="1">
      <alignment horizontal="center" vertical="center"/>
      <protection locked="0" hidden="1"/>
    </xf>
    <xf numFmtId="0" fontId="123" fillId="0" borderId="0" xfId="0" applyFont="1" applyBorder="1" applyAlignment="1" applyProtection="1">
      <alignment horizontal="center" vertical="center"/>
      <protection locked="0" hidden="1"/>
    </xf>
    <xf numFmtId="0" fontId="123" fillId="0" borderId="37" xfId="0" applyFont="1" applyBorder="1" applyAlignment="1" applyProtection="1">
      <alignment horizontal="center" vertical="center"/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Continuous" vertical="center"/>
      <protection locked="0" hidden="1"/>
    </xf>
    <xf numFmtId="0" fontId="119" fillId="0" borderId="0" xfId="0" applyFont="1" applyAlignment="1" applyProtection="1">
      <alignment horizontal="center" vertical="top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166" fontId="65" fillId="0" borderId="20" xfId="0" applyNumberFormat="1" applyFont="1" applyFill="1" applyBorder="1" applyAlignment="1" applyProtection="1">
      <alignment vertical="center"/>
      <protection locked="0" hidden="1"/>
    </xf>
    <xf numFmtId="0" fontId="125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0" fontId="120" fillId="0" borderId="18" xfId="0" quotePrefix="1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alignment horizontal="left"/>
      <protection locked="0" hidden="1"/>
    </xf>
    <xf numFmtId="0" fontId="120" fillId="0" borderId="35" xfId="0" quotePrefix="1" applyFont="1" applyBorder="1" applyAlignment="1" applyProtection="1">
      <alignment horizontal="center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left" vertical="center"/>
      <protection locked="0" hidden="1"/>
    </xf>
    <xf numFmtId="0" fontId="119" fillId="0" borderId="35" xfId="0" applyFont="1" applyBorder="1" applyAlignment="1" applyProtection="1">
      <alignment horizontal="left" vertical="center"/>
      <protection locked="0" hidden="1"/>
    </xf>
    <xf numFmtId="2" fontId="119" fillId="0" borderId="0" xfId="0" applyNumberFormat="1" applyFont="1" applyBorder="1" applyAlignment="1" applyProtection="1">
      <alignment horizontal="center" vertical="top" wrapText="1"/>
      <protection locked="0" hidden="1"/>
    </xf>
    <xf numFmtId="2" fontId="119" fillId="0" borderId="0" xfId="0" applyNumberFormat="1" applyFont="1" applyBorder="1" applyAlignment="1" applyProtection="1">
      <alignment vertical="top" wrapText="1"/>
      <protection locked="0" hidden="1"/>
    </xf>
    <xf numFmtId="2" fontId="119" fillId="0" borderId="35" xfId="0" applyNumberFormat="1" applyFont="1" applyBorder="1" applyAlignment="1" applyProtection="1">
      <alignment vertical="center" wrapText="1"/>
      <protection locked="0" hidden="1"/>
    </xf>
    <xf numFmtId="0" fontId="120" fillId="0" borderId="35" xfId="0" applyFont="1" applyBorder="1" applyAlignment="1" applyProtection="1">
      <alignment horizontal="center" vertical="center"/>
      <protection locked="0" hidden="1"/>
    </xf>
    <xf numFmtId="0" fontId="120" fillId="0" borderId="18" xfId="0" applyFont="1" applyBorder="1" applyAlignment="1" applyProtection="1">
      <alignment horizontal="center" vertical="center"/>
      <protection locked="0" hidden="1"/>
    </xf>
    <xf numFmtId="2" fontId="119" fillId="0" borderId="35" xfId="0" applyNumberFormat="1" applyFont="1" applyBorder="1" applyAlignment="1" applyProtection="1">
      <alignment vertical="top" wrapText="1"/>
      <protection locked="0" hidden="1"/>
    </xf>
    <xf numFmtId="0" fontId="119" fillId="0" borderId="0" xfId="0" applyFont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protection locked="0" hidden="1"/>
    </xf>
    <xf numFmtId="0" fontId="120" fillId="0" borderId="35" xfId="0" applyFont="1" applyBorder="1" applyAlignment="1" applyProtection="1">
      <protection locked="0" hidden="1"/>
    </xf>
    <xf numFmtId="0" fontId="120" fillId="0" borderId="36" xfId="0" applyFont="1" applyBorder="1" applyAlignment="1" applyProtection="1">
      <alignment horizontal="center" vertical="center"/>
      <protection locked="0" hidden="1"/>
    </xf>
    <xf numFmtId="0" fontId="120" fillId="0" borderId="29" xfId="0" applyFont="1" applyBorder="1" applyAlignment="1" applyProtection="1">
      <alignment vertical="center"/>
      <protection locked="0" hidden="1"/>
    </xf>
    <xf numFmtId="0" fontId="120" fillId="0" borderId="37" xfId="0" applyFont="1" applyBorder="1" applyAlignment="1" applyProtection="1">
      <alignment vertical="center"/>
      <protection locked="0" hidden="1"/>
    </xf>
    <xf numFmtId="0" fontId="120" fillId="0" borderId="0" xfId="0" applyFont="1" applyAlignment="1" applyProtection="1">
      <alignment horizontal="center"/>
      <protection locked="0" hidden="1"/>
    </xf>
    <xf numFmtId="179" fontId="88" fillId="0" borderId="29" xfId="340" applyNumberFormat="1" applyFont="1" applyFill="1" applyBorder="1" applyAlignment="1" applyProtection="1"/>
    <xf numFmtId="166" fontId="65" fillId="0" borderId="15" xfId="0" applyNumberFormat="1" applyFont="1" applyFill="1" applyBorder="1" applyAlignment="1" applyProtection="1">
      <alignment vertical="center"/>
      <protection locked="0" hidden="1"/>
    </xf>
    <xf numFmtId="165" fontId="80" fillId="0" borderId="0" xfId="342" applyFont="1" applyFill="1" applyAlignment="1">
      <alignment vertical="center"/>
    </xf>
    <xf numFmtId="0" fontId="0" fillId="25" borderId="0" xfId="0" applyFill="1"/>
    <xf numFmtId="0" fontId="71" fillId="25" borderId="0" xfId="0" applyFont="1" applyFill="1"/>
    <xf numFmtId="0" fontId="71" fillId="0" borderId="0" xfId="0" applyFont="1"/>
    <xf numFmtId="178" fontId="120" fillId="25" borderId="20" xfId="0" applyNumberFormat="1" applyFont="1" applyFill="1" applyBorder="1" applyAlignment="1" applyProtection="1">
      <alignment vertical="center"/>
      <protection locked="0" hidden="1"/>
    </xf>
    <xf numFmtId="165" fontId="66" fillId="0" borderId="0" xfId="339" quotePrefix="1" applyFont="1" applyBorder="1" applyAlignment="1" applyProtection="1">
      <alignment horizontal="left"/>
    </xf>
    <xf numFmtId="171" fontId="77" fillId="25" borderId="35" xfId="343" applyNumberFormat="1" applyFont="1" applyFill="1" applyBorder="1" applyAlignment="1" applyProtection="1">
      <alignment horizontal="right" vertical="center"/>
    </xf>
    <xf numFmtId="171" fontId="77" fillId="25" borderId="37" xfId="343" applyNumberFormat="1" applyFont="1" applyFill="1" applyBorder="1" applyAlignment="1" applyProtection="1">
      <alignment horizontal="right" vertical="center"/>
    </xf>
    <xf numFmtId="165" fontId="54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6" fillId="0" borderId="0" xfId="339" quotePrefix="1" applyFont="1" applyFill="1" applyBorder="1" applyAlignment="1" applyProtection="1">
      <alignment horizontal="left"/>
    </xf>
    <xf numFmtId="165" fontId="83" fillId="0" borderId="0" xfId="340" applyFont="1" applyAlignment="1"/>
    <xf numFmtId="165" fontId="71" fillId="0" borderId="0" xfId="340" applyFont="1" applyAlignment="1"/>
    <xf numFmtId="4" fontId="54" fillId="0" borderId="0" xfId="449" applyNumberFormat="1" applyFont="1"/>
    <xf numFmtId="4" fontId="72" fillId="0" borderId="0" xfId="449" applyNumberFormat="1" applyFont="1"/>
    <xf numFmtId="178" fontId="119" fillId="0" borderId="0" xfId="0" applyNumberFormat="1" applyFont="1" applyProtection="1">
      <protection locked="0" hidden="1"/>
    </xf>
    <xf numFmtId="178" fontId="119" fillId="0" borderId="20" xfId="0" applyNumberFormat="1" applyFont="1" applyBorder="1" applyAlignment="1" applyProtection="1">
      <alignment vertical="center"/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0" fillId="0" borderId="23" xfId="0" applyNumberFormat="1" applyFont="1" applyBorder="1" applyAlignment="1" applyProtection="1">
      <alignment vertical="center"/>
      <protection locked="0" hidden="1"/>
    </xf>
    <xf numFmtId="180" fontId="75" fillId="0" borderId="10" xfId="343" applyNumberFormat="1" applyFont="1" applyFill="1" applyBorder="1" applyAlignment="1" applyProtection="1">
      <alignment vertical="center"/>
    </xf>
    <xf numFmtId="180" fontId="65" fillId="0" borderId="0" xfId="343" applyNumberFormat="1" applyFont="1" applyFill="1" applyBorder="1" applyAlignment="1" applyProtection="1">
      <alignment vertical="center"/>
    </xf>
    <xf numFmtId="180" fontId="65" fillId="0" borderId="14" xfId="343" applyNumberFormat="1" applyFont="1" applyFill="1" applyBorder="1" applyAlignment="1" applyProtection="1">
      <alignment vertical="center"/>
    </xf>
    <xf numFmtId="180" fontId="75" fillId="0" borderId="0" xfId="343" applyNumberFormat="1" applyFont="1" applyFill="1" applyBorder="1" applyAlignment="1" applyProtection="1">
      <alignment vertical="center"/>
    </xf>
    <xf numFmtId="180" fontId="65" fillId="0" borderId="35" xfId="343" applyNumberFormat="1" applyFont="1" applyFill="1" applyBorder="1" applyAlignment="1" applyProtection="1">
      <alignment vertical="center"/>
    </xf>
    <xf numFmtId="180" fontId="77" fillId="0" borderId="0" xfId="343" applyNumberFormat="1" applyFont="1" applyFill="1" applyBorder="1" applyAlignment="1" applyProtection="1">
      <alignment vertical="center"/>
    </xf>
    <xf numFmtId="180" fontId="77" fillId="0" borderId="10" xfId="343" applyNumberFormat="1" applyFont="1" applyFill="1" applyBorder="1" applyAlignment="1" applyProtection="1">
      <alignment vertical="center"/>
    </xf>
    <xf numFmtId="180" fontId="75" fillId="0" borderId="10" xfId="342" applyNumberFormat="1" applyFont="1" applyFill="1" applyBorder="1" applyAlignment="1" applyProtection="1">
      <alignment vertical="center"/>
    </xf>
    <xf numFmtId="180" fontId="75" fillId="0" borderId="11" xfId="342" applyNumberFormat="1" applyFont="1" applyFill="1" applyBorder="1" applyAlignment="1" applyProtection="1">
      <alignment vertical="center"/>
    </xf>
    <xf numFmtId="171" fontId="77" fillId="25" borderId="18" xfId="342" applyNumberFormat="1" applyFont="1" applyFill="1" applyBorder="1" applyAlignment="1" applyProtection="1">
      <alignment horizontal="right" vertical="center"/>
    </xf>
    <xf numFmtId="171" fontId="126" fillId="0" borderId="0" xfId="342" applyNumberFormat="1" applyFont="1" applyFill="1" applyBorder="1" applyAlignment="1" applyProtection="1">
      <alignment horizontal="right" vertical="center"/>
    </xf>
    <xf numFmtId="171" fontId="126" fillId="0" borderId="35" xfId="342" applyNumberFormat="1" applyFont="1" applyFill="1" applyBorder="1" applyAlignment="1" applyProtection="1">
      <alignment horizontal="right" vertical="center"/>
    </xf>
    <xf numFmtId="171" fontId="126" fillId="0" borderId="29" xfId="342" applyNumberFormat="1" applyFont="1" applyFill="1" applyBorder="1" applyAlignment="1" applyProtection="1">
      <alignment horizontal="right" vertical="center"/>
    </xf>
    <xf numFmtId="171" fontId="126" fillId="0" borderId="37" xfId="342" applyNumberFormat="1" applyFont="1" applyFill="1" applyBorder="1" applyAlignment="1" applyProtection="1">
      <alignment horizontal="right" vertical="center"/>
    </xf>
    <xf numFmtId="171" fontId="105" fillId="0" borderId="0" xfId="342" applyNumberFormat="1" applyFont="1" applyFill="1" applyBorder="1" applyAlignment="1" applyProtection="1">
      <alignment horizontal="right" vertical="center"/>
    </xf>
    <xf numFmtId="171" fontId="105" fillId="25" borderId="0" xfId="342" applyNumberFormat="1" applyFont="1" applyFill="1" applyBorder="1" applyAlignment="1" applyProtection="1">
      <alignment horizontal="right" vertical="center"/>
    </xf>
    <xf numFmtId="171" fontId="105" fillId="0" borderId="35" xfId="342" applyNumberFormat="1" applyFont="1" applyFill="1" applyBorder="1" applyAlignment="1" applyProtection="1">
      <alignment horizontal="right" vertical="center"/>
    </xf>
    <xf numFmtId="171" fontId="105" fillId="0" borderId="29" xfId="342" applyNumberFormat="1" applyFont="1" applyFill="1" applyBorder="1" applyAlignment="1" applyProtection="1">
      <alignment horizontal="right" vertical="center"/>
    </xf>
    <xf numFmtId="171" fontId="105" fillId="0" borderId="37" xfId="342" applyNumberFormat="1" applyFont="1" applyFill="1" applyBorder="1" applyAlignment="1" applyProtection="1">
      <alignment horizontal="right" vertical="center"/>
    </xf>
    <xf numFmtId="180" fontId="126" fillId="0" borderId="0" xfId="345" applyNumberFormat="1" applyFont="1" applyFill="1" applyBorder="1" applyAlignment="1" applyProtection="1">
      <alignment horizontal="right" vertical="center"/>
    </xf>
    <xf numFmtId="180" fontId="126" fillId="0" borderId="14" xfId="345" applyNumberFormat="1" applyFont="1" applyFill="1" applyBorder="1" applyAlignment="1" applyProtection="1">
      <alignment horizontal="right" vertical="center"/>
    </xf>
    <xf numFmtId="180" fontId="126" fillId="0" borderId="35" xfId="345" applyNumberFormat="1" applyFont="1" applyFill="1" applyBorder="1" applyAlignment="1" applyProtection="1">
      <alignment horizontal="right" vertical="center"/>
    </xf>
    <xf numFmtId="171" fontId="68" fillId="0" borderId="0" xfId="0" applyNumberFormat="1" applyFont="1" applyFill="1" applyBorder="1" applyAlignment="1" applyProtection="1">
      <alignment horizontal="right" vertical="center"/>
    </xf>
    <xf numFmtId="180" fontId="105" fillId="0" borderId="0" xfId="345" applyNumberFormat="1" applyFont="1" applyFill="1" applyBorder="1" applyAlignment="1" applyProtection="1">
      <alignment horizontal="right" vertical="center"/>
    </xf>
    <xf numFmtId="171" fontId="71" fillId="0" borderId="0" xfId="0" applyNumberFormat="1" applyFont="1" applyFill="1" applyBorder="1" applyAlignment="1" applyProtection="1">
      <alignment horizontal="right" vertical="center"/>
    </xf>
    <xf numFmtId="180" fontId="105" fillId="0" borderId="52" xfId="345" applyNumberFormat="1" applyFont="1" applyFill="1" applyBorder="1" applyAlignment="1" applyProtection="1">
      <alignment horizontal="right" vertical="center"/>
    </xf>
    <xf numFmtId="180" fontId="105" fillId="0" borderId="19" xfId="345" applyNumberFormat="1" applyFont="1" applyFill="1" applyBorder="1" applyAlignment="1" applyProtection="1">
      <alignment horizontal="right" vertical="center"/>
    </xf>
    <xf numFmtId="180" fontId="105" fillId="0" borderId="0" xfId="345" applyNumberFormat="1" applyFont="1" applyFill="1" applyAlignment="1" applyProtection="1">
      <alignment horizontal="right" vertical="center"/>
    </xf>
    <xf numFmtId="181" fontId="65" fillId="0" borderId="20" xfId="467" applyNumberFormat="1" applyFont="1" applyBorder="1" applyAlignment="1" applyProtection="1">
      <alignment horizontal="right"/>
    </xf>
    <xf numFmtId="181" fontId="65" fillId="0" borderId="18" xfId="467" applyNumberFormat="1" applyFont="1" applyFill="1" applyBorder="1" applyAlignment="1" applyProtection="1">
      <alignment horizontal="right"/>
    </xf>
    <xf numFmtId="181" fontId="65" fillId="0" borderId="20" xfId="467" applyNumberFormat="1" applyFont="1" applyFill="1" applyBorder="1" applyAlignment="1" applyProtection="1">
      <alignment horizontal="right"/>
    </xf>
    <xf numFmtId="181" fontId="66" fillId="0" borderId="20" xfId="467" applyNumberFormat="1" applyFont="1" applyBorder="1" applyAlignment="1" applyProtection="1">
      <alignment horizontal="right"/>
    </xf>
    <xf numFmtId="181" fontId="66" fillId="0" borderId="18" xfId="467" applyNumberFormat="1" applyFont="1" applyFill="1" applyBorder="1" applyAlignment="1" applyProtection="1">
      <alignment horizontal="right"/>
    </xf>
    <xf numFmtId="181" fontId="66" fillId="0" borderId="20" xfId="467" applyNumberFormat="1" applyFont="1" applyFill="1" applyBorder="1" applyAlignment="1" applyProtection="1">
      <alignment horizontal="right"/>
    </xf>
    <xf numFmtId="171" fontId="77" fillId="25" borderId="0" xfId="343" applyNumberFormat="1" applyFont="1" applyFill="1" applyBorder="1" applyAlignment="1" applyProtection="1">
      <alignment horizontal="right" vertical="center"/>
    </xf>
    <xf numFmtId="171" fontId="128" fillId="0" borderId="35" xfId="340" applyNumberFormat="1" applyFont="1" applyFill="1" applyBorder="1" applyAlignment="1" applyProtection="1">
      <alignment horizontal="right"/>
    </xf>
    <xf numFmtId="171" fontId="128" fillId="0" borderId="37" xfId="340" applyNumberFormat="1" applyFont="1" applyFill="1" applyBorder="1" applyAlignment="1" applyProtection="1">
      <alignment horizontal="right"/>
    </xf>
    <xf numFmtId="0" fontId="123" fillId="0" borderId="23" xfId="0" applyFont="1" applyBorder="1" applyAlignment="1" applyProtection="1">
      <alignment horizontal="center" vertical="center"/>
      <protection locked="0" hidden="1"/>
    </xf>
    <xf numFmtId="0" fontId="66" fillId="0" borderId="0" xfId="0" applyFont="1" applyFill="1" applyAlignment="1">
      <alignment horizontal="left"/>
    </xf>
    <xf numFmtId="0" fontId="66" fillId="0" borderId="0" xfId="0" quotePrefix="1" applyFont="1" applyFill="1" applyAlignment="1">
      <alignment horizontal="left"/>
    </xf>
    <xf numFmtId="0" fontId="66" fillId="0" borderId="0" xfId="0" applyFont="1" applyFill="1"/>
    <xf numFmtId="3" fontId="66" fillId="0" borderId="23" xfId="449" applyNumberFormat="1" applyFont="1" applyFill="1" applyBorder="1"/>
    <xf numFmtId="3" fontId="66" fillId="0" borderId="37" xfId="449" applyNumberFormat="1" applyFont="1" applyFill="1" applyBorder="1"/>
    <xf numFmtId="0" fontId="120" fillId="0" borderId="0" xfId="0" applyFont="1" applyAlignment="1" applyProtection="1">
      <alignment horizontal="center"/>
      <protection locked="0" hidden="1"/>
    </xf>
    <xf numFmtId="165" fontId="68" fillId="0" borderId="20" xfId="339" applyFont="1" applyBorder="1" applyAlignment="1" applyProtection="1">
      <alignment horizontal="center"/>
    </xf>
    <xf numFmtId="165" fontId="68" fillId="0" borderId="53" xfId="339" applyFont="1" applyBorder="1" applyAlignment="1" applyProtection="1">
      <alignment horizontal="left"/>
    </xf>
    <xf numFmtId="0" fontId="68" fillId="0" borderId="22" xfId="0" applyFont="1" applyBorder="1" applyAlignment="1" applyProtection="1">
      <alignment horizontal="center"/>
    </xf>
    <xf numFmtId="165" fontId="68" fillId="0" borderId="66" xfId="339" quotePrefix="1" applyNumberFormat="1" applyFont="1" applyBorder="1" applyAlignment="1" applyProtection="1">
      <alignment horizontal="center"/>
    </xf>
    <xf numFmtId="167" fontId="66" fillId="0" borderId="15" xfId="450" applyNumberFormat="1" applyFont="1" applyFill="1" applyBorder="1" applyProtection="1"/>
    <xf numFmtId="167" fontId="66" fillId="0" borderId="26" xfId="339" applyNumberFormat="1" applyFont="1" applyFill="1" applyBorder="1" applyProtection="1"/>
    <xf numFmtId="165" fontId="54" fillId="0" borderId="0" xfId="339" applyFont="1" applyBorder="1"/>
    <xf numFmtId="167" fontId="54" fillId="0" borderId="0" xfId="339" applyNumberFormat="1" applyFont="1" applyBorder="1" applyProtection="1"/>
    <xf numFmtId="10" fontId="54" fillId="0" borderId="0" xfId="339" applyNumberFormat="1" applyFont="1" applyBorder="1" applyProtection="1"/>
    <xf numFmtId="165" fontId="65" fillId="0" borderId="18" xfId="340" applyFont="1" applyBorder="1"/>
    <xf numFmtId="1" fontId="66" fillId="0" borderId="18" xfId="340" applyNumberFormat="1" applyFont="1" applyBorder="1"/>
    <xf numFmtId="1" fontId="66" fillId="0" borderId="18" xfId="340" applyNumberFormat="1" applyFont="1" applyFill="1" applyBorder="1"/>
    <xf numFmtId="1" fontId="66" fillId="0" borderId="18" xfId="346" applyNumberFormat="1" applyFont="1" applyBorder="1"/>
    <xf numFmtId="165" fontId="83" fillId="0" borderId="36" xfId="340" applyFont="1" applyBorder="1"/>
    <xf numFmtId="171" fontId="75" fillId="0" borderId="23" xfId="340" applyNumberFormat="1" applyFont="1" applyFill="1" applyBorder="1" applyAlignment="1" applyProtection="1">
      <alignment horizontal="right"/>
    </xf>
    <xf numFmtId="171" fontId="129" fillId="0" borderId="35" xfId="340" applyNumberFormat="1" applyFont="1" applyFill="1" applyBorder="1" applyAlignment="1" applyProtection="1">
      <alignment horizontal="right"/>
    </xf>
    <xf numFmtId="49" fontId="66" fillId="25" borderId="18" xfId="483" applyNumberFormat="1" applyFont="1" applyFill="1" applyBorder="1" applyAlignment="1" applyProtection="1">
      <alignment horizontal="left"/>
    </xf>
    <xf numFmtId="165" fontId="66" fillId="25" borderId="0" xfId="483" quotePrefix="1" applyNumberFormat="1" applyFont="1" applyFill="1" applyBorder="1" applyAlignment="1" applyProtection="1">
      <alignment horizontal="center"/>
    </xf>
    <xf numFmtId="165" fontId="66" fillId="25" borderId="35" xfId="483" applyNumberFormat="1" applyFont="1" applyFill="1" applyBorder="1" applyAlignment="1" applyProtection="1">
      <alignment horizontal="left"/>
    </xf>
    <xf numFmtId="3" fontId="112" fillId="0" borderId="0" xfId="326" applyNumberFormat="1" applyFont="1" applyFill="1"/>
    <xf numFmtId="169" fontId="112" fillId="0" borderId="0" xfId="326" applyNumberFormat="1" applyFont="1" applyFill="1"/>
    <xf numFmtId="49" fontId="66" fillId="25" borderId="18" xfId="483" applyNumberFormat="1" applyFont="1" applyFill="1" applyBorder="1"/>
    <xf numFmtId="165" fontId="66" fillId="25" borderId="35" xfId="483" applyNumberFormat="1" applyFont="1" applyFill="1" applyBorder="1"/>
    <xf numFmtId="49" fontId="66" fillId="25" borderId="18" xfId="483" quotePrefix="1" applyNumberFormat="1" applyFont="1" applyFill="1" applyBorder="1"/>
    <xf numFmtId="169" fontId="112" fillId="0" borderId="0" xfId="326" applyNumberFormat="1" applyFont="1" applyFill="1" applyAlignment="1">
      <alignment vertical="center"/>
    </xf>
    <xf numFmtId="165" fontId="113" fillId="25" borderId="0" xfId="483" applyNumberFormat="1" applyFont="1" applyFill="1"/>
    <xf numFmtId="165" fontId="66" fillId="25" borderId="35" xfId="483" applyNumberFormat="1" applyFont="1" applyFill="1" applyBorder="1" applyAlignment="1">
      <alignment wrapText="1"/>
    </xf>
    <xf numFmtId="165" fontId="66" fillId="25" borderId="62" xfId="483" applyNumberFormat="1" applyFont="1" applyFill="1" applyBorder="1" applyAlignment="1">
      <alignment horizontal="center"/>
    </xf>
    <xf numFmtId="165" fontId="71" fillId="25" borderId="63" xfId="483" applyNumberFormat="1" applyFont="1" applyFill="1" applyBorder="1"/>
    <xf numFmtId="49" fontId="96" fillId="25" borderId="0" xfId="483" applyNumberFormat="1" applyFont="1" applyFill="1"/>
    <xf numFmtId="165" fontId="71" fillId="25" borderId="0" xfId="483" applyNumberFormat="1" applyFont="1" applyFill="1"/>
    <xf numFmtId="165" fontId="65" fillId="0" borderId="0" xfId="483" applyNumberFormat="1" applyFont="1" applyFill="1" applyAlignment="1">
      <alignment horizontal="center"/>
    </xf>
    <xf numFmtId="175" fontId="75" fillId="0" borderId="0" xfId="485" applyNumberFormat="1" applyFont="1" applyBorder="1"/>
    <xf numFmtId="175" fontId="75" fillId="0" borderId="14" xfId="485" applyNumberFormat="1" applyFont="1" applyBorder="1"/>
    <xf numFmtId="175" fontId="75" fillId="0" borderId="15" xfId="485" applyNumberFormat="1" applyFont="1" applyBorder="1"/>
    <xf numFmtId="175" fontId="75" fillId="0" borderId="0" xfId="485" applyNumberFormat="1" applyFont="1" applyBorder="1" applyProtection="1"/>
    <xf numFmtId="175" fontId="75" fillId="0" borderId="35" xfId="485" applyNumberFormat="1" applyFont="1" applyBorder="1" applyProtection="1"/>
    <xf numFmtId="1" fontId="66" fillId="0" borderId="20" xfId="485" applyNumberFormat="1" applyFont="1" applyBorder="1"/>
    <xf numFmtId="0" fontId="26" fillId="0" borderId="0" xfId="326"/>
    <xf numFmtId="165" fontId="113" fillId="0" borderId="20" xfId="485" applyNumberFormat="1" applyFont="1" applyBorder="1"/>
    <xf numFmtId="1" fontId="66" fillId="0" borderId="20" xfId="485" applyNumberFormat="1" applyFont="1" applyBorder="1" applyAlignment="1">
      <alignment wrapText="1"/>
    </xf>
    <xf numFmtId="1" fontId="66" fillId="0" borderId="20" xfId="486" applyNumberFormat="1" applyFont="1" applyBorder="1"/>
    <xf numFmtId="49" fontId="66" fillId="0" borderId="61" xfId="485" applyNumberFormat="1" applyFont="1" applyBorder="1"/>
    <xf numFmtId="165" fontId="83" fillId="0" borderId="0" xfId="485" applyNumberFormat="1" applyFont="1" applyFill="1" applyBorder="1"/>
    <xf numFmtId="4" fontId="83" fillId="0" borderId="0" xfId="485" applyNumberFormat="1" applyFont="1"/>
    <xf numFmtId="175" fontId="75" fillId="0" borderId="0" xfId="310" applyNumberFormat="1" applyFont="1" applyFill="1" applyBorder="1"/>
    <xf numFmtId="175" fontId="75" fillId="0" borderId="14" xfId="310" applyNumberFormat="1" applyFont="1" applyFill="1" applyBorder="1"/>
    <xf numFmtId="175" fontId="75" fillId="0" borderId="15" xfId="310" applyNumberFormat="1" applyFont="1" applyFill="1" applyBorder="1"/>
    <xf numFmtId="175" fontId="75" fillId="25" borderId="0" xfId="310" applyNumberFormat="1" applyFont="1" applyFill="1" applyBorder="1" applyProtection="1"/>
    <xf numFmtId="175" fontId="75" fillId="25" borderId="35" xfId="310" applyNumberFormat="1" applyFont="1" applyFill="1" applyBorder="1" applyProtection="1"/>
    <xf numFmtId="165" fontId="66" fillId="25" borderId="18" xfId="310" quotePrefix="1" applyNumberFormat="1" applyFont="1" applyFill="1" applyBorder="1" applyAlignment="1" applyProtection="1">
      <alignment horizontal="left"/>
    </xf>
    <xf numFmtId="165" fontId="66" fillId="25" borderId="0" xfId="310" quotePrefix="1" applyNumberFormat="1" applyFont="1" applyFill="1" applyBorder="1" applyAlignment="1" applyProtection="1">
      <alignment horizontal="center"/>
    </xf>
    <xf numFmtId="165" fontId="66" fillId="25" borderId="35" xfId="310" applyNumberFormat="1" applyFont="1" applyFill="1" applyBorder="1" applyAlignment="1" applyProtection="1">
      <alignment horizontal="left"/>
    </xf>
    <xf numFmtId="165" fontId="66" fillId="0" borderId="18" xfId="310" quotePrefix="1" applyNumberFormat="1" applyFont="1" applyFill="1" applyBorder="1" applyAlignment="1" applyProtection="1">
      <alignment horizontal="left"/>
    </xf>
    <xf numFmtId="165" fontId="66" fillId="0" borderId="0" xfId="310" applyNumberFormat="1" applyFont="1" applyFill="1" applyBorder="1" applyAlignment="1" applyProtection="1">
      <alignment horizontal="center"/>
    </xf>
    <xf numFmtId="165" fontId="66" fillId="0" borderId="35" xfId="310" applyNumberFormat="1" applyFont="1" applyFill="1" applyBorder="1" applyAlignment="1" applyProtection="1">
      <alignment horizontal="left"/>
    </xf>
    <xf numFmtId="165" fontId="66" fillId="0" borderId="0" xfId="310" quotePrefix="1" applyNumberFormat="1" applyFont="1" applyFill="1" applyBorder="1" applyAlignment="1" applyProtection="1">
      <alignment horizontal="center"/>
    </xf>
    <xf numFmtId="165" fontId="66" fillId="25" borderId="37" xfId="310" applyNumberFormat="1" applyFont="1" applyFill="1" applyBorder="1" applyAlignment="1" applyProtection="1">
      <alignment horizontal="left" wrapText="1"/>
    </xf>
    <xf numFmtId="2" fontId="54" fillId="0" borderId="0" xfId="449" applyNumberFormat="1" applyFont="1"/>
    <xf numFmtId="4" fontId="131" fillId="0" borderId="0" xfId="449" applyNumberFormat="1" applyFont="1"/>
    <xf numFmtId="177" fontId="54" fillId="0" borderId="0" xfId="449" applyNumberFormat="1" applyFont="1"/>
    <xf numFmtId="167" fontId="66" fillId="0" borderId="23" xfId="449" applyNumberFormat="1" applyFont="1" applyFill="1" applyBorder="1"/>
    <xf numFmtId="0" fontId="65" fillId="0" borderId="18" xfId="449" applyFont="1" applyBorder="1"/>
    <xf numFmtId="0" fontId="132" fillId="0" borderId="0" xfId="0" applyFont="1" applyProtection="1">
      <protection locked="0" hidden="1"/>
    </xf>
    <xf numFmtId="0" fontId="132" fillId="0" borderId="0" xfId="0" applyFont="1" applyBorder="1" applyProtection="1">
      <protection locked="0" hidden="1"/>
    </xf>
    <xf numFmtId="0" fontId="120" fillId="0" borderId="15" xfId="0" applyFont="1" applyBorder="1" applyAlignment="1" applyProtection="1">
      <alignment horizontal="centerContinuous"/>
      <protection locked="0" hidden="1"/>
    </xf>
    <xf numFmtId="0" fontId="124" fillId="0" borderId="23" xfId="0" applyFont="1" applyBorder="1" applyAlignment="1" applyProtection="1">
      <alignment horizontal="center"/>
      <protection locked="0" hidden="1"/>
    </xf>
    <xf numFmtId="165" fontId="66" fillId="0" borderId="0" xfId="483" quotePrefix="1" applyNumberFormat="1" applyFont="1" applyFill="1"/>
    <xf numFmtId="165" fontId="65" fillId="0" borderId="0" xfId="467" applyFont="1" applyAlignment="1">
      <alignment horizontal="center"/>
    </xf>
    <xf numFmtId="179" fontId="117" fillId="0" borderId="0" xfId="0" applyNumberFormat="1" applyFont="1" applyAlignment="1">
      <alignment horizontal="right"/>
    </xf>
    <xf numFmtId="179" fontId="116" fillId="0" borderId="0" xfId="0" applyNumberFormat="1" applyFont="1" applyAlignment="1">
      <alignment horizontal="right" vertical="center"/>
    </xf>
    <xf numFmtId="179" fontId="117" fillId="26" borderId="20" xfId="0" applyNumberFormat="1" applyFont="1" applyFill="1" applyBorder="1" applyAlignment="1">
      <alignment horizontal="right"/>
    </xf>
    <xf numFmtId="179" fontId="66" fillId="0" borderId="20" xfId="313" applyNumberFormat="1" applyFont="1" applyFill="1" applyBorder="1" applyAlignment="1">
      <alignment vertical="center"/>
    </xf>
    <xf numFmtId="179" fontId="75" fillId="25" borderId="0" xfId="341" applyNumberFormat="1" applyFont="1" applyFill="1" applyBorder="1" applyAlignment="1" applyProtection="1"/>
    <xf numFmtId="179" fontId="117" fillId="0" borderId="12" xfId="0" applyNumberFormat="1" applyFont="1" applyBorder="1" applyAlignment="1">
      <alignment horizontal="right" wrapText="1"/>
    </xf>
    <xf numFmtId="179" fontId="77" fillId="25" borderId="18" xfId="341" applyNumberFormat="1" applyFont="1" applyFill="1" applyBorder="1" applyAlignment="1" applyProtection="1"/>
    <xf numFmtId="179" fontId="116" fillId="0" borderId="0" xfId="0" applyNumberFormat="1" applyFont="1" applyBorder="1" applyAlignment="1">
      <alignment horizontal="right" wrapText="1"/>
    </xf>
    <xf numFmtId="179" fontId="77" fillId="25" borderId="36" xfId="341" applyNumberFormat="1" applyFont="1" applyFill="1" applyBorder="1" applyAlignment="1" applyProtection="1"/>
    <xf numFmtId="179" fontId="116" fillId="0" borderId="29" xfId="0" applyNumberFormat="1" applyFont="1" applyBorder="1" applyAlignment="1">
      <alignment horizontal="right" wrapText="1"/>
    </xf>
    <xf numFmtId="165" fontId="83" fillId="25" borderId="11" xfId="483" applyNumberFormat="1" applyFont="1" applyFill="1" applyBorder="1"/>
    <xf numFmtId="179" fontId="112" fillId="0" borderId="0" xfId="326" applyNumberFormat="1" applyFont="1" applyFill="1" applyAlignment="1">
      <alignment vertical="center"/>
    </xf>
    <xf numFmtId="179" fontId="112" fillId="0" borderId="0" xfId="326" applyNumberFormat="1" applyFont="1" applyFill="1"/>
    <xf numFmtId="179" fontId="112" fillId="0" borderId="35" xfId="326" applyNumberFormat="1" applyFont="1" applyFill="1" applyBorder="1"/>
    <xf numFmtId="179" fontId="66" fillId="0" borderId="35" xfId="483" applyNumberFormat="1" applyFont="1" applyFill="1" applyBorder="1" applyAlignment="1">
      <alignment vertical="center"/>
    </xf>
    <xf numFmtId="179" fontId="77" fillId="0" borderId="18" xfId="483" applyNumberFormat="1" applyFont="1" applyFill="1" applyBorder="1" applyAlignment="1" applyProtection="1">
      <alignment vertical="center"/>
    </xf>
    <xf numFmtId="179" fontId="112" fillId="0" borderId="35" xfId="326" applyNumberFormat="1" applyFont="1" applyFill="1" applyBorder="1" applyAlignment="1">
      <alignment vertical="center"/>
    </xf>
    <xf numFmtId="179" fontId="112" fillId="0" borderId="18" xfId="326" applyNumberFormat="1" applyFont="1" applyFill="1" applyBorder="1" applyAlignment="1">
      <alignment vertical="center"/>
    </xf>
    <xf numFmtId="179" fontId="112" fillId="0" borderId="63" xfId="326" applyNumberFormat="1" applyFont="1" applyFill="1" applyBorder="1"/>
    <xf numFmtId="179" fontId="114" fillId="0" borderId="29" xfId="326" applyNumberFormat="1" applyFont="1" applyFill="1" applyBorder="1"/>
    <xf numFmtId="179" fontId="66" fillId="0" borderId="37" xfId="483" applyNumberFormat="1" applyFont="1" applyFill="1" applyBorder="1" applyAlignment="1">
      <alignment vertical="center"/>
    </xf>
    <xf numFmtId="179" fontId="112" fillId="0" borderId="37" xfId="326" applyNumberFormat="1" applyFont="1" applyFill="1" applyBorder="1" applyAlignment="1">
      <alignment vertical="center"/>
    </xf>
    <xf numFmtId="179" fontId="75" fillId="0" borderId="0" xfId="483" applyNumberFormat="1" applyFont="1" applyFill="1" applyBorder="1" applyAlignment="1">
      <alignment vertical="center"/>
    </xf>
    <xf numFmtId="179" fontId="75" fillId="0" borderId="20" xfId="483" applyNumberFormat="1" applyFont="1" applyFill="1" applyBorder="1" applyAlignment="1">
      <alignment vertical="center"/>
    </xf>
    <xf numFmtId="179" fontId="75" fillId="0" borderId="35" xfId="483" applyNumberFormat="1" applyFont="1" applyFill="1" applyBorder="1" applyAlignment="1">
      <alignment vertical="center"/>
    </xf>
    <xf numFmtId="179" fontId="84" fillId="0" borderId="0" xfId="483" applyNumberFormat="1" applyFont="1" applyFill="1" applyBorder="1" applyAlignment="1">
      <alignment vertical="center"/>
    </xf>
    <xf numFmtId="179" fontId="66" fillId="0" borderId="61" xfId="483" applyNumberFormat="1" applyFont="1" applyFill="1" applyBorder="1" applyAlignment="1">
      <alignment vertical="center"/>
    </xf>
    <xf numFmtId="179" fontId="66" fillId="0" borderId="62" xfId="483" applyNumberFormat="1" applyFont="1" applyFill="1" applyBorder="1" applyAlignment="1">
      <alignment vertical="center"/>
    </xf>
    <xf numFmtId="179" fontId="112" fillId="0" borderId="63" xfId="326" applyNumberFormat="1" applyFont="1" applyFill="1" applyBorder="1" applyAlignment="1">
      <alignment vertical="center"/>
    </xf>
    <xf numFmtId="179" fontId="66" fillId="0" borderId="63" xfId="483" applyNumberFormat="1" applyFont="1" applyFill="1" applyBorder="1" applyAlignment="1">
      <alignment vertical="center"/>
    </xf>
    <xf numFmtId="179" fontId="77" fillId="0" borderId="62" xfId="483" applyNumberFormat="1" applyFont="1" applyFill="1" applyBorder="1" applyAlignment="1" applyProtection="1">
      <alignment vertical="center"/>
    </xf>
    <xf numFmtId="179" fontId="77" fillId="0" borderId="36" xfId="484" applyNumberFormat="1" applyFont="1" applyFill="1" applyBorder="1" applyAlignment="1">
      <alignment horizontal="right" vertical="center" wrapText="1"/>
    </xf>
    <xf numFmtId="179" fontId="114" fillId="0" borderId="29" xfId="326" applyNumberFormat="1" applyFont="1" applyFill="1" applyBorder="1" applyAlignment="1">
      <alignment vertical="center"/>
    </xf>
    <xf numFmtId="169" fontId="112" fillId="0" borderId="0" xfId="326" applyNumberFormat="1" applyFont="1" applyFill="1" applyBorder="1"/>
    <xf numFmtId="169" fontId="112" fillId="0" borderId="0" xfId="326" applyNumberFormat="1" applyFont="1" applyFill="1" applyBorder="1" applyAlignment="1">
      <alignment vertical="center"/>
    </xf>
    <xf numFmtId="175" fontId="66" fillId="0" borderId="0" xfId="483" applyNumberFormat="1" applyFont="1" applyFill="1" applyBorder="1"/>
    <xf numFmtId="3" fontId="77" fillId="0" borderId="0" xfId="484" applyNumberFormat="1" applyFont="1" applyFill="1" applyBorder="1" applyAlignment="1">
      <alignment horizontal="right" wrapText="1"/>
    </xf>
    <xf numFmtId="165" fontId="83" fillId="0" borderId="0" xfId="483" applyNumberFormat="1" applyFont="1" applyFill="1" applyBorder="1" applyAlignment="1" applyProtection="1">
      <alignment horizontal="center"/>
    </xf>
    <xf numFmtId="179" fontId="75" fillId="0" borderId="0" xfId="485" applyNumberFormat="1" applyFont="1" applyFill="1" applyBorder="1"/>
    <xf numFmtId="179" fontId="75" fillId="0" borderId="35" xfId="485" applyNumberFormat="1" applyFont="1" applyFill="1" applyBorder="1"/>
    <xf numFmtId="179" fontId="66" fillId="0" borderId="35" xfId="485" applyNumberFormat="1" applyFont="1" applyFill="1" applyBorder="1"/>
    <xf numFmtId="179" fontId="77" fillId="0" borderId="18" xfId="485" applyNumberFormat="1" applyFont="1" applyFill="1" applyBorder="1" applyProtection="1"/>
    <xf numFmtId="179" fontId="77" fillId="0" borderId="18" xfId="485" applyNumberFormat="1" applyFont="1" applyFill="1" applyBorder="1" applyAlignment="1" applyProtection="1">
      <alignment vertical="center"/>
    </xf>
    <xf numFmtId="179" fontId="116" fillId="0" borderId="0" xfId="326" applyNumberFormat="1" applyFont="1" applyFill="1" applyBorder="1"/>
    <xf numFmtId="179" fontId="66" fillId="0" borderId="20" xfId="485" applyNumberFormat="1" applyFont="1" applyFill="1" applyBorder="1"/>
    <xf numFmtId="179" fontId="66" fillId="0" borderId="61" xfId="485" applyNumberFormat="1" applyFont="1" applyFill="1" applyBorder="1"/>
    <xf numFmtId="179" fontId="66" fillId="0" borderId="62" xfId="485" applyNumberFormat="1" applyFont="1" applyFill="1" applyBorder="1"/>
    <xf numFmtId="179" fontId="66" fillId="0" borderId="63" xfId="485" applyNumberFormat="1" applyFont="1" applyFill="1" applyBorder="1"/>
    <xf numFmtId="179" fontId="66" fillId="0" borderId="67" xfId="485" applyNumberFormat="1" applyFont="1" applyFill="1" applyBorder="1"/>
    <xf numFmtId="179" fontId="77" fillId="0" borderId="62" xfId="485" applyNumberFormat="1" applyFont="1" applyFill="1" applyBorder="1" applyProtection="1"/>
    <xf numFmtId="179" fontId="112" fillId="0" borderId="36" xfId="326" applyNumberFormat="1" applyFont="1" applyFill="1" applyBorder="1"/>
    <xf numFmtId="179" fontId="66" fillId="0" borderId="37" xfId="485" applyNumberFormat="1" applyFont="1" applyFill="1" applyBorder="1"/>
    <xf numFmtId="179" fontId="66" fillId="0" borderId="23" xfId="485" applyNumberFormat="1" applyFont="1" applyFill="1" applyBorder="1"/>
    <xf numFmtId="179" fontId="112" fillId="0" borderId="37" xfId="326" applyNumberFormat="1" applyFont="1" applyFill="1" applyBorder="1"/>
    <xf numFmtId="179" fontId="75" fillId="0" borderId="0" xfId="310" applyNumberFormat="1" applyFont="1" applyFill="1" applyBorder="1" applyAlignment="1">
      <alignment vertical="center"/>
    </xf>
    <xf numFmtId="179" fontId="75" fillId="0" borderId="35" xfId="310" applyNumberFormat="1" applyFont="1" applyFill="1" applyBorder="1" applyAlignment="1">
      <alignment vertical="center"/>
    </xf>
    <xf numFmtId="179" fontId="75" fillId="25" borderId="0" xfId="310" applyNumberFormat="1" applyFont="1" applyFill="1" applyBorder="1" applyAlignment="1" applyProtection="1">
      <alignment vertical="center"/>
    </xf>
    <xf numFmtId="179" fontId="75" fillId="25" borderId="35" xfId="310" applyNumberFormat="1" applyFont="1" applyFill="1" applyBorder="1" applyAlignment="1" applyProtection="1">
      <alignment vertical="center"/>
    </xf>
    <xf numFmtId="179" fontId="116" fillId="0" borderId="0" xfId="310" applyNumberFormat="1" applyFont="1" applyFill="1" applyAlignment="1">
      <alignment vertical="center"/>
    </xf>
    <xf numFmtId="179" fontId="116" fillId="0" borderId="35" xfId="310" applyNumberFormat="1" applyFont="1" applyFill="1" applyBorder="1" applyAlignment="1">
      <alignment vertical="center"/>
    </xf>
    <xf numFmtId="179" fontId="116" fillId="0" borderId="18" xfId="310" applyNumberFormat="1" applyFont="1" applyFill="1" applyBorder="1" applyAlignment="1">
      <alignment vertical="center"/>
    </xf>
    <xf numFmtId="179" fontId="112" fillId="25" borderId="35" xfId="326" applyNumberFormat="1" applyFont="1" applyFill="1" applyBorder="1" applyAlignment="1">
      <alignment vertical="center"/>
    </xf>
    <xf numFmtId="179" fontId="77" fillId="25" borderId="18" xfId="310" applyNumberFormat="1" applyFont="1" applyFill="1" applyBorder="1" applyAlignment="1" applyProtection="1">
      <alignment vertical="center"/>
    </xf>
    <xf numFmtId="179" fontId="77" fillId="0" borderId="18" xfId="310" applyNumberFormat="1" applyFont="1" applyFill="1" applyBorder="1" applyAlignment="1" applyProtection="1">
      <alignment vertical="center"/>
    </xf>
    <xf numFmtId="179" fontId="77" fillId="25" borderId="36" xfId="310" applyNumberFormat="1" applyFont="1" applyFill="1" applyBorder="1" applyAlignment="1" applyProtection="1">
      <alignment vertical="center"/>
    </xf>
    <xf numFmtId="0" fontId="66" fillId="25" borderId="18" xfId="315" quotePrefix="1" applyNumberFormat="1" applyFont="1" applyFill="1" applyBorder="1" applyAlignment="1">
      <alignment horizontal="center"/>
    </xf>
    <xf numFmtId="179" fontId="117" fillId="0" borderId="0" xfId="315" applyNumberFormat="1" applyFont="1" applyFill="1"/>
    <xf numFmtId="179" fontId="75" fillId="0" borderId="35" xfId="315" applyNumberFormat="1" applyFont="1" applyFill="1" applyBorder="1"/>
    <xf numFmtId="179" fontId="75" fillId="25" borderId="18" xfId="315" applyNumberFormat="1" applyFont="1" applyFill="1" applyBorder="1" applyProtection="1"/>
    <xf numFmtId="179" fontId="118" fillId="25" borderId="35" xfId="326" applyNumberFormat="1" applyFont="1" applyFill="1" applyBorder="1" applyAlignment="1"/>
    <xf numFmtId="179" fontId="116" fillId="0" borderId="0" xfId="315" applyNumberFormat="1" applyFont="1" applyFill="1"/>
    <xf numFmtId="179" fontId="66" fillId="0" borderId="35" xfId="315" applyNumberFormat="1" applyFont="1" applyFill="1" applyBorder="1"/>
    <xf numFmtId="179" fontId="77" fillId="25" borderId="18" xfId="315" applyNumberFormat="1" applyFont="1" applyFill="1" applyBorder="1" applyProtection="1"/>
    <xf numFmtId="179" fontId="112" fillId="25" borderId="35" xfId="326" applyNumberFormat="1" applyFont="1" applyFill="1" applyBorder="1"/>
    <xf numFmtId="165" fontId="68" fillId="0" borderId="0" xfId="467" applyFont="1" applyBorder="1" applyAlignment="1" applyProtection="1">
      <alignment horizontal="center"/>
    </xf>
    <xf numFmtId="165" fontId="70" fillId="0" borderId="0" xfId="467" applyFont="1" applyBorder="1" applyAlignment="1" applyProtection="1">
      <alignment horizontal="center" vertical="center"/>
    </xf>
    <xf numFmtId="181" fontId="65" fillId="0" borderId="0" xfId="467" applyNumberFormat="1" applyFont="1" applyFill="1" applyBorder="1" applyAlignment="1" applyProtection="1">
      <alignment horizontal="right"/>
    </xf>
    <xf numFmtId="181" fontId="66" fillId="0" borderId="0" xfId="467" applyNumberFormat="1" applyFont="1" applyFill="1" applyBorder="1" applyAlignment="1" applyProtection="1">
      <alignment horizontal="right"/>
    </xf>
    <xf numFmtId="167" fontId="66" fillId="0" borderId="0" xfId="467" applyNumberFormat="1" applyFont="1" applyFill="1" applyBorder="1" applyAlignment="1" applyProtection="1">
      <alignment horizontal="right"/>
    </xf>
    <xf numFmtId="3" fontId="72" fillId="0" borderId="0" xfId="449" applyNumberFormat="1" applyFont="1"/>
    <xf numFmtId="166" fontId="65" fillId="0" borderId="14" xfId="449" applyNumberFormat="1" applyFont="1" applyBorder="1" applyAlignment="1">
      <alignment horizontal="right"/>
    </xf>
    <xf numFmtId="166" fontId="65" fillId="0" borderId="35" xfId="449" applyNumberFormat="1" applyFont="1" applyBorder="1" applyAlignment="1">
      <alignment horizontal="right"/>
    </xf>
    <xf numFmtId="166" fontId="66" fillId="0" borderId="35" xfId="449" applyNumberFormat="1" applyFont="1" applyBorder="1" applyAlignment="1">
      <alignment horizontal="right"/>
    </xf>
    <xf numFmtId="166" fontId="66" fillId="0" borderId="37" xfId="449" applyNumberFormat="1" applyFont="1" applyBorder="1" applyAlignment="1">
      <alignment horizontal="right"/>
    </xf>
    <xf numFmtId="183" fontId="65" fillId="0" borderId="0" xfId="449" applyNumberFormat="1" applyFont="1" applyAlignment="1">
      <alignment horizontal="right"/>
    </xf>
    <xf numFmtId="183" fontId="65" fillId="0" borderId="20" xfId="449" applyNumberFormat="1" applyFont="1" applyFill="1" applyBorder="1" applyAlignment="1">
      <alignment horizontal="right"/>
    </xf>
    <xf numFmtId="183" fontId="66" fillId="0" borderId="0" xfId="449" applyNumberFormat="1" applyFont="1" applyAlignment="1">
      <alignment horizontal="right"/>
    </xf>
    <xf numFmtId="183" fontId="66" fillId="0" borderId="20" xfId="449" applyNumberFormat="1" applyFont="1" applyFill="1" applyBorder="1" applyAlignment="1">
      <alignment horizontal="right"/>
    </xf>
    <xf numFmtId="183" fontId="66" fillId="0" borderId="23" xfId="449" applyNumberFormat="1" applyFont="1" applyFill="1" applyBorder="1" applyAlignment="1">
      <alignment horizontal="right"/>
    </xf>
    <xf numFmtId="0" fontId="54" fillId="0" borderId="0" xfId="449" applyFont="1" applyAlignment="1">
      <alignment horizontal="right"/>
    </xf>
    <xf numFmtId="165" fontId="113" fillId="25" borderId="0" xfId="483" applyNumberFormat="1" applyFont="1" applyFill="1" applyAlignment="1">
      <alignment horizontal="center"/>
    </xf>
    <xf numFmtId="166" fontId="133" fillId="0" borderId="11" xfId="339" applyNumberFormat="1" applyFont="1" applyFill="1" applyBorder="1" applyAlignment="1" applyProtection="1">
      <alignment horizontal="right"/>
    </xf>
    <xf numFmtId="184" fontId="66" fillId="0" borderId="35" xfId="449" applyNumberFormat="1" applyFont="1" applyFill="1" applyBorder="1"/>
    <xf numFmtId="184" fontId="66" fillId="0" borderId="20" xfId="449" applyNumberFormat="1" applyFont="1" applyFill="1" applyBorder="1"/>
    <xf numFmtId="184" fontId="66" fillId="0" borderId="37" xfId="449" applyNumberFormat="1" applyFont="1" applyFill="1" applyBorder="1"/>
    <xf numFmtId="184" fontId="66" fillId="0" borderId="20" xfId="339" applyNumberFormat="1" applyFont="1" applyFill="1" applyBorder="1" applyProtection="1"/>
    <xf numFmtId="184" fontId="66" fillId="0" borderId="38" xfId="339" applyNumberFormat="1" applyFont="1" applyFill="1" applyBorder="1" applyProtection="1"/>
    <xf numFmtId="184" fontId="66" fillId="0" borderId="23" xfId="339" applyNumberFormat="1" applyFont="1" applyFill="1" applyBorder="1" applyProtection="1"/>
    <xf numFmtId="184" fontId="66" fillId="0" borderId="22" xfId="339" applyNumberFormat="1" applyFont="1" applyFill="1" applyBorder="1" applyProtection="1"/>
    <xf numFmtId="184" fontId="79" fillId="0" borderId="22" xfId="339" applyNumberFormat="1" applyFont="1" applyFill="1" applyBorder="1" applyProtection="1"/>
    <xf numFmtId="183" fontId="54" fillId="0" borderId="0" xfId="449" applyNumberFormat="1" applyFont="1"/>
    <xf numFmtId="184" fontId="66" fillId="0" borderId="23" xfId="449" applyNumberFormat="1" applyFont="1" applyFill="1" applyBorder="1"/>
    <xf numFmtId="180" fontId="135" fillId="0" borderId="0" xfId="0" applyNumberFormat="1" applyFont="1" applyAlignment="1">
      <alignment horizontal="center" vertical="center"/>
    </xf>
    <xf numFmtId="165" fontId="71" fillId="0" borderId="0" xfId="340" applyFont="1"/>
    <xf numFmtId="166" fontId="65" fillId="0" borderId="10" xfId="0" applyNumberFormat="1" applyFont="1" applyFill="1" applyBorder="1" applyAlignment="1" applyProtection="1">
      <alignment vertical="center"/>
      <protection locked="0" hidden="1"/>
    </xf>
    <xf numFmtId="166" fontId="65" fillId="0" borderId="18" xfId="0" applyNumberFormat="1" applyFont="1" applyFill="1" applyBorder="1" applyAlignment="1" applyProtection="1">
      <alignment vertical="center"/>
      <protection locked="0" hidden="1"/>
    </xf>
    <xf numFmtId="0" fontId="123" fillId="0" borderId="35" xfId="0" applyFont="1" applyBorder="1" applyAlignment="1" applyProtection="1">
      <alignment horizontal="center" vertical="center"/>
      <protection locked="0" hidden="1"/>
    </xf>
    <xf numFmtId="182" fontId="134" fillId="0" borderId="0" xfId="485" applyNumberFormat="1" applyFont="1"/>
    <xf numFmtId="1" fontId="136" fillId="0" borderId="0" xfId="0" applyNumberFormat="1" applyFont="1"/>
    <xf numFmtId="167" fontId="66" fillId="0" borderId="20" xfId="339" applyNumberFormat="1" applyFont="1" applyFill="1" applyBorder="1" applyProtection="1"/>
    <xf numFmtId="167" fontId="66" fillId="0" borderId="10" xfId="450" applyNumberFormat="1" applyFont="1" applyBorder="1" applyAlignment="1" applyProtection="1"/>
    <xf numFmtId="167" fontId="66" fillId="0" borderId="20" xfId="450" applyNumberFormat="1" applyFont="1" applyFill="1" applyBorder="1" applyProtection="1"/>
    <xf numFmtId="167" fontId="66" fillId="0" borderId="35" xfId="339" applyNumberFormat="1" applyFont="1" applyFill="1" applyBorder="1" applyProtection="1"/>
    <xf numFmtId="167" fontId="66" fillId="0" borderId="40" xfId="339" applyNumberFormat="1" applyFont="1" applyFill="1" applyBorder="1" applyProtection="1"/>
    <xf numFmtId="3" fontId="40" fillId="0" borderId="0" xfId="313" applyNumberFormat="1" applyFill="1"/>
    <xf numFmtId="179" fontId="66" fillId="0" borderId="23" xfId="313" applyNumberFormat="1" applyFont="1" applyFill="1" applyBorder="1" applyAlignment="1">
      <alignment vertical="center"/>
    </xf>
    <xf numFmtId="165" fontId="66" fillId="0" borderId="21" xfId="339" quotePrefix="1" applyFont="1" applyBorder="1" applyAlignment="1" applyProtection="1">
      <alignment horizontal="left" wrapText="1"/>
    </xf>
    <xf numFmtId="177" fontId="72" fillId="0" borderId="0" xfId="449" applyNumberFormat="1" applyFont="1"/>
    <xf numFmtId="186" fontId="116" fillId="0" borderId="0" xfId="0" applyNumberFormat="1" applyFont="1" applyAlignment="1">
      <alignment horizontal="right" vertical="center"/>
    </xf>
    <xf numFmtId="186" fontId="117" fillId="0" borderId="0" xfId="0" applyNumberFormat="1" applyFont="1" applyAlignment="1">
      <alignment horizontal="right"/>
    </xf>
    <xf numFmtId="186" fontId="88" fillId="0" borderId="29" xfId="340" applyNumberFormat="1" applyFont="1" applyFill="1" applyBorder="1" applyAlignment="1" applyProtection="1"/>
    <xf numFmtId="1" fontId="66" fillId="0" borderId="20" xfId="485" applyNumberFormat="1" applyFont="1" applyFill="1" applyBorder="1"/>
    <xf numFmtId="165" fontId="66" fillId="25" borderId="0" xfId="310" quotePrefix="1" applyNumberFormat="1" applyFont="1" applyFill="1" applyBorder="1" applyAlignment="1" applyProtection="1">
      <alignment horizontal="center" vertical="center"/>
    </xf>
    <xf numFmtId="165" fontId="66" fillId="25" borderId="0" xfId="483" quotePrefix="1" applyNumberFormat="1" applyFont="1" applyFill="1" applyBorder="1" applyAlignment="1" applyProtection="1">
      <alignment horizontal="center" vertical="center" wrapText="1"/>
    </xf>
    <xf numFmtId="165" fontId="66" fillId="25" borderId="35" xfId="483" applyNumberFormat="1" applyFont="1" applyFill="1" applyBorder="1" applyAlignment="1" applyProtection="1">
      <alignment wrapText="1"/>
    </xf>
    <xf numFmtId="49" fontId="66" fillId="25" borderId="18" xfId="483" applyNumberFormat="1" applyFont="1" applyFill="1" applyBorder="1" applyAlignment="1">
      <alignment vertical="center" wrapText="1"/>
    </xf>
    <xf numFmtId="165" fontId="66" fillId="25" borderId="18" xfId="310" quotePrefix="1" applyNumberFormat="1" applyFont="1" applyFill="1" applyBorder="1" applyAlignment="1" applyProtection="1">
      <alignment horizontal="left" vertical="center"/>
    </xf>
    <xf numFmtId="167" fontId="66" fillId="0" borderId="20" xfId="339" applyNumberFormat="1" applyFont="1" applyFill="1" applyBorder="1" applyProtection="1"/>
    <xf numFmtId="167" fontId="66" fillId="0" borderId="20" xfId="339" applyNumberFormat="1" applyFont="1" applyFill="1" applyBorder="1" applyProtection="1"/>
    <xf numFmtId="167" fontId="66" fillId="0" borderId="10" xfId="450" applyNumberFormat="1" applyFont="1" applyBorder="1" applyAlignment="1" applyProtection="1"/>
    <xf numFmtId="167" fontId="66" fillId="0" borderId="20" xfId="339" applyNumberFormat="1" applyFont="1" applyFill="1" applyBorder="1" applyProtection="1"/>
    <xf numFmtId="167" fontId="66" fillId="0" borderId="20" xfId="450" applyNumberFormat="1" applyFont="1" applyFill="1" applyBorder="1" applyProtection="1"/>
    <xf numFmtId="167" fontId="66" fillId="0" borderId="35" xfId="339" applyNumberFormat="1" applyFont="1" applyFill="1" applyBorder="1" applyProtection="1"/>
    <xf numFmtId="165" fontId="83" fillId="25" borderId="0" xfId="483" applyNumberFormat="1" applyFont="1" applyFill="1" applyAlignment="1" applyProtection="1">
      <alignment horizontal="center"/>
    </xf>
    <xf numFmtId="169" fontId="112" fillId="0" borderId="0" xfId="326" applyNumberFormat="1" applyFont="1" applyFill="1"/>
    <xf numFmtId="165" fontId="84" fillId="25" borderId="0" xfId="483" applyNumberFormat="1" applyFont="1" applyFill="1"/>
    <xf numFmtId="165" fontId="66" fillId="25" borderId="35" xfId="483" applyNumberFormat="1" applyFont="1" applyFill="1" applyBorder="1" applyAlignment="1" applyProtection="1">
      <alignment horizontal="left" vertical="center" wrapText="1"/>
    </xf>
    <xf numFmtId="165" fontId="83" fillId="25" borderId="0" xfId="310" applyNumberFormat="1" applyFont="1" applyFill="1"/>
    <xf numFmtId="165" fontId="84" fillId="25" borderId="0" xfId="310" applyNumberFormat="1" applyFont="1" applyFill="1"/>
    <xf numFmtId="178" fontId="120" fillId="0" borderId="15" xfId="0" applyNumberFormat="1" applyFont="1" applyBorder="1" applyAlignment="1" applyProtection="1">
      <alignment vertical="center"/>
      <protection locked="0" hidden="1"/>
    </xf>
    <xf numFmtId="0" fontId="121" fillId="0" borderId="15" xfId="0" applyFont="1" applyBorder="1" applyAlignment="1" applyProtection="1">
      <alignment horizontal="center" vertical="center"/>
      <protection locked="0" hidden="1"/>
    </xf>
    <xf numFmtId="0" fontId="121" fillId="0" borderId="20" xfId="0" applyFont="1" applyBorder="1" applyAlignment="1" applyProtection="1">
      <alignment horizontal="center" vertical="center"/>
      <protection locked="0" hidden="1"/>
    </xf>
    <xf numFmtId="0" fontId="81" fillId="0" borderId="0" xfId="0" applyFont="1"/>
    <xf numFmtId="4" fontId="27" fillId="0" borderId="0" xfId="329" applyNumberFormat="1" applyFont="1"/>
    <xf numFmtId="165" fontId="65" fillId="0" borderId="15" xfId="342" applyFont="1" applyFill="1" applyBorder="1" applyAlignment="1">
      <alignment horizontal="left" vertical="center"/>
    </xf>
    <xf numFmtId="165" fontId="65" fillId="0" borderId="12" xfId="342" applyFont="1" applyFill="1" applyBorder="1" applyAlignment="1">
      <alignment horizontal="left" vertical="center"/>
    </xf>
    <xf numFmtId="165" fontId="65" fillId="0" borderId="16" xfId="342" applyFont="1" applyFill="1" applyBorder="1" applyAlignment="1">
      <alignment horizontal="left" vertical="center"/>
    </xf>
    <xf numFmtId="165" fontId="65" fillId="0" borderId="0" xfId="342" applyFont="1" applyFill="1" applyAlignment="1">
      <alignment vertical="center"/>
    </xf>
    <xf numFmtId="165" fontId="73" fillId="0" borderId="0" xfId="342" applyFont="1" applyFill="1" applyBorder="1" applyAlignment="1" applyProtection="1">
      <alignment horizontal="left" vertical="center"/>
      <protection locked="0"/>
    </xf>
    <xf numFmtId="165" fontId="68" fillId="0" borderId="20" xfId="342" applyFont="1" applyFill="1" applyBorder="1" applyAlignment="1">
      <alignment horizontal="centerContinuous" vertical="top"/>
    </xf>
    <xf numFmtId="165" fontId="68" fillId="0" borderId="0" xfId="342" applyFont="1" applyFill="1" applyAlignment="1">
      <alignment horizontal="center" vertical="center"/>
    </xf>
    <xf numFmtId="165" fontId="68" fillId="0" borderId="21" xfId="342" applyFont="1" applyFill="1" applyBorder="1" applyAlignment="1">
      <alignment horizontal="center" vertical="center"/>
    </xf>
    <xf numFmtId="165" fontId="68" fillId="0" borderId="21" xfId="342" applyFont="1" applyFill="1" applyBorder="1" applyAlignment="1">
      <alignment horizontal="centerContinuous" vertical="top"/>
    </xf>
    <xf numFmtId="165" fontId="66" fillId="0" borderId="0" xfId="342" applyFont="1" applyFill="1" applyAlignment="1">
      <alignment vertical="center"/>
    </xf>
    <xf numFmtId="165" fontId="68" fillId="0" borderId="20" xfId="342" applyFont="1" applyFill="1" applyBorder="1" applyAlignment="1">
      <alignment horizontal="centerContinuous" vertical="center"/>
    </xf>
    <xf numFmtId="165" fontId="68" fillId="0" borderId="21" xfId="342" applyFont="1" applyFill="1" applyBorder="1" applyAlignment="1">
      <alignment horizontal="center" vertical="top"/>
    </xf>
    <xf numFmtId="165" fontId="68" fillId="0" borderId="23" xfId="342" applyFont="1" applyFill="1" applyBorder="1" applyAlignment="1">
      <alignment vertical="center"/>
    </xf>
    <xf numFmtId="165" fontId="83" fillId="0" borderId="0" xfId="340" applyFont="1"/>
    <xf numFmtId="165" fontId="65" fillId="0" borderId="0" xfId="342" applyFont="1" applyFill="1" applyAlignment="1">
      <alignment horizontal="left" vertical="center"/>
    </xf>
    <xf numFmtId="165" fontId="65" fillId="0" borderId="12" xfId="342" applyFont="1" applyFill="1" applyBorder="1" applyAlignment="1">
      <alignment horizontal="centerContinuous" vertical="center"/>
    </xf>
    <xf numFmtId="165" fontId="65" fillId="0" borderId="21" xfId="342" applyFont="1" applyFill="1" applyBorder="1" applyAlignment="1">
      <alignment horizontal="left" vertical="center"/>
    </xf>
    <xf numFmtId="165" fontId="68" fillId="0" borderId="0" xfId="342" applyFont="1" applyFill="1" applyAlignment="1">
      <alignment horizontal="centerContinuous" vertical="center"/>
    </xf>
    <xf numFmtId="165" fontId="68" fillId="0" borderId="21" xfId="342" applyFont="1" applyFill="1" applyBorder="1" applyAlignment="1">
      <alignment horizontal="left" vertical="center"/>
    </xf>
    <xf numFmtId="165" fontId="68" fillId="0" borderId="0" xfId="342" applyFont="1" applyFill="1" applyBorder="1" applyAlignment="1" applyProtection="1">
      <alignment horizontal="right"/>
    </xf>
    <xf numFmtId="171" fontId="77" fillId="0" borderId="0" xfId="342" applyNumberFormat="1" applyFont="1" applyFill="1" applyBorder="1" applyAlignment="1" applyProtection="1">
      <alignment horizontal="right" vertical="center"/>
    </xf>
    <xf numFmtId="165" fontId="65" fillId="0" borderId="0" xfId="342" applyFont="1" applyFill="1" applyAlignment="1" applyProtection="1">
      <alignment horizontal="centerContinuous" vertical="center"/>
      <protection locked="0"/>
    </xf>
    <xf numFmtId="165" fontId="65" fillId="0" borderId="0" xfId="342" applyFont="1" applyFill="1" applyAlignment="1">
      <alignment horizontal="centerContinuous" vertical="center"/>
    </xf>
    <xf numFmtId="165" fontId="65" fillId="0" borderId="29" xfId="342" applyFont="1" applyFill="1" applyBorder="1" applyAlignment="1">
      <alignment vertical="center"/>
    </xf>
    <xf numFmtId="165" fontId="68" fillId="0" borderId="0" xfId="342" applyFont="1" applyFill="1" applyAlignment="1">
      <alignment horizontal="right" vertical="center"/>
    </xf>
    <xf numFmtId="165" fontId="65" fillId="0" borderId="47" xfId="342" applyFont="1" applyFill="1" applyBorder="1" applyAlignment="1">
      <alignment vertical="center"/>
    </xf>
    <xf numFmtId="165" fontId="68" fillId="0" borderId="0" xfId="342" applyFont="1" applyFill="1" applyBorder="1" applyAlignment="1">
      <alignment vertical="center"/>
    </xf>
    <xf numFmtId="165" fontId="65" fillId="0" borderId="12" xfId="342" applyFont="1" applyFill="1" applyBorder="1" applyAlignment="1">
      <alignment vertical="center"/>
    </xf>
    <xf numFmtId="165" fontId="65" fillId="0" borderId="18" xfId="342" applyFont="1" applyFill="1" applyBorder="1" applyAlignment="1">
      <alignment vertical="center"/>
    </xf>
    <xf numFmtId="165" fontId="65" fillId="0" borderId="0" xfId="342" applyFont="1" applyFill="1" applyBorder="1" applyAlignment="1">
      <alignment vertical="center"/>
    </xf>
    <xf numFmtId="165" fontId="65" fillId="0" borderId="18" xfId="342" applyFont="1" applyFill="1" applyBorder="1" applyAlignment="1">
      <alignment horizontal="center" vertical="center"/>
    </xf>
    <xf numFmtId="165" fontId="65" fillId="0" borderId="0" xfId="342" applyFont="1" applyFill="1" applyBorder="1" applyAlignment="1">
      <alignment horizontal="center" vertical="center"/>
    </xf>
    <xf numFmtId="165" fontId="65" fillId="0" borderId="18" xfId="342" applyFont="1" applyFill="1" applyBorder="1" applyAlignment="1">
      <alignment horizontal="left" vertical="center"/>
    </xf>
    <xf numFmtId="165" fontId="65" fillId="0" borderId="0" xfId="342" applyFont="1" applyFill="1" applyBorder="1" applyAlignment="1">
      <alignment horizontal="left" vertical="center"/>
    </xf>
    <xf numFmtId="165" fontId="65" fillId="0" borderId="35" xfId="342" applyFont="1" applyFill="1" applyBorder="1" applyAlignment="1">
      <alignment vertical="center"/>
    </xf>
    <xf numFmtId="165" fontId="68" fillId="0" borderId="0" xfId="342" applyFont="1" applyFill="1" applyBorder="1" applyAlignment="1">
      <alignment horizontal="centerContinuous" vertical="center"/>
    </xf>
    <xf numFmtId="165" fontId="68" fillId="0" borderId="20" xfId="342" applyFont="1" applyFill="1" applyBorder="1" applyAlignment="1">
      <alignment vertical="center"/>
    </xf>
    <xf numFmtId="165" fontId="68" fillId="0" borderId="21" xfId="342" applyFont="1" applyFill="1" applyBorder="1" applyAlignment="1">
      <alignment vertical="center"/>
    </xf>
    <xf numFmtId="165" fontId="68" fillId="0" borderId="35" xfId="342" applyFont="1" applyFill="1" applyBorder="1" applyAlignment="1">
      <alignment vertical="center"/>
    </xf>
    <xf numFmtId="165" fontId="70" fillId="0" borderId="27" xfId="342" applyFont="1" applyFill="1" applyBorder="1" applyAlignment="1">
      <alignment horizontal="centerContinuous" vertical="center"/>
    </xf>
    <xf numFmtId="165" fontId="70" fillId="0" borderId="28" xfId="342" applyFont="1" applyFill="1" applyBorder="1" applyAlignment="1">
      <alignment horizontal="centerContinuous" vertical="center"/>
    </xf>
    <xf numFmtId="165" fontId="70" fillId="0" borderId="42" xfId="342" applyFont="1" applyFill="1" applyBorder="1" applyAlignment="1">
      <alignment horizontal="centerContinuous" vertical="center"/>
    </xf>
    <xf numFmtId="165" fontId="70" fillId="0" borderId="48" xfId="342" applyFont="1" applyFill="1" applyBorder="1" applyAlignment="1">
      <alignment horizontal="center" vertical="center"/>
    </xf>
    <xf numFmtId="165" fontId="70" fillId="0" borderId="28" xfId="342" applyFont="1" applyFill="1" applyBorder="1" applyAlignment="1">
      <alignment horizontal="center" vertical="center"/>
    </xf>
    <xf numFmtId="165" fontId="70" fillId="0" borderId="49" xfId="342" applyFont="1" applyFill="1" applyBorder="1" applyAlignment="1">
      <alignment horizontal="center" vertical="center"/>
    </xf>
    <xf numFmtId="165" fontId="70" fillId="0" borderId="42" xfId="342" applyFont="1" applyFill="1" applyBorder="1" applyAlignment="1">
      <alignment horizontal="center" vertical="center"/>
    </xf>
    <xf numFmtId="165" fontId="70" fillId="0" borderId="50" xfId="342" applyFont="1" applyFill="1" applyBorder="1" applyAlignment="1">
      <alignment horizontal="center" vertical="center"/>
    </xf>
    <xf numFmtId="165" fontId="66" fillId="0" borderId="0" xfId="342" applyFont="1" applyFill="1" applyAlignment="1">
      <alignment horizontal="center" vertical="center"/>
    </xf>
    <xf numFmtId="165" fontId="65" fillId="0" borderId="10" xfId="342" applyFont="1" applyFill="1" applyBorder="1"/>
    <xf numFmtId="165" fontId="65" fillId="0" borderId="11" xfId="342" applyFont="1" applyFill="1" applyBorder="1"/>
    <xf numFmtId="165" fontId="65" fillId="0" borderId="11" xfId="342" applyFont="1" applyFill="1" applyBorder="1" applyAlignment="1" applyProtection="1">
      <alignment horizontal="left"/>
    </xf>
    <xf numFmtId="165" fontId="68" fillId="0" borderId="14" xfId="342" applyFont="1" applyFill="1" applyBorder="1" applyAlignment="1">
      <alignment horizontal="centerContinuous" vertical="center"/>
    </xf>
    <xf numFmtId="165" fontId="65" fillId="0" borderId="18" xfId="342" applyFont="1" applyFill="1" applyBorder="1"/>
    <xf numFmtId="165" fontId="65" fillId="0" borderId="0" xfId="342" applyFont="1" applyFill="1" applyBorder="1"/>
    <xf numFmtId="165" fontId="65" fillId="0" borderId="0" xfId="342" applyFont="1" applyFill="1" applyBorder="1" applyAlignment="1" applyProtection="1">
      <alignment horizontal="left"/>
    </xf>
    <xf numFmtId="165" fontId="65" fillId="0" borderId="36" xfId="342" applyFont="1" applyFill="1" applyBorder="1"/>
    <xf numFmtId="165" fontId="65" fillId="0" borderId="29" xfId="342" applyFont="1" applyFill="1" applyBorder="1"/>
    <xf numFmtId="165" fontId="65" fillId="0" borderId="29" xfId="342" applyFont="1" applyFill="1" applyBorder="1" applyAlignment="1" applyProtection="1">
      <alignment horizontal="left"/>
    </xf>
    <xf numFmtId="165" fontId="66" fillId="0" borderId="18" xfId="342" quotePrefix="1" applyFont="1" applyFill="1" applyBorder="1" applyAlignment="1" applyProtection="1">
      <alignment horizontal="left"/>
    </xf>
    <xf numFmtId="165" fontId="66" fillId="0" borderId="0" xfId="342" quotePrefix="1" applyFont="1" applyFill="1" applyBorder="1" applyAlignment="1" applyProtection="1">
      <alignment horizontal="left"/>
    </xf>
    <xf numFmtId="165" fontId="66" fillId="0" borderId="0" xfId="342" applyFont="1" applyFill="1" applyBorder="1" applyAlignment="1" applyProtection="1">
      <alignment horizontal="left"/>
    </xf>
    <xf numFmtId="165" fontId="71" fillId="0" borderId="12" xfId="342" applyFont="1" applyFill="1" applyBorder="1" applyAlignment="1">
      <alignment horizontal="centerContinuous" vertical="center"/>
    </xf>
    <xf numFmtId="165" fontId="66" fillId="0" borderId="18" xfId="342" applyFont="1" applyFill="1" applyBorder="1" applyAlignment="1" applyProtection="1">
      <alignment horizontal="left"/>
    </xf>
    <xf numFmtId="165" fontId="71" fillId="0" borderId="0" xfId="342" applyFont="1" applyFill="1" applyBorder="1" applyAlignment="1">
      <alignment horizontal="centerContinuous" vertical="center"/>
    </xf>
    <xf numFmtId="165" fontId="66" fillId="0" borderId="36" xfId="342" applyFont="1" applyFill="1" applyBorder="1" applyAlignment="1" applyProtection="1">
      <alignment horizontal="left"/>
    </xf>
    <xf numFmtId="165" fontId="66" fillId="0" borderId="29" xfId="342" applyFont="1" applyFill="1" applyBorder="1" applyAlignment="1" applyProtection="1">
      <alignment horizontal="left"/>
    </xf>
    <xf numFmtId="165" fontId="71" fillId="0" borderId="29" xfId="342" applyFont="1" applyFill="1" applyBorder="1" applyAlignment="1">
      <alignment horizontal="centerContinuous" vertical="center"/>
    </xf>
    <xf numFmtId="165" fontId="66" fillId="0" borderId="0" xfId="342" applyFont="1" applyFill="1" applyBorder="1" applyAlignment="1">
      <alignment vertical="center"/>
    </xf>
    <xf numFmtId="165" fontId="71" fillId="0" borderId="24" xfId="342" applyFont="1" applyFill="1" applyBorder="1" applyAlignment="1">
      <alignment horizontal="centerContinuous" vertical="center"/>
    </xf>
    <xf numFmtId="165" fontId="71" fillId="0" borderId="37" xfId="342" applyFont="1" applyFill="1" applyBorder="1" applyAlignment="1">
      <alignment horizontal="centerContinuous" vertical="center"/>
    </xf>
    <xf numFmtId="165" fontId="77" fillId="0" borderId="10" xfId="342" quotePrefix="1" applyFont="1" applyFill="1" applyBorder="1" applyAlignment="1" applyProtection="1">
      <alignment horizontal="left"/>
    </xf>
    <xf numFmtId="165" fontId="66" fillId="0" borderId="11" xfId="342" quotePrefix="1" applyFont="1" applyFill="1" applyBorder="1" applyAlignment="1" applyProtection="1">
      <alignment horizontal="left"/>
    </xf>
    <xf numFmtId="1" fontId="66" fillId="0" borderId="11" xfId="342" applyNumberFormat="1" applyFont="1" applyFill="1" applyBorder="1"/>
    <xf numFmtId="165" fontId="71" fillId="0" borderId="11" xfId="342" applyFont="1" applyFill="1" applyBorder="1" applyAlignment="1">
      <alignment horizontal="centerContinuous" vertical="center"/>
    </xf>
    <xf numFmtId="165" fontId="71" fillId="0" borderId="14" xfId="342" applyFont="1" applyFill="1" applyBorder="1" applyAlignment="1">
      <alignment horizontal="centerContinuous" vertical="center"/>
    </xf>
    <xf numFmtId="165" fontId="66" fillId="0" borderId="10" xfId="342" quotePrefix="1" applyFont="1" applyFill="1" applyBorder="1" applyAlignment="1" applyProtection="1">
      <alignment horizontal="left"/>
    </xf>
    <xf numFmtId="165" fontId="66" fillId="0" borderId="11" xfId="342" applyFont="1" applyFill="1" applyBorder="1" applyAlignment="1" applyProtection="1">
      <alignment horizontal="left"/>
    </xf>
    <xf numFmtId="165" fontId="66" fillId="0" borderId="36" xfId="342" quotePrefix="1" applyFont="1" applyFill="1" applyBorder="1" applyAlignment="1" applyProtection="1">
      <alignment horizontal="left"/>
    </xf>
    <xf numFmtId="165" fontId="77" fillId="0" borderId="0" xfId="342" applyFont="1" applyFill="1" applyAlignment="1">
      <alignment vertical="center"/>
    </xf>
    <xf numFmtId="165" fontId="70" fillId="0" borderId="51" xfId="342" applyFont="1" applyFill="1" applyBorder="1" applyAlignment="1">
      <alignment horizontal="center" vertical="center"/>
    </xf>
    <xf numFmtId="171" fontId="75" fillId="0" borderId="18" xfId="342" applyNumberFormat="1" applyFont="1" applyFill="1" applyBorder="1" applyAlignment="1" applyProtection="1">
      <alignment horizontal="right" vertical="center"/>
    </xf>
    <xf numFmtId="171" fontId="75" fillId="0" borderId="0" xfId="342" applyNumberFormat="1" applyFont="1" applyFill="1" applyBorder="1" applyAlignment="1" applyProtection="1">
      <alignment horizontal="right" vertical="center"/>
    </xf>
    <xf numFmtId="171" fontId="75" fillId="0" borderId="35" xfId="342" applyNumberFormat="1" applyFont="1" applyFill="1" applyBorder="1" applyAlignment="1" applyProtection="1">
      <alignment horizontal="right" vertical="center"/>
    </xf>
    <xf numFmtId="171" fontId="75" fillId="0" borderId="36" xfId="342" applyNumberFormat="1" applyFont="1" applyFill="1" applyBorder="1" applyAlignment="1" applyProtection="1">
      <alignment horizontal="right" vertical="center"/>
    </xf>
    <xf numFmtId="171" fontId="75" fillId="0" borderId="29" xfId="342" applyNumberFormat="1" applyFont="1" applyFill="1" applyBorder="1" applyAlignment="1" applyProtection="1">
      <alignment horizontal="right" vertical="center"/>
    </xf>
    <xf numFmtId="171" fontId="75" fillId="0" borderId="37" xfId="342" applyNumberFormat="1" applyFont="1" applyFill="1" applyBorder="1" applyAlignment="1" applyProtection="1">
      <alignment horizontal="right" vertical="center"/>
    </xf>
    <xf numFmtId="171" fontId="77" fillId="0" borderId="18" xfId="342" applyNumberFormat="1" applyFont="1" applyFill="1" applyBorder="1" applyAlignment="1" applyProtection="1">
      <alignment horizontal="right" vertical="center"/>
    </xf>
    <xf numFmtId="171" fontId="77" fillId="0" borderId="35" xfId="342" applyNumberFormat="1" applyFont="1" applyFill="1" applyBorder="1" applyAlignment="1" applyProtection="1">
      <alignment horizontal="right" vertical="center"/>
    </xf>
    <xf numFmtId="171" fontId="77" fillId="0" borderId="36" xfId="342" applyNumberFormat="1" applyFont="1" applyFill="1" applyBorder="1" applyAlignment="1" applyProtection="1">
      <alignment horizontal="right" vertical="center"/>
    </xf>
    <xf numFmtId="171" fontId="77" fillId="0" borderId="29" xfId="342" applyNumberFormat="1" applyFont="1" applyFill="1" applyBorder="1" applyAlignment="1" applyProtection="1">
      <alignment horizontal="right" vertical="center"/>
    </xf>
    <xf numFmtId="171" fontId="77" fillId="0" borderId="37" xfId="342" applyNumberFormat="1" applyFont="1" applyFill="1" applyBorder="1" applyAlignment="1" applyProtection="1">
      <alignment horizontal="right" vertical="center"/>
    </xf>
    <xf numFmtId="167" fontId="66" fillId="0" borderId="0" xfId="449" applyNumberFormat="1" applyFont="1" applyFill="1" applyBorder="1"/>
    <xf numFmtId="0" fontId="54" fillId="0" borderId="0" xfId="449" applyFont="1" applyFill="1" applyBorder="1"/>
    <xf numFmtId="167" fontId="65" fillId="0" borderId="37" xfId="449" applyNumberFormat="1" applyFont="1" applyFill="1" applyBorder="1"/>
    <xf numFmtId="167" fontId="66" fillId="0" borderId="35" xfId="449" applyNumberFormat="1" applyFont="1" applyFill="1" applyBorder="1"/>
    <xf numFmtId="167" fontId="66" fillId="0" borderId="20" xfId="449" applyNumberFormat="1" applyFont="1" applyFill="1" applyBorder="1"/>
    <xf numFmtId="0" fontId="65" fillId="0" borderId="0" xfId="313" applyFont="1" applyFill="1"/>
    <xf numFmtId="0" fontId="66" fillId="0" borderId="0" xfId="313" applyFont="1" applyFill="1" applyBorder="1"/>
    <xf numFmtId="0" fontId="66" fillId="0" borderId="0" xfId="313" applyFont="1" applyFill="1"/>
    <xf numFmtId="0" fontId="40" fillId="0" borderId="0" xfId="313" applyFill="1"/>
    <xf numFmtId="0" fontId="54" fillId="0" borderId="0" xfId="313" applyFont="1" applyFill="1"/>
    <xf numFmtId="0" fontId="66" fillId="0" borderId="0" xfId="313" applyFont="1" applyFill="1" applyBorder="1" applyAlignment="1">
      <alignment horizontal="center"/>
    </xf>
    <xf numFmtId="0" fontId="66" fillId="0" borderId="0" xfId="313" applyFont="1" applyFill="1" applyAlignment="1">
      <alignment horizontal="center"/>
    </xf>
    <xf numFmtId="0" fontId="54" fillId="0" borderId="0" xfId="313" applyFont="1" applyFill="1" applyBorder="1" applyAlignment="1">
      <alignment horizontal="center"/>
    </xf>
    <xf numFmtId="0" fontId="54" fillId="0" borderId="29" xfId="313" applyFont="1" applyFill="1" applyBorder="1"/>
    <xf numFmtId="0" fontId="65" fillId="0" borderId="0" xfId="313" applyFont="1" applyFill="1" applyAlignment="1">
      <alignment horizontal="right" vertical="center"/>
    </xf>
    <xf numFmtId="0" fontId="66" fillId="0" borderId="15" xfId="313" applyFont="1" applyFill="1" applyBorder="1"/>
    <xf numFmtId="0" fontId="65" fillId="0" borderId="10" xfId="313" applyFont="1" applyFill="1" applyBorder="1" applyAlignment="1">
      <alignment horizontal="center"/>
    </xf>
    <xf numFmtId="0" fontId="65" fillId="0" borderId="35" xfId="313" applyFont="1" applyFill="1" applyBorder="1" applyAlignment="1">
      <alignment horizontal="center" vertical="center"/>
    </xf>
    <xf numFmtId="0" fontId="65" fillId="0" borderId="20" xfId="313" applyFont="1" applyFill="1" applyBorder="1" applyAlignment="1">
      <alignment horizontal="center"/>
    </xf>
    <xf numFmtId="0" fontId="65" fillId="0" borderId="18" xfId="313" applyFont="1" applyFill="1" applyBorder="1" applyAlignment="1">
      <alignment horizontal="center" vertical="center"/>
    </xf>
    <xf numFmtId="0" fontId="65" fillId="0" borderId="0" xfId="313" applyFont="1" applyFill="1" applyBorder="1" applyAlignment="1">
      <alignment horizontal="center"/>
    </xf>
    <xf numFmtId="0" fontId="65" fillId="0" borderId="35" xfId="313" applyFont="1" applyFill="1" applyBorder="1" applyAlignment="1">
      <alignment horizontal="center"/>
    </xf>
    <xf numFmtId="0" fontId="65" fillId="0" borderId="15" xfId="313" applyFont="1" applyFill="1" applyBorder="1" applyAlignment="1">
      <alignment horizontal="center"/>
    </xf>
    <xf numFmtId="0" fontId="65" fillId="0" borderId="14" xfId="313" applyFont="1" applyFill="1" applyBorder="1" applyAlignment="1">
      <alignment horizontal="center"/>
    </xf>
    <xf numFmtId="0" fontId="66" fillId="0" borderId="20" xfId="313" applyFont="1" applyFill="1" applyBorder="1"/>
    <xf numFmtId="0" fontId="65" fillId="0" borderId="36" xfId="313" applyFont="1" applyFill="1" applyBorder="1" applyAlignment="1">
      <alignment horizontal="center" vertical="center"/>
    </xf>
    <xf numFmtId="0" fontId="108" fillId="0" borderId="35" xfId="313" applyFont="1" applyFill="1" applyBorder="1" applyAlignment="1">
      <alignment horizontal="left" vertical="center"/>
    </xf>
    <xf numFmtId="0" fontId="65" fillId="0" borderId="36" xfId="313" quotePrefix="1" applyFont="1" applyFill="1" applyBorder="1" applyAlignment="1">
      <alignment horizontal="center" vertical="center"/>
    </xf>
    <xf numFmtId="0" fontId="65" fillId="0" borderId="37" xfId="313" quotePrefix="1" applyFont="1" applyFill="1" applyBorder="1" applyAlignment="1">
      <alignment horizontal="center" vertical="center"/>
    </xf>
    <xf numFmtId="0" fontId="65" fillId="0" borderId="37" xfId="313" applyFont="1" applyFill="1" applyBorder="1" applyAlignment="1">
      <alignment horizontal="center" vertical="center"/>
    </xf>
    <xf numFmtId="0" fontId="65" fillId="0" borderId="23" xfId="313" quotePrefix="1" applyFont="1" applyFill="1" applyBorder="1" applyAlignment="1">
      <alignment horizontal="center" vertical="center"/>
    </xf>
    <xf numFmtId="20" fontId="65" fillId="0" borderId="37" xfId="313" quotePrefix="1" applyNumberFormat="1" applyFont="1" applyFill="1" applyBorder="1" applyAlignment="1">
      <alignment horizontal="center" vertical="center"/>
    </xf>
    <xf numFmtId="0" fontId="70" fillId="0" borderId="42" xfId="313" applyFont="1" applyFill="1" applyBorder="1" applyAlignment="1">
      <alignment horizontal="center" vertical="center"/>
    </xf>
    <xf numFmtId="0" fontId="70" fillId="0" borderId="27" xfId="313" applyFont="1" applyFill="1" applyBorder="1" applyAlignment="1">
      <alignment horizontal="center" vertical="center"/>
    </xf>
    <xf numFmtId="0" fontId="70" fillId="0" borderId="45" xfId="313" applyFont="1" applyFill="1" applyBorder="1" applyAlignment="1">
      <alignment horizontal="center" vertical="center"/>
    </xf>
    <xf numFmtId="0" fontId="70" fillId="0" borderId="11" xfId="313" applyFont="1" applyFill="1" applyBorder="1" applyAlignment="1">
      <alignment horizontal="center" vertical="center"/>
    </xf>
    <xf numFmtId="0" fontId="54" fillId="0" borderId="0" xfId="313" applyFont="1" applyFill="1" applyAlignment="1">
      <alignment vertical="center"/>
    </xf>
    <xf numFmtId="0" fontId="66" fillId="0" borderId="0" xfId="313" applyFont="1" applyFill="1" applyAlignment="1">
      <alignment vertical="center"/>
    </xf>
    <xf numFmtId="0" fontId="65" fillId="0" borderId="20" xfId="313" applyFont="1" applyFill="1" applyBorder="1" applyAlignment="1">
      <alignment vertical="center"/>
    </xf>
    <xf numFmtId="3" fontId="65" fillId="0" borderId="14" xfId="313" applyNumberFormat="1" applyFont="1" applyFill="1" applyBorder="1" applyAlignment="1">
      <alignment vertical="center"/>
    </xf>
    <xf numFmtId="166" fontId="65" fillId="0" borderId="35" xfId="233" applyNumberFormat="1" applyFont="1" applyFill="1" applyBorder="1" applyAlignment="1">
      <alignment vertical="center"/>
    </xf>
    <xf numFmtId="0" fontId="40" fillId="0" borderId="0" xfId="313" applyFill="1" applyAlignment="1">
      <alignment vertical="center"/>
    </xf>
    <xf numFmtId="0" fontId="72" fillId="0" borderId="20" xfId="313" applyFont="1" applyFill="1" applyBorder="1" applyAlignment="1">
      <alignment vertical="center"/>
    </xf>
    <xf numFmtId="0" fontId="66" fillId="0" borderId="20" xfId="313" applyFont="1" applyFill="1" applyBorder="1" applyAlignment="1">
      <alignment vertical="center"/>
    </xf>
    <xf numFmtId="166" fontId="66" fillId="0" borderId="35" xfId="233" applyNumberFormat="1" applyFont="1" applyFill="1" applyBorder="1" applyAlignment="1">
      <alignment vertical="center"/>
    </xf>
    <xf numFmtId="0" fontId="54" fillId="0" borderId="20" xfId="313" applyFont="1" applyFill="1" applyBorder="1" applyAlignment="1">
      <alignment vertical="center"/>
    </xf>
    <xf numFmtId="0" fontId="66" fillId="0" borderId="20" xfId="313" applyFont="1" applyFill="1" applyBorder="1" applyAlignment="1">
      <alignment horizontal="left" vertical="center"/>
    </xf>
    <xf numFmtId="0" fontId="66" fillId="0" borderId="20" xfId="313" quotePrefix="1" applyFont="1" applyFill="1" applyBorder="1" applyAlignment="1">
      <alignment vertical="center"/>
    </xf>
    <xf numFmtId="0" fontId="65" fillId="0" borderId="23" xfId="313" applyFont="1" applyFill="1" applyBorder="1" applyAlignment="1">
      <alignment vertical="center"/>
    </xf>
    <xf numFmtId="166" fontId="65" fillId="0" borderId="23" xfId="233" applyNumberFormat="1" applyFont="1" applyFill="1" applyBorder="1" applyAlignment="1">
      <alignment vertical="center"/>
    </xf>
    <xf numFmtId="166" fontId="65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5" fillId="0" borderId="23" xfId="0" applyNumberFormat="1" applyFont="1" applyFill="1" applyBorder="1" applyAlignment="1" applyProtection="1">
      <alignment vertical="center"/>
      <protection locked="0" hidden="1"/>
    </xf>
    <xf numFmtId="178" fontId="120" fillId="25" borderId="20" xfId="0" applyNumberFormat="1" applyFont="1" applyFill="1" applyBorder="1" applyAlignment="1" applyProtection="1">
      <alignment vertical="center"/>
      <protection locked="0" hidden="1"/>
    </xf>
    <xf numFmtId="178" fontId="119" fillId="0" borderId="20" xfId="0" applyNumberFormat="1" applyFont="1" applyBorder="1" applyAlignment="1" applyProtection="1">
      <alignment vertical="center"/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0" fillId="0" borderId="23" xfId="0" applyNumberFormat="1" applyFont="1" applyBorder="1" applyAlignment="1" applyProtection="1">
      <alignment vertical="center"/>
      <protection locked="0" hidden="1"/>
    </xf>
    <xf numFmtId="171" fontId="77" fillId="25" borderId="0" xfId="342" applyNumberFormat="1" applyFont="1" applyFill="1" applyBorder="1" applyAlignment="1" applyProtection="1">
      <alignment horizontal="right" vertical="center"/>
    </xf>
    <xf numFmtId="171" fontId="77" fillId="25" borderId="35" xfId="342" applyNumberFormat="1" applyFont="1" applyFill="1" applyBorder="1" applyAlignment="1" applyProtection="1">
      <alignment horizontal="right" vertical="center"/>
    </xf>
    <xf numFmtId="180" fontId="77" fillId="0" borderId="0" xfId="342" applyNumberFormat="1" applyFont="1" applyFill="1" applyBorder="1" applyAlignment="1" applyProtection="1">
      <alignment vertical="center"/>
    </xf>
    <xf numFmtId="180" fontId="75" fillId="0" borderId="0" xfId="342" applyNumberFormat="1" applyFont="1" applyFill="1" applyBorder="1" applyAlignment="1" applyProtection="1">
      <alignment vertical="center"/>
    </xf>
    <xf numFmtId="180" fontId="75" fillId="0" borderId="14" xfId="342" applyNumberFormat="1" applyFont="1" applyFill="1" applyBorder="1" applyAlignment="1" applyProtection="1">
      <alignment vertical="center"/>
    </xf>
    <xf numFmtId="180" fontId="75" fillId="0" borderId="18" xfId="342" applyNumberFormat="1" applyFont="1" applyFill="1" applyBorder="1" applyAlignment="1" applyProtection="1">
      <alignment vertical="center"/>
    </xf>
    <xf numFmtId="180" fontId="75" fillId="0" borderId="35" xfId="342" applyNumberFormat="1" applyFont="1" applyFill="1" applyBorder="1" applyAlignment="1" applyProtection="1">
      <alignment vertical="center"/>
    </xf>
    <xf numFmtId="180" fontId="77" fillId="0" borderId="10" xfId="342" applyNumberFormat="1" applyFont="1" applyFill="1" applyBorder="1" applyAlignment="1" applyProtection="1">
      <alignment vertical="center"/>
    </xf>
    <xf numFmtId="180" fontId="77" fillId="0" borderId="11" xfId="342" applyNumberFormat="1" applyFont="1" applyFill="1" applyBorder="1" applyAlignment="1" applyProtection="1">
      <alignment vertical="center"/>
    </xf>
    <xf numFmtId="180" fontId="77" fillId="0" borderId="18" xfId="342" applyNumberFormat="1" applyFont="1" applyFill="1" applyBorder="1" applyAlignment="1" applyProtection="1">
      <alignment vertical="center"/>
    </xf>
    <xf numFmtId="180" fontId="77" fillId="0" borderId="35" xfId="342" applyNumberFormat="1" applyFont="1" applyFill="1" applyBorder="1" applyAlignment="1" applyProtection="1">
      <alignment vertical="center"/>
    </xf>
    <xf numFmtId="180" fontId="77" fillId="0" borderId="14" xfId="342" applyNumberFormat="1" applyFont="1" applyFill="1" applyBorder="1" applyAlignment="1" applyProtection="1">
      <alignment vertical="center"/>
    </xf>
    <xf numFmtId="167" fontId="65" fillId="0" borderId="20" xfId="449" applyNumberFormat="1" applyFont="1" applyFill="1" applyBorder="1"/>
    <xf numFmtId="0" fontId="65" fillId="0" borderId="0" xfId="313" applyFont="1" applyFill="1" applyAlignment="1">
      <alignment horizontal="center"/>
    </xf>
    <xf numFmtId="167" fontId="65" fillId="0" borderId="23" xfId="449" applyNumberFormat="1" applyFont="1" applyFill="1" applyBorder="1"/>
    <xf numFmtId="167" fontId="65" fillId="0" borderId="42" xfId="449" applyNumberFormat="1" applyFont="1" applyFill="1" applyBorder="1"/>
    <xf numFmtId="167" fontId="65" fillId="0" borderId="15" xfId="449" applyNumberFormat="1" applyFont="1" applyFill="1" applyBorder="1"/>
    <xf numFmtId="167" fontId="65" fillId="0" borderId="14" xfId="449" applyNumberFormat="1" applyFont="1" applyFill="1" applyBorder="1"/>
    <xf numFmtId="3" fontId="107" fillId="0" borderId="0" xfId="313" applyNumberFormat="1" applyFont="1" applyFill="1" applyBorder="1" applyAlignment="1">
      <alignment vertical="center"/>
    </xf>
    <xf numFmtId="167" fontId="65" fillId="0" borderId="35" xfId="449" applyNumberFormat="1" applyFont="1" applyFill="1" applyBorder="1"/>
    <xf numFmtId="0" fontId="71" fillId="0" borderId="0" xfId="313" applyFont="1" applyFill="1"/>
    <xf numFmtId="0" fontId="120" fillId="0" borderId="20" xfId="0" quotePrefix="1" applyFont="1" applyBorder="1" applyAlignment="1" applyProtection="1">
      <alignment horizontal="center" vertical="center"/>
      <protection locked="0" hidden="1"/>
    </xf>
    <xf numFmtId="20" fontId="120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5" fillId="0" borderId="37" xfId="449" applyNumberFormat="1" applyFont="1" applyFill="1" applyBorder="1"/>
    <xf numFmtId="184" fontId="65" fillId="0" borderId="14" xfId="449" applyNumberFormat="1" applyFont="1" applyFill="1" applyBorder="1"/>
    <xf numFmtId="184" fontId="65" fillId="0" borderId="35" xfId="449" applyNumberFormat="1" applyFont="1" applyFill="1" applyBorder="1"/>
    <xf numFmtId="184" fontId="65" fillId="0" borderId="10" xfId="449" applyNumberFormat="1" applyFont="1" applyFill="1" applyBorder="1"/>
    <xf numFmtId="184" fontId="65" fillId="0" borderId="15" xfId="449" applyNumberFormat="1" applyFont="1" applyFill="1" applyBorder="1"/>
    <xf numFmtId="184" fontId="66" fillId="0" borderId="35" xfId="449" applyNumberFormat="1" applyFont="1" applyFill="1" applyBorder="1"/>
    <xf numFmtId="184" fontId="66" fillId="0" borderId="20" xfId="449" applyNumberFormat="1" applyFont="1" applyFill="1" applyBorder="1"/>
    <xf numFmtId="3" fontId="65" fillId="0" borderId="11" xfId="313" applyNumberFormat="1" applyFont="1" applyFill="1" applyBorder="1" applyAlignment="1">
      <alignment vertical="center"/>
    </xf>
    <xf numFmtId="3" fontId="65" fillId="0" borderId="18" xfId="313" applyNumberFormat="1" applyFont="1" applyFill="1" applyBorder="1" applyAlignment="1">
      <alignment vertical="center"/>
    </xf>
    <xf numFmtId="3" fontId="65" fillId="0" borderId="0" xfId="313" applyNumberFormat="1" applyFont="1" applyFill="1" applyBorder="1" applyAlignment="1">
      <alignment vertical="center"/>
    </xf>
    <xf numFmtId="3" fontId="65" fillId="0" borderId="35" xfId="313" applyNumberFormat="1" applyFont="1" applyFill="1" applyBorder="1" applyAlignment="1">
      <alignment vertical="center"/>
    </xf>
    <xf numFmtId="3" fontId="66" fillId="0" borderId="18" xfId="313" applyNumberFormat="1" applyFont="1" applyFill="1" applyBorder="1" applyAlignment="1">
      <alignment vertical="center"/>
    </xf>
    <xf numFmtId="3" fontId="66" fillId="0" borderId="0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5" fillId="0" borderId="29" xfId="313" applyNumberFormat="1" applyFont="1" applyFill="1" applyBorder="1" applyAlignment="1">
      <alignment vertical="center"/>
    </xf>
    <xf numFmtId="3" fontId="65" fillId="0" borderId="37" xfId="313" applyNumberFormat="1" applyFont="1" applyFill="1" applyBorder="1" applyAlignment="1">
      <alignment vertical="center"/>
    </xf>
    <xf numFmtId="3" fontId="40" fillId="0" borderId="0" xfId="313" applyNumberFormat="1" applyFill="1" applyAlignment="1">
      <alignment vertical="center"/>
    </xf>
    <xf numFmtId="184" fontId="65" fillId="0" borderId="42" xfId="449" applyNumberFormat="1" applyFont="1" applyFill="1" applyBorder="1"/>
    <xf numFmtId="184" fontId="65" fillId="0" borderId="23" xfId="449" applyNumberFormat="1" applyFont="1" applyFill="1" applyBorder="1"/>
    <xf numFmtId="184" fontId="54" fillId="0" borderId="20" xfId="449" applyNumberFormat="1" applyFont="1" applyBorder="1" applyAlignment="1">
      <alignment horizontal="right" vertical="top"/>
    </xf>
    <xf numFmtId="166" fontId="65" fillId="0" borderId="18" xfId="0" applyNumberFormat="1" applyFont="1" applyFill="1" applyBorder="1" applyAlignment="1" applyProtection="1">
      <alignment vertical="center"/>
      <protection locked="0" hidden="1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3" fontId="65" fillId="0" borderId="10" xfId="313" applyNumberFormat="1" applyFont="1" applyFill="1" applyBorder="1"/>
    <xf numFmtId="3" fontId="66" fillId="0" borderId="18" xfId="313" applyNumberFormat="1" applyFont="1" applyFill="1" applyBorder="1"/>
    <xf numFmtId="3" fontId="65" fillId="0" borderId="18" xfId="313" applyNumberFormat="1" applyFont="1" applyFill="1" applyBorder="1"/>
    <xf numFmtId="3" fontId="65" fillId="0" borderId="36" xfId="313" applyNumberFormat="1" applyFont="1" applyFill="1" applyBorder="1"/>
    <xf numFmtId="178" fontId="120" fillId="0" borderId="15" xfId="0" applyNumberFormat="1" applyFont="1" applyBorder="1" applyAlignment="1" applyProtection="1">
      <alignment vertical="center"/>
      <protection locked="0" hidden="1"/>
    </xf>
    <xf numFmtId="171" fontId="77" fillId="0" borderId="20" xfId="340" applyNumberFormat="1" applyFont="1" applyFill="1" applyBorder="1" applyAlignment="1" applyProtection="1">
      <alignment horizontal="right" vertical="center"/>
    </xf>
    <xf numFmtId="167" fontId="65" fillId="0" borderId="20" xfId="449" applyNumberFormat="1" applyFont="1" applyFill="1" applyBorder="1" applyAlignment="1">
      <alignment horizontal="right"/>
    </xf>
    <xf numFmtId="1" fontId="65" fillId="0" borderId="23" xfId="449" applyNumberFormat="1" applyFont="1" applyFill="1" applyBorder="1" applyAlignment="1">
      <alignment horizontal="right"/>
    </xf>
    <xf numFmtId="0" fontId="68" fillId="0" borderId="0" xfId="343" applyFont="1" applyFill="1" applyBorder="1" applyAlignment="1">
      <alignment horizontal="center" vertical="center"/>
    </xf>
    <xf numFmtId="0" fontId="72" fillId="0" borderId="13" xfId="343" applyFont="1" applyFill="1" applyBorder="1" applyAlignment="1">
      <alignment horizontal="center" vertical="center"/>
    </xf>
    <xf numFmtId="0" fontId="68" fillId="0" borderId="35" xfId="343" applyFont="1" applyFill="1" applyBorder="1" applyAlignment="1">
      <alignment horizontal="center" vertical="center"/>
    </xf>
    <xf numFmtId="0" fontId="72" fillId="0" borderId="14" xfId="343" applyFont="1" applyFill="1" applyBorder="1" applyAlignment="1">
      <alignment horizontal="center" vertical="center"/>
    </xf>
    <xf numFmtId="0" fontId="72" fillId="0" borderId="36" xfId="343" applyFont="1" applyFill="1" applyBorder="1" applyAlignment="1">
      <alignment horizontal="center" vertical="center"/>
    </xf>
    <xf numFmtId="0" fontId="72" fillId="0" borderId="37" xfId="343" applyFont="1" applyFill="1" applyBorder="1" applyAlignment="1">
      <alignment horizontal="center" vertical="center"/>
    </xf>
    <xf numFmtId="180" fontId="140" fillId="0" borderId="0" xfId="342" applyNumberFormat="1" applyFont="1" applyFill="1" applyBorder="1" applyAlignment="1" applyProtection="1">
      <alignment vertical="center"/>
    </xf>
    <xf numFmtId="179" fontId="77" fillId="0" borderId="36" xfId="483" applyNumberFormat="1" applyFont="1" applyFill="1" applyBorder="1" applyAlignment="1" applyProtection="1">
      <alignment vertical="center"/>
    </xf>
    <xf numFmtId="179" fontId="77" fillId="0" borderId="36" xfId="485" applyNumberFormat="1" applyFont="1" applyFill="1" applyBorder="1" applyProtection="1"/>
    <xf numFmtId="180" fontId="105" fillId="0" borderId="0" xfId="342" applyNumberFormat="1" applyFont="1" applyFill="1" applyBorder="1" applyAlignment="1" applyProtection="1">
      <alignment vertical="center"/>
    </xf>
    <xf numFmtId="180" fontId="105" fillId="0" borderId="35" xfId="342" applyNumberFormat="1" applyFont="1" applyFill="1" applyBorder="1" applyAlignment="1" applyProtection="1">
      <alignment vertical="center"/>
    </xf>
    <xf numFmtId="0" fontId="137" fillId="0" borderId="0" xfId="0" applyFont="1" applyFill="1" applyBorder="1" applyAlignment="1"/>
    <xf numFmtId="165" fontId="99" fillId="0" borderId="0" xfId="485" applyNumberFormat="1" applyFont="1" applyFill="1" applyBorder="1"/>
    <xf numFmtId="165" fontId="71" fillId="0" borderId="0" xfId="483" quotePrefix="1" applyNumberFormat="1" applyFont="1" applyFill="1"/>
    <xf numFmtId="165" fontId="141" fillId="25" borderId="0" xfId="310" applyNumberFormat="1" applyFont="1" applyFill="1"/>
    <xf numFmtId="1" fontId="142" fillId="0" borderId="0" xfId="0" applyNumberFormat="1" applyFont="1"/>
    <xf numFmtId="165" fontId="141" fillId="25" borderId="0" xfId="483" applyNumberFormat="1" applyFont="1" applyFill="1" applyAlignment="1">
      <alignment horizontal="center"/>
    </xf>
    <xf numFmtId="165" fontId="143" fillId="0" borderId="0" xfId="345" applyFont="1" applyFill="1" applyAlignment="1">
      <alignment vertical="center"/>
    </xf>
    <xf numFmtId="165" fontId="143" fillId="0" borderId="0" xfId="342" applyFont="1" applyFill="1" applyAlignment="1">
      <alignment vertical="center"/>
    </xf>
    <xf numFmtId="0" fontId="143" fillId="0" borderId="0" xfId="343" applyFont="1" applyFill="1" applyAlignment="1">
      <alignment vertical="center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65" fillId="0" borderId="23" xfId="449" quotePrefix="1" applyFont="1" applyBorder="1" applyAlignment="1">
      <alignment vertical="center" wrapText="1"/>
    </xf>
    <xf numFmtId="0" fontId="65" fillId="0" borderId="23" xfId="449" quotePrefix="1" applyFont="1" applyBorder="1" applyAlignment="1">
      <alignment vertical="center"/>
    </xf>
    <xf numFmtId="171" fontId="77" fillId="0" borderId="0" xfId="342" applyNumberFormat="1" applyFont="1" applyFill="1" applyBorder="1" applyAlignment="1" applyProtection="1">
      <alignment horizontal="right" vertical="center"/>
    </xf>
    <xf numFmtId="171" fontId="77" fillId="0" borderId="18" xfId="342" applyNumberFormat="1" applyFont="1" applyFill="1" applyBorder="1" applyAlignment="1" applyProtection="1">
      <alignment horizontal="right" vertical="center"/>
    </xf>
    <xf numFmtId="171" fontId="77" fillId="0" borderId="35" xfId="342" applyNumberFormat="1" applyFont="1" applyFill="1" applyBorder="1" applyAlignment="1" applyProtection="1">
      <alignment horizontal="right" vertical="center"/>
    </xf>
    <xf numFmtId="171" fontId="77" fillId="0" borderId="36" xfId="342" applyNumberFormat="1" applyFont="1" applyFill="1" applyBorder="1" applyAlignment="1" applyProtection="1">
      <alignment horizontal="right" vertical="center"/>
    </xf>
    <xf numFmtId="171" fontId="77" fillId="0" borderId="29" xfId="342" applyNumberFormat="1" applyFont="1" applyFill="1" applyBorder="1" applyAlignment="1" applyProtection="1">
      <alignment horizontal="right" vertical="center"/>
    </xf>
    <xf numFmtId="171" fontId="77" fillId="0" borderId="37" xfId="342" applyNumberFormat="1" applyFont="1" applyFill="1" applyBorder="1" applyAlignment="1" applyProtection="1">
      <alignment horizontal="right" vertical="center"/>
    </xf>
    <xf numFmtId="180" fontId="77" fillId="0" borderId="0" xfId="342" applyNumberFormat="1" applyFont="1" applyFill="1" applyBorder="1" applyAlignment="1" applyProtection="1">
      <alignment vertical="center"/>
    </xf>
    <xf numFmtId="180" fontId="77" fillId="0" borderId="10" xfId="342" applyNumberFormat="1" applyFont="1" applyFill="1" applyBorder="1" applyAlignment="1" applyProtection="1">
      <alignment vertical="center"/>
    </xf>
    <xf numFmtId="180" fontId="77" fillId="0" borderId="18" xfId="342" applyNumberFormat="1" applyFont="1" applyFill="1" applyBorder="1" applyAlignment="1" applyProtection="1">
      <alignment vertical="center"/>
    </xf>
    <xf numFmtId="180" fontId="77" fillId="0" borderId="35" xfId="342" applyNumberFormat="1" applyFont="1" applyFill="1" applyBorder="1" applyAlignment="1" applyProtection="1">
      <alignment vertical="center"/>
    </xf>
    <xf numFmtId="0" fontId="112" fillId="0" borderId="0" xfId="0" applyFont="1" applyFill="1" applyAlignment="1" applyProtection="1">
      <alignment horizontal="right"/>
    </xf>
    <xf numFmtId="0" fontId="112" fillId="0" borderId="0" xfId="0" applyFont="1" applyFill="1" applyAlignment="1" applyProtection="1">
      <alignment horizontal="left"/>
    </xf>
    <xf numFmtId="0" fontId="112" fillId="0" borderId="0" xfId="0" applyFont="1" applyFill="1"/>
    <xf numFmtId="166" fontId="65" fillId="0" borderId="36" xfId="0" applyNumberFormat="1" applyFont="1" applyFill="1" applyBorder="1" applyAlignment="1" applyProtection="1">
      <alignment vertical="center"/>
      <protection locked="0" hidden="1"/>
    </xf>
    <xf numFmtId="166" fontId="65" fillId="0" borderId="37" xfId="233" applyNumberFormat="1" applyFont="1" applyFill="1" applyBorder="1" applyAlignment="1">
      <alignment vertical="center"/>
    </xf>
    <xf numFmtId="165" fontId="106" fillId="0" borderId="0" xfId="483" applyNumberFormat="1" applyFont="1" applyFill="1"/>
    <xf numFmtId="165" fontId="71" fillId="0" borderId="20" xfId="467" applyFont="1" applyBorder="1"/>
    <xf numFmtId="184" fontId="66" fillId="0" borderId="20" xfId="449" applyNumberFormat="1" applyFont="1" applyFill="1" applyBorder="1" applyAlignment="1">
      <alignment horizontal="right"/>
    </xf>
    <xf numFmtId="184" fontId="66" fillId="0" borderId="35" xfId="449" applyNumberFormat="1" applyFont="1" applyFill="1" applyBorder="1" applyAlignment="1">
      <alignment horizontal="right"/>
    </xf>
    <xf numFmtId="0" fontId="66" fillId="0" borderId="0" xfId="313" applyFont="1" applyFill="1" applyAlignment="1">
      <alignment vertical="top"/>
    </xf>
    <xf numFmtId="3" fontId="108" fillId="0" borderId="35" xfId="313" applyNumberFormat="1" applyFont="1" applyFill="1" applyBorder="1" applyAlignment="1">
      <alignment horizontal="left" vertical="center"/>
    </xf>
    <xf numFmtId="3" fontId="66" fillId="0" borderId="0" xfId="449" applyNumberFormat="1" applyFont="1" applyBorder="1"/>
    <xf numFmtId="3" fontId="65" fillId="0" borderId="35" xfId="449" applyNumberFormat="1" applyFont="1" applyBorder="1" applyAlignment="1">
      <alignment horizontal="center" vertical="center"/>
    </xf>
    <xf numFmtId="183" fontId="65" fillId="0" borderId="14" xfId="487" applyNumberFormat="1" applyFont="1" applyFill="1" applyBorder="1" applyAlignment="1">
      <alignment horizontal="right"/>
    </xf>
    <xf numFmtId="183" fontId="65" fillId="0" borderId="35" xfId="449" applyNumberFormat="1" applyFont="1" applyFill="1" applyBorder="1" applyAlignment="1">
      <alignment horizontal="right"/>
    </xf>
    <xf numFmtId="183" fontId="66" fillId="0" borderId="35" xfId="449" applyNumberFormat="1" applyFont="1" applyFill="1" applyBorder="1" applyAlignment="1">
      <alignment horizontal="right"/>
    </xf>
    <xf numFmtId="187" fontId="66" fillId="0" borderId="35" xfId="449" applyNumberFormat="1" applyFont="1" applyFill="1" applyBorder="1" applyAlignment="1">
      <alignment horizontal="right"/>
    </xf>
    <xf numFmtId="183" fontId="66" fillId="0" borderId="37" xfId="449" applyNumberFormat="1" applyFont="1" applyFill="1" applyBorder="1" applyAlignment="1">
      <alignment horizontal="right"/>
    </xf>
    <xf numFmtId="3" fontId="70" fillId="0" borderId="27" xfId="449" quotePrefix="1" applyNumberFormat="1" applyFont="1" applyBorder="1" applyAlignment="1">
      <alignment horizontal="center" vertical="center"/>
    </xf>
    <xf numFmtId="183" fontId="65" fillId="0" borderId="10" xfId="487" applyNumberFormat="1" applyFont="1" applyFill="1" applyBorder="1" applyAlignment="1">
      <alignment horizontal="right"/>
    </xf>
    <xf numFmtId="183" fontId="65" fillId="0" borderId="18" xfId="449" applyNumberFormat="1" applyFont="1" applyFill="1" applyBorder="1" applyAlignment="1">
      <alignment horizontal="right"/>
    </xf>
    <xf numFmtId="183" fontId="66" fillId="0" borderId="18" xfId="449" applyNumberFormat="1" applyFont="1" applyFill="1" applyBorder="1" applyAlignment="1">
      <alignment horizontal="right"/>
    </xf>
    <xf numFmtId="187" fontId="66" fillId="0" borderId="18" xfId="449" applyNumberFormat="1" applyFont="1" applyFill="1" applyBorder="1" applyAlignment="1">
      <alignment horizontal="right"/>
    </xf>
    <xf numFmtId="183" fontId="66" fillId="0" borderId="36" xfId="449" applyNumberFormat="1" applyFont="1" applyFill="1" applyBorder="1" applyAlignment="1">
      <alignment horizontal="right"/>
    </xf>
    <xf numFmtId="3" fontId="65" fillId="0" borderId="14" xfId="449" applyNumberFormat="1" applyFont="1" applyBorder="1" applyAlignment="1">
      <alignment horizontal="center" vertical="center"/>
    </xf>
    <xf numFmtId="183" fontId="108" fillId="0" borderId="35" xfId="449" applyNumberFormat="1" applyFont="1" applyFill="1" applyBorder="1" applyAlignment="1">
      <alignment horizontal="right"/>
    </xf>
    <xf numFmtId="0" fontId="0" fillId="0" borderId="0" xfId="0" applyFill="1"/>
    <xf numFmtId="0" fontId="66" fillId="0" borderId="0" xfId="0" quotePrefix="1" applyFont="1" applyFill="1" applyAlignment="1">
      <alignment horizontal="left"/>
    </xf>
    <xf numFmtId="49" fontId="66" fillId="0" borderId="0" xfId="0" applyNumberFormat="1" applyFont="1" applyAlignment="1">
      <alignment horizontal="left"/>
    </xf>
    <xf numFmtId="49" fontId="66" fillId="0" borderId="0" xfId="0" quotePrefix="1" applyNumberFormat="1" applyFont="1" applyAlignment="1">
      <alignment horizontal="left"/>
    </xf>
    <xf numFmtId="0" fontId="145" fillId="0" borderId="0" xfId="0" applyFont="1" applyBorder="1" applyAlignment="1" applyProtection="1">
      <alignment horizontal="left"/>
    </xf>
    <xf numFmtId="0" fontId="145" fillId="0" borderId="0" xfId="0" applyFont="1"/>
    <xf numFmtId="0" fontId="65" fillId="0" borderId="0" xfId="449" applyFont="1" applyFill="1" applyAlignment="1"/>
    <xf numFmtId="3" fontId="66" fillId="0" borderId="0" xfId="449" applyNumberFormat="1" applyFont="1" applyFill="1" applyAlignment="1"/>
    <xf numFmtId="0" fontId="54" fillId="0" borderId="0" xfId="449" applyFont="1" applyFill="1"/>
    <xf numFmtId="0" fontId="66" fillId="0" borderId="0" xfId="449" quotePrefix="1" applyFont="1" applyFill="1" applyAlignment="1"/>
    <xf numFmtId="0" fontId="65" fillId="0" borderId="0" xfId="449" applyFont="1" applyFill="1" applyAlignment="1">
      <alignment horizontal="centerContinuous" vertical="center"/>
    </xf>
    <xf numFmtId="0" fontId="66" fillId="0" borderId="0" xfId="449" quotePrefix="1" applyFont="1" applyFill="1" applyAlignment="1">
      <alignment horizontal="centerContinuous"/>
    </xf>
    <xf numFmtId="3" fontId="66" fillId="0" borderId="0" xfId="449" applyNumberFormat="1" applyFont="1" applyFill="1" applyAlignment="1">
      <alignment horizontal="centerContinuous"/>
    </xf>
    <xf numFmtId="0" fontId="66" fillId="0" borderId="0" xfId="449" applyFont="1" applyFill="1"/>
    <xf numFmtId="3" fontId="66" fillId="0" borderId="0" xfId="449" applyNumberFormat="1" applyFont="1" applyFill="1" applyBorder="1"/>
    <xf numFmtId="3" fontId="66" fillId="0" borderId="0" xfId="449" applyNumberFormat="1" applyFont="1" applyFill="1"/>
    <xf numFmtId="3" fontId="65" fillId="0" borderId="0" xfId="449" applyNumberFormat="1" applyFont="1" applyFill="1" applyAlignment="1">
      <alignment horizontal="centerContinuous"/>
    </xf>
    <xf numFmtId="3" fontId="68" fillId="0" borderId="0" xfId="449" applyNumberFormat="1" applyFont="1" applyFill="1" applyAlignment="1">
      <alignment horizontal="centerContinuous"/>
    </xf>
    <xf numFmtId="0" fontId="71" fillId="0" borderId="15" xfId="449" applyFont="1" applyFill="1" applyBorder="1"/>
    <xf numFmtId="0" fontId="68" fillId="0" borderId="15" xfId="449" applyFont="1" applyFill="1" applyBorder="1" applyAlignment="1">
      <alignment horizontal="centerContinuous" vertical="top"/>
    </xf>
    <xf numFmtId="3" fontId="68" fillId="0" borderId="42" xfId="449" applyNumberFormat="1" applyFont="1" applyFill="1" applyBorder="1" applyAlignment="1">
      <alignment horizontal="centerContinuous" vertical="top"/>
    </xf>
    <xf numFmtId="3" fontId="68" fillId="0" borderId="42" xfId="449" applyNumberFormat="1" applyFont="1" applyFill="1" applyBorder="1" applyAlignment="1">
      <alignment horizontal="centerContinuous"/>
    </xf>
    <xf numFmtId="3" fontId="68" fillId="0" borderId="28" xfId="449" applyNumberFormat="1" applyFont="1" applyFill="1" applyBorder="1" applyAlignment="1">
      <alignment horizontal="centerContinuous" vertical="top"/>
    </xf>
    <xf numFmtId="3" fontId="68" fillId="0" borderId="28" xfId="449" applyNumberFormat="1" applyFont="1" applyFill="1" applyBorder="1" applyAlignment="1">
      <alignment horizontal="centerContinuous"/>
    </xf>
    <xf numFmtId="3" fontId="68" fillId="0" borderId="45" xfId="449" applyNumberFormat="1" applyFont="1" applyFill="1" applyBorder="1" applyAlignment="1">
      <alignment horizontal="centerContinuous"/>
    </xf>
    <xf numFmtId="0" fontId="68" fillId="0" borderId="20" xfId="449" applyFont="1" applyFill="1" applyBorder="1" applyAlignment="1">
      <alignment horizontal="center"/>
    </xf>
    <xf numFmtId="0" fontId="68" fillId="0" borderId="20" xfId="449" applyFont="1" applyFill="1" applyBorder="1" applyAlignment="1">
      <alignment horizontal="centerContinuous"/>
    </xf>
    <xf numFmtId="3" fontId="68" fillId="0" borderId="35" xfId="449" applyNumberFormat="1" applyFont="1" applyFill="1" applyBorder="1" applyAlignment="1">
      <alignment horizontal="center"/>
    </xf>
    <xf numFmtId="3" fontId="68" fillId="0" borderId="15" xfId="449" quotePrefix="1" applyNumberFormat="1" applyFont="1" applyFill="1" applyBorder="1" applyAlignment="1">
      <alignment horizontal="center"/>
    </xf>
    <xf numFmtId="0" fontId="68" fillId="0" borderId="23" xfId="449" applyFont="1" applyFill="1" applyBorder="1"/>
    <xf numFmtId="0" fontId="68" fillId="0" borderId="23" xfId="449" applyFont="1" applyFill="1" applyBorder="1" applyAlignment="1">
      <alignment horizontal="centerContinuous"/>
    </xf>
    <xf numFmtId="3" fontId="68" fillId="0" borderId="35" xfId="449" quotePrefix="1" applyNumberFormat="1" applyFont="1" applyFill="1" applyBorder="1" applyAlignment="1">
      <alignment horizontal="center"/>
    </xf>
    <xf numFmtId="3" fontId="68" fillId="0" borderId="20" xfId="449" quotePrefix="1" applyNumberFormat="1" applyFont="1" applyFill="1" applyBorder="1" applyAlignment="1">
      <alignment horizontal="center"/>
    </xf>
    <xf numFmtId="0" fontId="70" fillId="0" borderId="23" xfId="449" quotePrefix="1" applyFont="1" applyFill="1" applyBorder="1" applyAlignment="1">
      <alignment horizontal="center" vertical="center"/>
    </xf>
    <xf numFmtId="0" fontId="70" fillId="0" borderId="42" xfId="449" quotePrefix="1" applyFont="1" applyFill="1" applyBorder="1" applyAlignment="1">
      <alignment horizontal="center" vertical="center"/>
    </xf>
    <xf numFmtId="3" fontId="70" fillId="0" borderId="45" xfId="449" quotePrefix="1" applyNumberFormat="1" applyFont="1" applyFill="1" applyBorder="1" applyAlignment="1">
      <alignment horizontal="center" vertical="center"/>
    </xf>
    <xf numFmtId="3" fontId="70" fillId="0" borderId="15" xfId="449" quotePrefix="1" applyNumberFormat="1" applyFont="1" applyFill="1" applyBorder="1" applyAlignment="1">
      <alignment horizontal="center" vertical="center"/>
    </xf>
    <xf numFmtId="0" fontId="54" fillId="0" borderId="0" xfId="449" applyFont="1" applyFill="1" applyAlignment="1">
      <alignment horizontal="center" vertical="center"/>
    </xf>
    <xf numFmtId="0" fontId="54" fillId="0" borderId="0" xfId="449" applyFont="1" applyFill="1" applyBorder="1" applyAlignment="1">
      <alignment horizontal="center" vertical="center"/>
    </xf>
    <xf numFmtId="0" fontId="68" fillId="0" borderId="15" xfId="449" applyFont="1" applyFill="1" applyBorder="1"/>
    <xf numFmtId="167" fontId="66" fillId="0" borderId="20" xfId="449" applyNumberFormat="1" applyFont="1" applyFill="1" applyBorder="1" applyAlignment="1">
      <alignment horizontal="right"/>
    </xf>
    <xf numFmtId="166" fontId="66" fillId="0" borderId="15" xfId="449" applyNumberFormat="1" applyFont="1" applyFill="1" applyBorder="1"/>
    <xf numFmtId="166" fontId="66" fillId="0" borderId="10" xfId="449" applyNumberFormat="1" applyFont="1" applyFill="1" applyBorder="1"/>
    <xf numFmtId="0" fontId="146" fillId="0" borderId="0" xfId="452" applyFont="1" applyFill="1" applyBorder="1" applyAlignment="1">
      <alignment horizontal="center" vertical="center"/>
    </xf>
    <xf numFmtId="0" fontId="68" fillId="0" borderId="20" xfId="449" applyFont="1" applyFill="1" applyBorder="1"/>
    <xf numFmtId="166" fontId="66" fillId="0" borderId="18" xfId="449" applyNumberFormat="1" applyFont="1" applyFill="1" applyBorder="1"/>
    <xf numFmtId="166" fontId="66" fillId="0" borderId="20" xfId="449" applyNumberFormat="1" applyFont="1" applyFill="1" applyBorder="1"/>
    <xf numFmtId="4" fontId="146" fillId="0" borderId="0" xfId="452" applyNumberFormat="1" applyFont="1" applyFill="1" applyBorder="1" applyAlignment="1">
      <alignment horizontal="center" vertical="center"/>
    </xf>
    <xf numFmtId="4" fontId="147" fillId="0" borderId="0" xfId="452" applyNumberFormat="1" applyFont="1" applyFill="1" applyBorder="1" applyAlignment="1">
      <alignment horizontal="center" vertical="center"/>
    </xf>
    <xf numFmtId="167" fontId="66" fillId="0" borderId="37" xfId="449" applyNumberFormat="1" applyFont="1" applyFill="1" applyBorder="1"/>
    <xf numFmtId="166" fontId="66" fillId="0" borderId="23" xfId="449" applyNumberFormat="1" applyFont="1" applyFill="1" applyBorder="1"/>
    <xf numFmtId="166" fontId="66" fillId="0" borderId="36" xfId="449" applyNumberFormat="1" applyFont="1" applyFill="1" applyBorder="1"/>
    <xf numFmtId="0" fontId="97" fillId="0" borderId="0" xfId="452"/>
    <xf numFmtId="0" fontId="97" fillId="0" borderId="0" xfId="452" applyFill="1"/>
    <xf numFmtId="166" fontId="66" fillId="0" borderId="14" xfId="449" applyNumberFormat="1" applyFont="1" applyFill="1" applyBorder="1"/>
    <xf numFmtId="166" fontId="66" fillId="0" borderId="35" xfId="449" applyNumberFormat="1" applyFont="1" applyFill="1" applyBorder="1"/>
    <xf numFmtId="3" fontId="148" fillId="0" borderId="0" xfId="452" applyNumberFormat="1" applyFont="1" applyBorder="1" applyAlignment="1">
      <alignment horizontal="left" vertical="top" wrapText="1"/>
    </xf>
    <xf numFmtId="3" fontId="148" fillId="0" borderId="0" xfId="452" applyNumberFormat="1" applyFont="1" applyAlignment="1">
      <alignment vertical="top" wrapText="1"/>
    </xf>
    <xf numFmtId="3" fontId="66" fillId="0" borderId="0" xfId="452" applyNumberFormat="1" applyFont="1" applyAlignment="1">
      <alignment horizontal="right" vertical="top" wrapText="1"/>
    </xf>
    <xf numFmtId="3" fontId="89" fillId="0" borderId="29" xfId="452" applyNumberFormat="1" applyFont="1" applyBorder="1" applyAlignment="1">
      <alignment horizontal="center" vertical="top" wrapText="1"/>
    </xf>
    <xf numFmtId="3" fontId="148" fillId="0" borderId="29" xfId="452" applyNumberFormat="1" applyFont="1" applyBorder="1" applyAlignment="1">
      <alignment vertical="top" wrapText="1"/>
    </xf>
    <xf numFmtId="3" fontId="66" fillId="0" borderId="0" xfId="452" applyNumberFormat="1" applyFont="1" applyAlignment="1">
      <alignment horizontal="center" vertical="top" wrapText="1"/>
    </xf>
    <xf numFmtId="4" fontId="148" fillId="25" borderId="42" xfId="452" applyNumberFormat="1" applyFont="1" applyFill="1" applyBorder="1" applyAlignment="1">
      <alignment horizontal="center" vertical="center" wrapText="1"/>
    </xf>
    <xf numFmtId="3" fontId="148" fillId="0" borderId="42" xfId="452" applyNumberFormat="1" applyFont="1" applyBorder="1" applyAlignment="1">
      <alignment horizontal="center" vertical="center" wrapText="1"/>
    </xf>
    <xf numFmtId="3" fontId="65" fillId="0" borderId="0" xfId="452" applyNumberFormat="1" applyFont="1" applyAlignment="1">
      <alignment horizontal="center" vertical="top" wrapText="1"/>
    </xf>
    <xf numFmtId="4" fontId="66" fillId="25" borderId="42" xfId="452" applyNumberFormat="1" applyFont="1" applyFill="1" applyBorder="1" applyAlignment="1">
      <alignment horizontal="center" vertical="center" wrapText="1"/>
    </xf>
    <xf numFmtId="49" fontId="66" fillId="0" borderId="42" xfId="452" applyNumberFormat="1" applyFont="1" applyBorder="1" applyAlignment="1">
      <alignment horizontal="center" vertical="center" wrapText="1"/>
    </xf>
    <xf numFmtId="0" fontId="66" fillId="0" borderId="42" xfId="452" applyFont="1" applyBorder="1" applyAlignment="1">
      <alignment horizontal="center" vertical="center" wrapText="1"/>
    </xf>
    <xf numFmtId="3" fontId="66" fillId="0" borderId="42" xfId="452" applyNumberFormat="1" applyFont="1" applyFill="1" applyBorder="1" applyAlignment="1">
      <alignment horizontal="center" vertical="center" wrapText="1"/>
    </xf>
    <xf numFmtId="3" fontId="66" fillId="25" borderId="42" xfId="452" applyNumberFormat="1" applyFont="1" applyFill="1" applyBorder="1" applyAlignment="1">
      <alignment horizontal="center" vertical="center" wrapText="1"/>
    </xf>
    <xf numFmtId="0" fontId="66" fillId="0" borderId="42" xfId="452" applyFont="1" applyFill="1" applyBorder="1" applyAlignment="1">
      <alignment horizontal="left" vertical="center" wrapText="1" indent="1"/>
    </xf>
    <xf numFmtId="188" fontId="66" fillId="0" borderId="15" xfId="452" applyNumberFormat="1" applyFont="1" applyBorder="1" applyAlignment="1">
      <alignment horizontal="center" vertical="center"/>
    </xf>
    <xf numFmtId="188" fontId="66" fillId="25" borderId="42" xfId="452" applyNumberFormat="1" applyFont="1" applyFill="1" applyBorder="1" applyAlignment="1">
      <alignment horizontal="center" vertical="center" wrapText="1"/>
    </xf>
    <xf numFmtId="166" fontId="66" fillId="0" borderId="42" xfId="453" applyNumberFormat="1" applyFont="1" applyBorder="1" applyAlignment="1">
      <alignment horizontal="center" vertical="center"/>
    </xf>
    <xf numFmtId="3" fontId="66" fillId="0" borderId="0" xfId="452" applyNumberFormat="1" applyFont="1" applyFill="1" applyBorder="1" applyAlignment="1">
      <alignment vertical="center" wrapText="1"/>
    </xf>
    <xf numFmtId="3" fontId="66" fillId="0" borderId="0" xfId="452" applyNumberFormat="1" applyFont="1" applyFill="1" applyAlignment="1">
      <alignment vertical="center" wrapText="1"/>
    </xf>
    <xf numFmtId="188" fontId="66" fillId="0" borderId="42" xfId="452" applyNumberFormat="1" applyFont="1" applyBorder="1" applyAlignment="1">
      <alignment horizontal="center" vertical="center"/>
    </xf>
    <xf numFmtId="0" fontId="65" fillId="0" borderId="68" xfId="452" applyFont="1" applyFill="1" applyBorder="1" applyAlignment="1">
      <alignment horizontal="center" vertical="center" wrapText="1"/>
    </xf>
    <xf numFmtId="188" fontId="65" fillId="0" borderId="68" xfId="452" applyNumberFormat="1" applyFont="1" applyBorder="1" applyAlignment="1">
      <alignment horizontal="center" vertical="center"/>
    </xf>
    <xf numFmtId="188" fontId="65" fillId="25" borderId="68" xfId="452" applyNumberFormat="1" applyFont="1" applyFill="1" applyBorder="1" applyAlignment="1">
      <alignment horizontal="center" vertical="center"/>
    </xf>
    <xf numFmtId="166" fontId="65" fillId="0" borderId="68" xfId="453" applyNumberFormat="1" applyFont="1" applyBorder="1" applyAlignment="1">
      <alignment horizontal="center" vertical="center"/>
    </xf>
    <xf numFmtId="0" fontId="149" fillId="0" borderId="23" xfId="1187" applyFont="1" applyFill="1" applyBorder="1" applyAlignment="1">
      <alignment horizontal="left" vertical="center" wrapText="1" indent="1"/>
    </xf>
    <xf numFmtId="178" fontId="149" fillId="0" borderId="42" xfId="1187" applyNumberFormat="1" applyFont="1" applyBorder="1" applyAlignment="1">
      <alignment horizontal="center" vertical="center"/>
    </xf>
    <xf numFmtId="188" fontId="66" fillId="25" borderId="23" xfId="452" applyNumberFormat="1" applyFont="1" applyFill="1" applyBorder="1" applyAlignment="1">
      <alignment horizontal="center" vertical="center" wrapText="1"/>
    </xf>
    <xf numFmtId="0" fontId="149" fillId="0" borderId="42" xfId="1187" applyFont="1" applyFill="1" applyBorder="1" applyAlignment="1">
      <alignment horizontal="left" vertical="center" wrapText="1" indent="1"/>
    </xf>
    <xf numFmtId="0" fontId="149" fillId="0" borderId="69" xfId="1187" applyFont="1" applyFill="1" applyBorder="1" applyAlignment="1">
      <alignment horizontal="left" vertical="center" wrapText="1" indent="1"/>
    </xf>
    <xf numFmtId="178" fontId="149" fillId="0" borderId="69" xfId="1187" applyNumberFormat="1" applyFont="1" applyBorder="1" applyAlignment="1">
      <alignment horizontal="center" vertical="center"/>
    </xf>
    <xf numFmtId="188" fontId="66" fillId="25" borderId="69" xfId="452" applyNumberFormat="1" applyFont="1" applyFill="1" applyBorder="1" applyAlignment="1">
      <alignment horizontal="center" vertical="center" wrapText="1"/>
    </xf>
    <xf numFmtId="166" fontId="112" fillId="0" borderId="69" xfId="453" applyNumberFormat="1" applyFont="1" applyBorder="1" applyAlignment="1">
      <alignment horizontal="center" vertical="center"/>
    </xf>
    <xf numFmtId="166" fontId="65" fillId="25" borderId="68" xfId="452" applyNumberFormat="1" applyFont="1" applyFill="1" applyBorder="1" applyAlignment="1">
      <alignment horizontal="center" vertical="center"/>
    </xf>
    <xf numFmtId="188" fontId="66" fillId="0" borderId="23" xfId="452" applyNumberFormat="1" applyFont="1" applyBorder="1" applyAlignment="1">
      <alignment horizontal="center" vertical="center"/>
    </xf>
    <xf numFmtId="166" fontId="112" fillId="0" borderId="23" xfId="453" applyNumberFormat="1" applyFont="1" applyBorder="1" applyAlignment="1">
      <alignment horizontal="center" vertical="center"/>
    </xf>
    <xf numFmtId="166" fontId="112" fillId="0" borderId="42" xfId="453" applyNumberFormat="1" applyFont="1" applyBorder="1" applyAlignment="1">
      <alignment horizontal="center" vertical="center"/>
    </xf>
    <xf numFmtId="0" fontId="66" fillId="0" borderId="69" xfId="452" applyFont="1" applyFill="1" applyBorder="1" applyAlignment="1">
      <alignment horizontal="left" vertical="center" wrapText="1" indent="1"/>
    </xf>
    <xf numFmtId="188" fontId="66" fillId="0" borderId="69" xfId="452" applyNumberFormat="1" applyFont="1" applyBorder="1" applyAlignment="1">
      <alignment horizontal="center" vertical="center"/>
    </xf>
    <xf numFmtId="3" fontId="65" fillId="0" borderId="70" xfId="452" applyNumberFormat="1" applyFont="1" applyFill="1" applyBorder="1" applyAlignment="1">
      <alignment horizontal="center" vertical="center" wrapText="1"/>
    </xf>
    <xf numFmtId="188" fontId="65" fillId="0" borderId="70" xfId="452" applyNumberFormat="1" applyFont="1" applyBorder="1" applyAlignment="1">
      <alignment horizontal="center" vertical="center"/>
    </xf>
    <xf numFmtId="166" fontId="65" fillId="0" borderId="70" xfId="452" applyNumberFormat="1" applyFont="1" applyBorder="1" applyAlignment="1">
      <alignment horizontal="center" vertical="center"/>
    </xf>
    <xf numFmtId="3" fontId="66" fillId="0" borderId="0" xfId="452" applyNumberFormat="1" applyFont="1" applyFill="1" applyBorder="1" applyAlignment="1">
      <alignment horizontal="right" vertical="center" wrapText="1"/>
    </xf>
    <xf numFmtId="3" fontId="66" fillId="0" borderId="0" xfId="452" applyNumberFormat="1" applyFont="1" applyFill="1" applyAlignment="1">
      <alignment horizontal="right" vertical="center" wrapText="1"/>
    </xf>
    <xf numFmtId="3" fontId="66" fillId="25" borderId="0" xfId="452" applyNumberFormat="1" applyFont="1" applyFill="1" applyBorder="1" applyAlignment="1">
      <alignment horizontal="right" vertical="top" wrapText="1"/>
    </xf>
    <xf numFmtId="3" fontId="66" fillId="0" borderId="0" xfId="452" applyNumberFormat="1" applyFont="1" applyBorder="1" applyAlignment="1">
      <alignment horizontal="right" vertical="top" wrapText="1"/>
    </xf>
    <xf numFmtId="3" fontId="66" fillId="0" borderId="0" xfId="452" applyNumberFormat="1" applyFont="1" applyAlignment="1">
      <alignment horizontal="left" vertical="top" wrapText="1"/>
    </xf>
    <xf numFmtId="3" fontId="66" fillId="25" borderId="0" xfId="452" applyNumberFormat="1" applyFont="1" applyFill="1" applyAlignment="1">
      <alignment horizontal="right" vertical="top" wrapText="1"/>
    </xf>
    <xf numFmtId="3" fontId="66" fillId="0" borderId="0" xfId="452" applyNumberFormat="1" applyFont="1" applyBorder="1" applyAlignment="1">
      <alignment horizontal="right" vertical="top" wrapText="1" indent="2"/>
    </xf>
    <xf numFmtId="167" fontId="150" fillId="25" borderId="0" xfId="455" applyNumberFormat="1" applyFont="1" applyFill="1" applyAlignment="1"/>
    <xf numFmtId="167" fontId="151" fillId="0" borderId="0" xfId="1187" applyNumberFormat="1" applyFont="1" applyFill="1" applyAlignment="1">
      <alignment horizontal="center"/>
    </xf>
    <xf numFmtId="167" fontId="151" fillId="0" borderId="0" xfId="1187" applyNumberFormat="1" applyFont="1" applyFill="1" applyBorder="1" applyAlignment="1">
      <alignment horizontal="left"/>
    </xf>
    <xf numFmtId="167" fontId="151" fillId="0" borderId="0" xfId="1187" applyNumberFormat="1" applyFont="1" applyFill="1" applyAlignment="1">
      <alignment horizontal="left" indent="1"/>
    </xf>
    <xf numFmtId="167" fontId="151" fillId="25" borderId="0" xfId="1187" applyNumberFormat="1" applyFont="1" applyFill="1" applyAlignment="1">
      <alignment horizontal="right" vertical="center"/>
    </xf>
    <xf numFmtId="4" fontId="152" fillId="0" borderId="0" xfId="1187" applyNumberFormat="1" applyFont="1" applyFill="1" applyAlignment="1">
      <alignment horizontal="right" vertical="center"/>
    </xf>
    <xf numFmtId="178" fontId="152" fillId="0" borderId="0" xfId="1187" applyNumberFormat="1" applyFont="1" applyFill="1" applyAlignment="1">
      <alignment horizontal="right" vertical="center"/>
    </xf>
    <xf numFmtId="4" fontId="152" fillId="25" borderId="0" xfId="1187" applyNumberFormat="1" applyFont="1" applyFill="1" applyAlignment="1">
      <alignment horizontal="right" vertical="center"/>
    </xf>
    <xf numFmtId="43" fontId="152" fillId="25" borderId="0" xfId="1187" applyNumberFormat="1" applyFont="1" applyFill="1" applyAlignment="1">
      <alignment horizontal="center" vertical="center"/>
    </xf>
    <xf numFmtId="0" fontId="152" fillId="25" borderId="0" xfId="1187" applyFont="1" applyFill="1" applyAlignment="1">
      <alignment horizontal="center" vertical="center"/>
    </xf>
    <xf numFmtId="0" fontId="113" fillId="0" borderId="0" xfId="456" applyFont="1" applyFill="1"/>
    <xf numFmtId="167" fontId="155" fillId="25" borderId="0" xfId="1187" applyNumberFormat="1" applyFont="1" applyFill="1" applyBorder="1" applyAlignment="1">
      <alignment horizontal="center" wrapText="1"/>
    </xf>
    <xf numFmtId="167" fontId="151" fillId="0" borderId="0" xfId="1187" applyNumberFormat="1" applyFont="1" applyFill="1" applyBorder="1" applyAlignment="1">
      <alignment horizontal="center"/>
    </xf>
    <xf numFmtId="167" fontId="151" fillId="0" borderId="0" xfId="1187" applyNumberFormat="1" applyFont="1" applyFill="1" applyBorder="1" applyAlignment="1">
      <alignment horizontal="left" indent="1"/>
    </xf>
    <xf numFmtId="167" fontId="151" fillId="25" borderId="0" xfId="1187" applyNumberFormat="1" applyFont="1" applyFill="1" applyBorder="1" applyAlignment="1">
      <alignment horizontal="right" vertical="center"/>
    </xf>
    <xf numFmtId="167" fontId="156" fillId="25" borderId="42" xfId="456" applyNumberFormat="1" applyFont="1" applyFill="1" applyBorder="1" applyAlignment="1">
      <alignment horizontal="center" vertical="center" wrapText="1"/>
    </xf>
    <xf numFmtId="167" fontId="156" fillId="25" borderId="42" xfId="456" applyNumberFormat="1" applyFont="1" applyFill="1" applyBorder="1" applyAlignment="1">
      <alignment horizontal="center" vertical="center"/>
    </xf>
    <xf numFmtId="4" fontId="156" fillId="0" borderId="42" xfId="456" applyNumberFormat="1" applyFont="1" applyFill="1" applyBorder="1" applyAlignment="1">
      <alignment horizontal="center" vertical="center" wrapText="1"/>
    </xf>
    <xf numFmtId="167" fontId="156" fillId="0" borderId="42" xfId="456" applyNumberFormat="1" applyFont="1" applyFill="1" applyBorder="1" applyAlignment="1">
      <alignment horizontal="center" vertical="center"/>
    </xf>
    <xf numFmtId="178" fontId="156" fillId="0" borderId="42" xfId="456" applyNumberFormat="1" applyFont="1" applyFill="1" applyBorder="1" applyAlignment="1">
      <alignment horizontal="center" vertical="center" wrapText="1"/>
    </xf>
    <xf numFmtId="20" fontId="156" fillId="25" borderId="42" xfId="456" quotePrefix="1" applyNumberFormat="1" applyFont="1" applyFill="1" applyBorder="1" applyAlignment="1">
      <alignment horizontal="center" vertical="center" wrapText="1"/>
    </xf>
    <xf numFmtId="0" fontId="156" fillId="25" borderId="75" xfId="456" quotePrefix="1" applyFont="1" applyFill="1" applyBorder="1" applyAlignment="1">
      <alignment horizontal="center" vertical="center" wrapText="1"/>
    </xf>
    <xf numFmtId="167" fontId="157" fillId="25" borderId="76" xfId="456" applyNumberFormat="1" applyFont="1" applyFill="1" applyBorder="1" applyAlignment="1">
      <alignment horizontal="center" vertical="center" wrapText="1"/>
    </xf>
    <xf numFmtId="167" fontId="157" fillId="0" borderId="15" xfId="456" applyNumberFormat="1" applyFont="1" applyFill="1" applyBorder="1" applyAlignment="1">
      <alignment horizontal="center" vertical="center" wrapText="1"/>
    </xf>
    <xf numFmtId="0" fontId="157" fillId="0" borderId="15" xfId="456" applyFont="1" applyFill="1" applyBorder="1" applyAlignment="1">
      <alignment horizontal="center" vertical="center" wrapText="1"/>
    </xf>
    <xf numFmtId="167" fontId="157" fillId="0" borderId="76" xfId="456" applyNumberFormat="1" applyFont="1" applyFill="1" applyBorder="1" applyAlignment="1">
      <alignment horizontal="center" vertical="center" wrapText="1"/>
    </xf>
    <xf numFmtId="167" fontId="157" fillId="25" borderId="15" xfId="456" applyNumberFormat="1" applyFont="1" applyFill="1" applyBorder="1" applyAlignment="1">
      <alignment horizontal="center" vertical="center" wrapText="1"/>
    </xf>
    <xf numFmtId="0" fontId="157" fillId="25" borderId="15" xfId="456" applyFont="1" applyFill="1" applyBorder="1" applyAlignment="1">
      <alignment horizontal="center" vertical="center" wrapText="1"/>
    </xf>
    <xf numFmtId="167" fontId="157" fillId="0" borderId="14" xfId="456" applyNumberFormat="1" applyFont="1" applyFill="1" applyBorder="1" applyAlignment="1">
      <alignment horizontal="center" vertical="center" wrapText="1"/>
    </xf>
    <xf numFmtId="3" fontId="157" fillId="0" borderId="15" xfId="456" applyNumberFormat="1" applyFont="1" applyFill="1" applyBorder="1" applyAlignment="1">
      <alignment horizontal="center" vertical="center" wrapText="1"/>
    </xf>
    <xf numFmtId="3" fontId="157" fillId="0" borderId="10" xfId="456" applyNumberFormat="1" applyFont="1" applyFill="1" applyBorder="1" applyAlignment="1">
      <alignment horizontal="center" vertical="center" wrapText="1"/>
    </xf>
    <xf numFmtId="0" fontId="157" fillId="25" borderId="77" xfId="456" applyFont="1" applyFill="1" applyBorder="1" applyAlignment="1">
      <alignment horizontal="center" vertical="center" wrapText="1"/>
    </xf>
    <xf numFmtId="0" fontId="113" fillId="0" borderId="0" xfId="456" applyFont="1" applyFill="1" applyAlignment="1">
      <alignment horizontal="center" vertical="center"/>
    </xf>
    <xf numFmtId="167" fontId="151" fillId="25" borderId="78" xfId="1187" quotePrefix="1" applyNumberFormat="1" applyFont="1" applyFill="1" applyBorder="1" applyAlignment="1">
      <alignment horizontal="center" vertical="center"/>
    </xf>
    <xf numFmtId="49" fontId="151" fillId="25" borderId="79" xfId="1187" quotePrefix="1" applyNumberFormat="1" applyFont="1" applyFill="1" applyBorder="1" applyAlignment="1">
      <alignment horizontal="center" vertical="center"/>
    </xf>
    <xf numFmtId="49" fontId="151" fillId="0" borderId="79" xfId="1187" applyNumberFormat="1" applyFont="1" applyFill="1" applyBorder="1" applyAlignment="1">
      <alignment horizontal="left" vertical="center"/>
    </xf>
    <xf numFmtId="0" fontId="151" fillId="0" borderId="79" xfId="1187" applyFont="1" applyFill="1" applyBorder="1" applyAlignment="1">
      <alignment horizontal="left" vertical="center" wrapText="1"/>
    </xf>
    <xf numFmtId="178" fontId="151" fillId="25" borderId="79" xfId="1187" applyNumberFormat="1" applyFont="1" applyFill="1" applyBorder="1" applyAlignment="1">
      <alignment horizontal="right" vertical="center"/>
    </xf>
    <xf numFmtId="178" fontId="151" fillId="0" borderId="79" xfId="456" applyNumberFormat="1" applyFont="1" applyFill="1" applyBorder="1" applyAlignment="1">
      <alignment horizontal="right" vertical="center" wrapText="1"/>
    </xf>
    <xf numFmtId="178" fontId="158" fillId="0" borderId="79" xfId="453" applyNumberFormat="1" applyFont="1" applyFill="1" applyBorder="1" applyAlignment="1">
      <alignment horizontal="right" vertical="center"/>
    </xf>
    <xf numFmtId="178" fontId="151" fillId="25" borderId="79" xfId="456" applyNumberFormat="1" applyFont="1" applyFill="1" applyBorder="1" applyAlignment="1">
      <alignment horizontal="right" vertical="center"/>
    </xf>
    <xf numFmtId="166" fontId="151" fillId="25" borderId="79" xfId="456" applyNumberFormat="1" applyFont="1" applyFill="1" applyBorder="1" applyAlignment="1">
      <alignment horizontal="right" vertical="center"/>
    </xf>
    <xf numFmtId="166" fontId="151" fillId="25" borderId="80" xfId="456" applyNumberFormat="1" applyFont="1" applyFill="1" applyBorder="1" applyAlignment="1">
      <alignment horizontal="right" vertical="center"/>
    </xf>
    <xf numFmtId="0" fontId="151" fillId="0" borderId="72" xfId="1187" applyFont="1" applyFill="1" applyBorder="1" applyAlignment="1">
      <alignment horizontal="left" vertical="center" wrapText="1"/>
    </xf>
    <xf numFmtId="178" fontId="151" fillId="25" borderId="72" xfId="1187" applyNumberFormat="1" applyFont="1" applyFill="1" applyBorder="1" applyAlignment="1">
      <alignment horizontal="right" vertical="center" wrapText="1"/>
    </xf>
    <xf numFmtId="178" fontId="158" fillId="0" borderId="72" xfId="453" applyNumberFormat="1" applyFont="1" applyFill="1" applyBorder="1" applyAlignment="1">
      <alignment horizontal="right" vertical="center"/>
    </xf>
    <xf numFmtId="41" fontId="158" fillId="0" borderId="72" xfId="453" applyNumberFormat="1" applyFont="1" applyFill="1" applyBorder="1" applyAlignment="1">
      <alignment horizontal="right" vertical="center"/>
    </xf>
    <xf numFmtId="189" fontId="158" fillId="25" borderId="72" xfId="453" applyNumberFormat="1" applyFont="1" applyFill="1" applyBorder="1" applyAlignment="1">
      <alignment horizontal="right" vertical="center"/>
    </xf>
    <xf numFmtId="189" fontId="158" fillId="25" borderId="73" xfId="453" applyNumberFormat="1" applyFont="1" applyFill="1" applyBorder="1" applyAlignment="1">
      <alignment horizontal="right" vertical="center"/>
    </xf>
    <xf numFmtId="0" fontId="151" fillId="0" borderId="82" xfId="1187" applyFont="1" applyFill="1" applyBorder="1" applyAlignment="1">
      <alignment horizontal="left" vertical="center" wrapText="1"/>
    </xf>
    <xf numFmtId="178" fontId="151" fillId="25" borderId="82" xfId="1187" applyNumberFormat="1" applyFont="1" applyFill="1" applyBorder="1" applyAlignment="1">
      <alignment horizontal="right" vertical="center" wrapText="1"/>
    </xf>
    <xf numFmtId="178" fontId="158" fillId="0" borderId="82" xfId="453" applyNumberFormat="1" applyFont="1" applyFill="1" applyBorder="1" applyAlignment="1">
      <alignment horizontal="right" vertical="center"/>
    </xf>
    <xf numFmtId="178" fontId="151" fillId="0" borderId="82" xfId="456" applyNumberFormat="1" applyFont="1" applyFill="1" applyBorder="1" applyAlignment="1">
      <alignment horizontal="right" vertical="center"/>
    </xf>
    <xf numFmtId="166" fontId="151" fillId="25" borderId="82" xfId="456" applyNumberFormat="1" applyFont="1" applyFill="1" applyBorder="1" applyAlignment="1">
      <alignment horizontal="right" vertical="center"/>
    </xf>
    <xf numFmtId="166" fontId="151" fillId="25" borderId="83" xfId="456" applyNumberFormat="1" applyFont="1" applyFill="1" applyBorder="1" applyAlignment="1">
      <alignment horizontal="right" vertical="center"/>
    </xf>
    <xf numFmtId="167" fontId="151" fillId="25" borderId="84" xfId="1187" quotePrefix="1" applyNumberFormat="1" applyFont="1" applyFill="1" applyBorder="1" applyAlignment="1">
      <alignment horizontal="center" vertical="center"/>
    </xf>
    <xf numFmtId="167" fontId="151" fillId="25" borderId="20" xfId="1187" quotePrefix="1" applyNumberFormat="1" applyFont="1" applyFill="1" applyBorder="1" applyAlignment="1">
      <alignment horizontal="center" vertical="center"/>
    </xf>
    <xf numFmtId="167" fontId="151" fillId="0" borderId="20" xfId="1187" applyNumberFormat="1" applyFont="1" applyFill="1" applyBorder="1" applyAlignment="1">
      <alignment vertical="center" wrapText="1"/>
    </xf>
    <xf numFmtId="0" fontId="151" fillId="0" borderId="20" xfId="1187" applyFont="1" applyFill="1" applyBorder="1" applyAlignment="1">
      <alignment horizontal="left" vertical="center" wrapText="1" indent="1"/>
    </xf>
    <xf numFmtId="178" fontId="151" fillId="25" borderId="20" xfId="1187" applyNumberFormat="1" applyFont="1" applyFill="1" applyBorder="1" applyAlignment="1">
      <alignment horizontal="right" vertical="center"/>
    </xf>
    <xf numFmtId="178" fontId="158" fillId="0" borderId="20" xfId="453" applyNumberFormat="1" applyFont="1" applyFill="1" applyBorder="1" applyAlignment="1">
      <alignment horizontal="right" vertical="center"/>
    </xf>
    <xf numFmtId="178" fontId="151" fillId="0" borderId="20" xfId="456" applyNumberFormat="1" applyFont="1" applyFill="1" applyBorder="1" applyAlignment="1">
      <alignment horizontal="right" vertical="center"/>
    </xf>
    <xf numFmtId="178" fontId="151" fillId="25" borderId="20" xfId="456" applyNumberFormat="1" applyFont="1" applyFill="1" applyBorder="1" applyAlignment="1">
      <alignment horizontal="right" vertical="center"/>
    </xf>
    <xf numFmtId="166" fontId="151" fillId="25" borderId="20" xfId="456" applyNumberFormat="1" applyFont="1" applyFill="1" applyBorder="1" applyAlignment="1">
      <alignment horizontal="right" vertical="center"/>
    </xf>
    <xf numFmtId="166" fontId="151" fillId="25" borderId="85" xfId="456" applyNumberFormat="1" applyFont="1" applyFill="1" applyBorder="1" applyAlignment="1">
      <alignment horizontal="right" vertical="center"/>
    </xf>
    <xf numFmtId="167" fontId="151" fillId="25" borderId="72" xfId="1187" applyNumberFormat="1" applyFont="1" applyFill="1" applyBorder="1" applyAlignment="1">
      <alignment horizontal="center" vertical="center" wrapText="1"/>
    </xf>
    <xf numFmtId="178" fontId="151" fillId="0" borderId="72" xfId="456" applyNumberFormat="1" applyFont="1" applyFill="1" applyBorder="1" applyAlignment="1">
      <alignment horizontal="right" vertical="center"/>
    </xf>
    <xf numFmtId="166" fontId="151" fillId="25" borderId="72" xfId="456" applyNumberFormat="1" applyFont="1" applyFill="1" applyBorder="1" applyAlignment="1">
      <alignment horizontal="right" vertical="center"/>
    </xf>
    <xf numFmtId="166" fontId="151" fillId="25" borderId="73" xfId="456" applyNumberFormat="1" applyFont="1" applyFill="1" applyBorder="1" applyAlignment="1">
      <alignment horizontal="right" vertical="center"/>
    </xf>
    <xf numFmtId="167" fontId="151" fillId="25" borderId="82" xfId="1187" applyNumberFormat="1" applyFont="1" applyFill="1" applyBorder="1" applyAlignment="1">
      <alignment horizontal="center" vertical="center" wrapText="1"/>
    </xf>
    <xf numFmtId="0" fontId="151" fillId="0" borderId="23" xfId="1187" applyFont="1" applyFill="1" applyBorder="1" applyAlignment="1">
      <alignment horizontal="left" vertical="center" wrapText="1"/>
    </xf>
    <xf numFmtId="178" fontId="151" fillId="25" borderId="23" xfId="1187" applyNumberFormat="1" applyFont="1" applyFill="1" applyBorder="1" applyAlignment="1">
      <alignment horizontal="right" vertical="center" wrapText="1"/>
    </xf>
    <xf numFmtId="178" fontId="158" fillId="0" borderId="23" xfId="453" applyNumberFormat="1" applyFont="1" applyFill="1" applyBorder="1" applyAlignment="1">
      <alignment horizontal="right" vertical="center"/>
    </xf>
    <xf numFmtId="178" fontId="151" fillId="0" borderId="23" xfId="456" applyNumberFormat="1" applyFont="1" applyFill="1" applyBorder="1" applyAlignment="1">
      <alignment horizontal="right" vertical="center"/>
    </xf>
    <xf numFmtId="166" fontId="151" fillId="25" borderId="23" xfId="456" applyNumberFormat="1" applyFont="1" applyFill="1" applyBorder="1" applyAlignment="1">
      <alignment horizontal="right" vertical="center"/>
    </xf>
    <xf numFmtId="166" fontId="151" fillId="25" borderId="87" xfId="456" applyNumberFormat="1" applyFont="1" applyFill="1" applyBorder="1" applyAlignment="1">
      <alignment horizontal="right" vertical="center"/>
    </xf>
    <xf numFmtId="0" fontId="151" fillId="0" borderId="42" xfId="1187" applyFont="1" applyFill="1" applyBorder="1" applyAlignment="1">
      <alignment horizontal="left" vertical="center" wrapText="1"/>
    </xf>
    <xf numFmtId="178" fontId="151" fillId="25" borderId="42" xfId="1187" applyNumberFormat="1" applyFont="1" applyFill="1" applyBorder="1" applyAlignment="1">
      <alignment horizontal="right" vertical="center" wrapText="1"/>
    </xf>
    <xf numFmtId="178" fontId="158" fillId="0" borderId="42" xfId="453" applyNumberFormat="1" applyFont="1" applyFill="1" applyBorder="1" applyAlignment="1">
      <alignment horizontal="right" vertical="center"/>
    </xf>
    <xf numFmtId="178" fontId="151" fillId="0" borderId="42" xfId="456" applyNumberFormat="1" applyFont="1" applyFill="1" applyBorder="1" applyAlignment="1">
      <alignment horizontal="right" vertical="center"/>
    </xf>
    <xf numFmtId="166" fontId="151" fillId="25" borderId="42" xfId="456" applyNumberFormat="1" applyFont="1" applyFill="1" applyBorder="1" applyAlignment="1">
      <alignment horizontal="right" vertical="center"/>
    </xf>
    <xf numFmtId="166" fontId="151" fillId="25" borderId="75" xfId="456" applyNumberFormat="1" applyFont="1" applyFill="1" applyBorder="1" applyAlignment="1">
      <alignment horizontal="right" vertical="center"/>
    </xf>
    <xf numFmtId="0" fontId="151" fillId="0" borderId="15" xfId="1187" applyFont="1" applyFill="1" applyBorder="1" applyAlignment="1">
      <alignment horizontal="left" vertical="center" wrapText="1"/>
    </xf>
    <xf numFmtId="178" fontId="151" fillId="25" borderId="15" xfId="1187" applyNumberFormat="1" applyFont="1" applyFill="1" applyBorder="1" applyAlignment="1">
      <alignment horizontal="right" vertical="center" wrapText="1"/>
    </xf>
    <xf numFmtId="178" fontId="158" fillId="0" borderId="15" xfId="453" applyNumberFormat="1" applyFont="1" applyFill="1" applyBorder="1" applyAlignment="1">
      <alignment horizontal="right" vertical="center"/>
    </xf>
    <xf numFmtId="178" fontId="151" fillId="0" borderId="15" xfId="456" applyNumberFormat="1" applyFont="1" applyFill="1" applyBorder="1" applyAlignment="1">
      <alignment horizontal="right" vertical="center"/>
    </xf>
    <xf numFmtId="166" fontId="151" fillId="25" borderId="15" xfId="456" applyNumberFormat="1" applyFont="1" applyFill="1" applyBorder="1" applyAlignment="1">
      <alignment horizontal="right" vertical="center"/>
    </xf>
    <xf numFmtId="166" fontId="151" fillId="25" borderId="77" xfId="456" applyNumberFormat="1" applyFont="1" applyFill="1" applyBorder="1" applyAlignment="1">
      <alignment horizontal="right" vertical="center"/>
    </xf>
    <xf numFmtId="0" fontId="159" fillId="0" borderId="0" xfId="456" applyFont="1" applyFill="1" applyAlignment="1">
      <alignment horizontal="center" vertical="center"/>
    </xf>
    <xf numFmtId="189" fontId="158" fillId="25" borderId="42" xfId="453" applyNumberFormat="1" applyFont="1" applyFill="1" applyBorder="1" applyAlignment="1">
      <alignment horizontal="right" vertical="center"/>
    </xf>
    <xf numFmtId="167" fontId="151" fillId="25" borderId="42" xfId="1187" applyNumberFormat="1" applyFont="1" applyFill="1" applyBorder="1" applyAlignment="1">
      <alignment horizontal="center" vertical="center" wrapText="1"/>
    </xf>
    <xf numFmtId="41" fontId="158" fillId="0" borderId="42" xfId="453" applyNumberFormat="1" applyFont="1" applyFill="1" applyBorder="1" applyAlignment="1">
      <alignment horizontal="right" vertical="center"/>
    </xf>
    <xf numFmtId="189" fontId="158" fillId="25" borderId="75" xfId="453" applyNumberFormat="1" applyFont="1" applyFill="1" applyBorder="1" applyAlignment="1">
      <alignment horizontal="right" vertical="center"/>
    </xf>
    <xf numFmtId="178" fontId="160" fillId="0" borderId="42" xfId="456" applyNumberFormat="1" applyFont="1" applyFill="1" applyBorder="1" applyAlignment="1">
      <alignment horizontal="right" vertical="center"/>
    </xf>
    <xf numFmtId="0" fontId="161" fillId="0" borderId="0" xfId="456" applyFont="1" applyFill="1" applyAlignment="1">
      <alignment vertical="top"/>
    </xf>
    <xf numFmtId="178" fontId="162" fillId="0" borderId="42" xfId="453" applyNumberFormat="1" applyFont="1" applyFill="1" applyBorder="1" applyAlignment="1">
      <alignment horizontal="right" vertical="center"/>
    </xf>
    <xf numFmtId="189" fontId="158" fillId="25" borderId="82" xfId="453" applyNumberFormat="1" applyFont="1" applyFill="1" applyBorder="1" applyAlignment="1">
      <alignment horizontal="right" vertical="center"/>
    </xf>
    <xf numFmtId="178" fontId="151" fillId="25" borderId="72" xfId="1187" applyNumberFormat="1" applyFont="1" applyFill="1" applyBorder="1" applyAlignment="1">
      <alignment horizontal="right" vertical="center"/>
    </xf>
    <xf numFmtId="178" fontId="151" fillId="25" borderId="42" xfId="1187" applyNumberFormat="1" applyFont="1" applyFill="1" applyBorder="1" applyAlignment="1">
      <alignment horizontal="right" vertical="center"/>
    </xf>
    <xf numFmtId="178" fontId="151" fillId="25" borderId="82" xfId="1187" applyNumberFormat="1" applyFont="1" applyFill="1" applyBorder="1" applyAlignment="1">
      <alignment horizontal="right" vertical="center"/>
    </xf>
    <xf numFmtId="167" fontId="151" fillId="25" borderId="72" xfId="1187" quotePrefix="1" applyNumberFormat="1" applyFont="1" applyFill="1" applyBorder="1" applyAlignment="1">
      <alignment horizontal="center" vertical="center" wrapText="1"/>
    </xf>
    <xf numFmtId="0" fontId="151" fillId="0" borderId="42" xfId="1187" applyFont="1" applyFill="1" applyBorder="1" applyAlignment="1">
      <alignment vertical="center" wrapText="1"/>
    </xf>
    <xf numFmtId="41" fontId="158" fillId="0" borderId="82" xfId="453" applyNumberFormat="1" applyFont="1" applyFill="1" applyBorder="1" applyAlignment="1">
      <alignment horizontal="right" vertical="center"/>
    </xf>
    <xf numFmtId="189" fontId="158" fillId="25" borderId="83" xfId="453" applyNumberFormat="1" applyFont="1" applyFill="1" applyBorder="1" applyAlignment="1">
      <alignment horizontal="right" vertical="center"/>
    </xf>
    <xf numFmtId="167" fontId="151" fillId="25" borderId="84" xfId="1187" quotePrefix="1" applyNumberFormat="1" applyFont="1" applyFill="1" applyBorder="1" applyAlignment="1">
      <alignment horizontal="center" vertical="center" wrapText="1"/>
    </xf>
    <xf numFmtId="0" fontId="151" fillId="0" borderId="20" xfId="1187" applyFont="1" applyFill="1" applyBorder="1" applyAlignment="1">
      <alignment vertical="center" wrapText="1"/>
    </xf>
    <xf numFmtId="178" fontId="160" fillId="25" borderId="20" xfId="456" applyNumberFormat="1" applyFont="1" applyFill="1" applyBorder="1" applyAlignment="1">
      <alignment horizontal="right" vertical="center"/>
    </xf>
    <xf numFmtId="0" fontId="151" fillId="0" borderId="72" xfId="1187" applyFont="1" applyFill="1" applyBorder="1" applyAlignment="1">
      <alignment vertical="center" wrapText="1"/>
    </xf>
    <xf numFmtId="190" fontId="158" fillId="0" borderId="42" xfId="1187" applyNumberFormat="1" applyFont="1" applyFill="1" applyBorder="1" applyAlignment="1">
      <alignment horizontal="right" vertical="center"/>
    </xf>
    <xf numFmtId="0" fontId="151" fillId="0" borderId="23" xfId="1187" applyFont="1" applyFill="1" applyBorder="1" applyAlignment="1">
      <alignment vertical="center" wrapText="1"/>
    </xf>
    <xf numFmtId="178" fontId="151" fillId="25" borderId="23" xfId="1187" applyNumberFormat="1" applyFont="1" applyFill="1" applyBorder="1" applyAlignment="1">
      <alignment horizontal="right" vertical="center"/>
    </xf>
    <xf numFmtId="0" fontId="151" fillId="0" borderId="15" xfId="1187" applyFont="1" applyFill="1" applyBorder="1" applyAlignment="1">
      <alignment vertical="center" wrapText="1"/>
    </xf>
    <xf numFmtId="178" fontId="151" fillId="25" borderId="15" xfId="1187" applyNumberFormat="1" applyFont="1" applyFill="1" applyBorder="1" applyAlignment="1">
      <alignment horizontal="right" vertical="center"/>
    </xf>
    <xf numFmtId="167" fontId="151" fillId="25" borderId="72" xfId="1187" quotePrefix="1" applyNumberFormat="1" applyFont="1" applyFill="1" applyBorder="1" applyAlignment="1">
      <alignment horizontal="center" vertical="center"/>
    </xf>
    <xf numFmtId="167" fontId="151" fillId="0" borderId="72" xfId="1187" applyNumberFormat="1" applyFont="1" applyFill="1" applyBorder="1" applyAlignment="1">
      <alignment horizontal="left" vertical="center"/>
    </xf>
    <xf numFmtId="167" fontId="151" fillId="25" borderId="82" xfId="1187" quotePrefix="1" applyNumberFormat="1" applyFont="1" applyFill="1" applyBorder="1" applyAlignment="1">
      <alignment horizontal="center" vertical="center"/>
    </xf>
    <xf numFmtId="167" fontId="151" fillId="0" borderId="82" xfId="1187" applyNumberFormat="1" applyFont="1" applyFill="1" applyBorder="1" applyAlignment="1">
      <alignment horizontal="left" vertical="center"/>
    </xf>
    <xf numFmtId="0" fontId="151" fillId="0" borderId="82" xfId="1187" applyFont="1" applyFill="1" applyBorder="1" applyAlignment="1">
      <alignment vertical="center" wrapText="1"/>
    </xf>
    <xf numFmtId="0" fontId="151" fillId="25" borderId="23" xfId="1187" quotePrefix="1" applyFont="1" applyFill="1" applyBorder="1" applyAlignment="1">
      <alignment horizontal="center" vertical="center"/>
    </xf>
    <xf numFmtId="49" fontId="151" fillId="25" borderId="72" xfId="1187" quotePrefix="1" applyNumberFormat="1" applyFont="1" applyFill="1" applyBorder="1" applyAlignment="1">
      <alignment horizontal="center" vertical="center"/>
    </xf>
    <xf numFmtId="49" fontId="151" fillId="0" borderId="72" xfId="1187" applyNumberFormat="1" applyFont="1" applyFill="1" applyBorder="1" applyAlignment="1">
      <alignment horizontal="left" vertical="center"/>
    </xf>
    <xf numFmtId="49" fontId="151" fillId="25" borderId="15" xfId="1187" quotePrefix="1" applyNumberFormat="1" applyFont="1" applyFill="1" applyBorder="1" applyAlignment="1">
      <alignment horizontal="center" vertical="center"/>
    </xf>
    <xf numFmtId="189" fontId="158" fillId="25" borderId="23" xfId="453" applyNumberFormat="1" applyFont="1" applyFill="1" applyBorder="1" applyAlignment="1">
      <alignment horizontal="right" vertical="center"/>
    </xf>
    <xf numFmtId="49" fontId="151" fillId="25" borderId="23" xfId="1187" quotePrefix="1" applyNumberFormat="1" applyFont="1" applyFill="1" applyBorder="1" applyAlignment="1">
      <alignment horizontal="center" vertical="center"/>
    </xf>
    <xf numFmtId="49" fontId="151" fillId="0" borderId="23" xfId="1187" applyNumberFormat="1" applyFont="1" applyFill="1" applyBorder="1" applyAlignment="1">
      <alignment vertical="center"/>
    </xf>
    <xf numFmtId="49" fontId="151" fillId="25" borderId="42" xfId="1187" quotePrefix="1" applyNumberFormat="1" applyFont="1" applyFill="1" applyBorder="1" applyAlignment="1">
      <alignment horizontal="center" vertical="center"/>
    </xf>
    <xf numFmtId="49" fontId="151" fillId="0" borderId="42" xfId="1187" applyNumberFormat="1" applyFont="1" applyFill="1" applyBorder="1" applyAlignment="1">
      <alignment horizontal="left" vertical="center"/>
    </xf>
    <xf numFmtId="49" fontId="151" fillId="0" borderId="15" xfId="1187" applyNumberFormat="1" applyFont="1" applyFill="1" applyBorder="1" applyAlignment="1">
      <alignment horizontal="left" vertical="center" wrapText="1"/>
    </xf>
    <xf numFmtId="189" fontId="158" fillId="25" borderId="15" xfId="453" applyNumberFormat="1" applyFont="1" applyFill="1" applyBorder="1" applyAlignment="1">
      <alignment horizontal="right" vertical="center"/>
    </xf>
    <xf numFmtId="178" fontId="151" fillId="0" borderId="23" xfId="1187" applyNumberFormat="1" applyFont="1" applyFill="1" applyBorder="1" applyAlignment="1">
      <alignment horizontal="right" vertical="center"/>
    </xf>
    <xf numFmtId="166" fontId="151" fillId="0" borderId="23" xfId="456" applyNumberFormat="1" applyFont="1" applyFill="1" applyBorder="1" applyAlignment="1">
      <alignment horizontal="right" vertical="center"/>
    </xf>
    <xf numFmtId="166" fontId="151" fillId="0" borderId="87" xfId="456" applyNumberFormat="1" applyFont="1" applyFill="1" applyBorder="1" applyAlignment="1">
      <alignment horizontal="right" vertical="center"/>
    </xf>
    <xf numFmtId="178" fontId="151" fillId="0" borderId="42" xfId="1187" applyNumberFormat="1" applyFont="1" applyFill="1" applyBorder="1" applyAlignment="1">
      <alignment horizontal="right" vertical="center"/>
    </xf>
    <xf numFmtId="166" fontId="151" fillId="0" borderId="42" xfId="456" applyNumberFormat="1" applyFont="1" applyFill="1" applyBorder="1" applyAlignment="1">
      <alignment horizontal="right" vertical="center"/>
    </xf>
    <xf numFmtId="166" fontId="151" fillId="0" borderId="75" xfId="456" applyNumberFormat="1" applyFont="1" applyFill="1" applyBorder="1" applyAlignment="1">
      <alignment horizontal="right" vertical="center"/>
    </xf>
    <xf numFmtId="178" fontId="151" fillId="0" borderId="15" xfId="1187" applyNumberFormat="1" applyFont="1" applyFill="1" applyBorder="1" applyAlignment="1">
      <alignment horizontal="right" vertical="center"/>
    </xf>
    <xf numFmtId="166" fontId="151" fillId="0" borderId="15" xfId="456" applyNumberFormat="1" applyFont="1" applyFill="1" applyBorder="1" applyAlignment="1">
      <alignment horizontal="right" vertical="center"/>
    </xf>
    <xf numFmtId="166" fontId="151" fillId="0" borderId="77" xfId="456" applyNumberFormat="1" applyFont="1" applyFill="1" applyBorder="1" applyAlignment="1">
      <alignment horizontal="right" vertical="center"/>
    </xf>
    <xf numFmtId="167" fontId="151" fillId="25" borderId="79" xfId="1187" quotePrefix="1" applyNumberFormat="1" applyFont="1" applyFill="1" applyBorder="1" applyAlignment="1">
      <alignment horizontal="center" vertical="center"/>
    </xf>
    <xf numFmtId="0" fontId="151" fillId="0" borderId="79" xfId="1187" applyFont="1" applyFill="1" applyBorder="1" applyAlignment="1">
      <alignment horizontal="left" vertical="center" wrapText="1" indent="1"/>
    </xf>
    <xf numFmtId="0" fontId="151" fillId="25" borderId="72" xfId="1187" quotePrefix="1" applyFont="1" applyFill="1" applyBorder="1" applyAlignment="1">
      <alignment horizontal="center" vertical="center"/>
    </xf>
    <xf numFmtId="0" fontId="151" fillId="25" borderId="82" xfId="1187" quotePrefix="1" applyFont="1" applyFill="1" applyBorder="1" applyAlignment="1">
      <alignment horizontal="center" vertical="center"/>
    </xf>
    <xf numFmtId="0" fontId="151" fillId="25" borderId="84" xfId="1187" applyFont="1" applyFill="1" applyBorder="1" applyAlignment="1">
      <alignment horizontal="center" vertical="center"/>
    </xf>
    <xf numFmtId="0" fontId="151" fillId="25" borderId="20" xfId="1187" quotePrefix="1" applyFont="1" applyFill="1" applyBorder="1" applyAlignment="1">
      <alignment horizontal="center" vertical="center"/>
    </xf>
    <xf numFmtId="189" fontId="162" fillId="25" borderId="82" xfId="453" applyNumberFormat="1" applyFont="1" applyFill="1" applyBorder="1" applyAlignment="1">
      <alignment horizontal="right" vertical="center"/>
    </xf>
    <xf numFmtId="49" fontId="151" fillId="25" borderId="20" xfId="1187" quotePrefix="1" applyNumberFormat="1" applyFont="1" applyFill="1" applyBorder="1" applyAlignment="1">
      <alignment horizontal="center" vertical="center"/>
    </xf>
    <xf numFmtId="49" fontId="151" fillId="0" borderId="20" xfId="1187" applyNumberFormat="1" applyFont="1" applyFill="1" applyBorder="1" applyAlignment="1">
      <alignment horizontal="left" vertical="center"/>
    </xf>
    <xf numFmtId="0" fontId="151" fillId="0" borderId="20" xfId="1187" applyFont="1" applyFill="1" applyBorder="1" applyAlignment="1">
      <alignment horizontal="left" vertical="center" wrapText="1"/>
    </xf>
    <xf numFmtId="188" fontId="151" fillId="25" borderId="20" xfId="456" applyNumberFormat="1" applyFont="1" applyFill="1" applyBorder="1" applyAlignment="1">
      <alignment horizontal="right" vertical="center"/>
    </xf>
    <xf numFmtId="167" fontId="151" fillId="25" borderId="84" xfId="1187" applyNumberFormat="1" applyFont="1" applyFill="1" applyBorder="1" applyAlignment="1">
      <alignment horizontal="center" vertical="center"/>
    </xf>
    <xf numFmtId="167" fontId="151" fillId="25" borderId="78" xfId="1187" applyNumberFormat="1" applyFont="1" applyFill="1" applyBorder="1" applyAlignment="1">
      <alignment horizontal="center" vertical="center"/>
    </xf>
    <xf numFmtId="0" fontId="151" fillId="0" borderId="79" xfId="1187" applyFont="1" applyFill="1" applyBorder="1" applyAlignment="1">
      <alignment vertical="center" wrapText="1"/>
    </xf>
    <xf numFmtId="178" fontId="151" fillId="0" borderId="79" xfId="456" applyNumberFormat="1" applyFont="1" applyFill="1" applyBorder="1" applyAlignment="1">
      <alignment horizontal="right" vertical="center"/>
    </xf>
    <xf numFmtId="188" fontId="151" fillId="25" borderId="79" xfId="456" applyNumberFormat="1" applyFont="1" applyFill="1" applyBorder="1" applyAlignment="1">
      <alignment horizontal="right" vertical="center"/>
    </xf>
    <xf numFmtId="189" fontId="162" fillId="25" borderId="79" xfId="453" applyNumberFormat="1" applyFont="1" applyFill="1" applyBorder="1" applyAlignment="1">
      <alignment horizontal="right" vertical="center"/>
    </xf>
    <xf numFmtId="0" fontId="151" fillId="0" borderId="23" xfId="1187" quotePrefix="1" applyFont="1" applyFill="1" applyBorder="1" applyAlignment="1">
      <alignment horizontal="left" vertical="center" wrapText="1" indent="1"/>
    </xf>
    <xf numFmtId="178" fontId="160" fillId="25" borderId="23" xfId="1187" applyNumberFormat="1" applyFont="1" applyFill="1" applyBorder="1" applyAlignment="1">
      <alignment horizontal="right" vertical="center"/>
    </xf>
    <xf numFmtId="178" fontId="162" fillId="0" borderId="23" xfId="453" applyNumberFormat="1" applyFont="1" applyFill="1" applyBorder="1" applyAlignment="1">
      <alignment horizontal="right" vertical="center"/>
    </xf>
    <xf numFmtId="41" fontId="158" fillId="0" borderId="23" xfId="453" applyNumberFormat="1" applyFont="1" applyFill="1" applyBorder="1" applyAlignment="1">
      <alignment horizontal="right" vertical="center"/>
    </xf>
    <xf numFmtId="189" fontId="162" fillId="25" borderId="23" xfId="453" applyNumberFormat="1" applyFont="1" applyFill="1" applyBorder="1" applyAlignment="1">
      <alignment horizontal="right" vertical="center"/>
    </xf>
    <xf numFmtId="189" fontId="162" fillId="25" borderId="87" xfId="453" applyNumberFormat="1" applyFont="1" applyFill="1" applyBorder="1" applyAlignment="1">
      <alignment horizontal="right" vertical="center"/>
    </xf>
    <xf numFmtId="0" fontId="151" fillId="0" borderId="15" xfId="1187" applyFont="1" applyFill="1" applyBorder="1" applyAlignment="1">
      <alignment horizontal="left" vertical="center" wrapText="1" indent="1"/>
    </xf>
    <xf numFmtId="178" fontId="160" fillId="25" borderId="15" xfId="1187" applyNumberFormat="1" applyFont="1" applyFill="1" applyBorder="1" applyAlignment="1">
      <alignment horizontal="right" vertical="center"/>
    </xf>
    <xf numFmtId="178" fontId="162" fillId="0" borderId="15" xfId="453" applyNumberFormat="1" applyFont="1" applyFill="1" applyBorder="1" applyAlignment="1">
      <alignment horizontal="right" vertical="center"/>
    </xf>
    <xf numFmtId="41" fontId="158" fillId="0" borderId="15" xfId="453" applyNumberFormat="1" applyFont="1" applyFill="1" applyBorder="1" applyAlignment="1">
      <alignment horizontal="right" vertical="center"/>
    </xf>
    <xf numFmtId="189" fontId="162" fillId="25" borderId="15" xfId="453" applyNumberFormat="1" applyFont="1" applyFill="1" applyBorder="1" applyAlignment="1">
      <alignment horizontal="right" vertical="center"/>
    </xf>
    <xf numFmtId="189" fontId="162" fillId="25" borderId="77" xfId="453" applyNumberFormat="1" applyFont="1" applyFill="1" applyBorder="1" applyAlignment="1">
      <alignment horizontal="right" vertical="center"/>
    </xf>
    <xf numFmtId="166" fontId="158" fillId="25" borderId="73" xfId="1188" applyNumberFormat="1" applyFont="1" applyFill="1" applyBorder="1" applyAlignment="1">
      <alignment horizontal="right" vertical="center"/>
    </xf>
    <xf numFmtId="49" fontId="151" fillId="25" borderId="82" xfId="1187" quotePrefix="1" applyNumberFormat="1" applyFont="1" applyFill="1" applyBorder="1" applyAlignment="1">
      <alignment horizontal="center" vertical="center"/>
    </xf>
    <xf numFmtId="49" fontId="151" fillId="0" borderId="82" xfId="1187" applyNumberFormat="1" applyFont="1" applyFill="1" applyBorder="1" applyAlignment="1">
      <alignment horizontal="left" vertical="center"/>
    </xf>
    <xf numFmtId="167" fontId="151" fillId="25" borderId="88" xfId="1187" quotePrefix="1" applyNumberFormat="1" applyFont="1" applyFill="1" applyBorder="1" applyAlignment="1">
      <alignment horizontal="center" vertical="center"/>
    </xf>
    <xf numFmtId="49" fontId="151" fillId="25" borderId="89" xfId="1187" quotePrefix="1" applyNumberFormat="1" applyFont="1" applyFill="1" applyBorder="1" applyAlignment="1">
      <alignment horizontal="center" vertical="center"/>
    </xf>
    <xf numFmtId="49" fontId="151" fillId="0" borderId="89" xfId="1187" applyNumberFormat="1" applyFont="1" applyFill="1" applyBorder="1" applyAlignment="1">
      <alignment horizontal="left" vertical="center" wrapText="1"/>
    </xf>
    <xf numFmtId="0" fontId="151" fillId="0" borderId="89" xfId="1187" applyFont="1" applyFill="1" applyBorder="1" applyAlignment="1">
      <alignment horizontal="left" vertical="center" wrapText="1"/>
    </xf>
    <xf numFmtId="178" fontId="151" fillId="25" borderId="89" xfId="1187" applyNumberFormat="1" applyFont="1" applyFill="1" applyBorder="1" applyAlignment="1">
      <alignment horizontal="right" vertical="center"/>
    </xf>
    <xf numFmtId="178" fontId="158" fillId="0" borderId="89" xfId="453" applyNumberFormat="1" applyFont="1" applyFill="1" applyBorder="1" applyAlignment="1">
      <alignment horizontal="right" vertical="center"/>
    </xf>
    <xf numFmtId="49" fontId="151" fillId="0" borderId="79" xfId="1187" applyNumberFormat="1" applyFont="1" applyFill="1" applyBorder="1" applyAlignment="1">
      <alignment horizontal="left" vertical="center" wrapText="1"/>
    </xf>
    <xf numFmtId="41" fontId="158" fillId="0" borderId="20" xfId="453" applyNumberFormat="1" applyFont="1" applyFill="1" applyBorder="1" applyAlignment="1">
      <alignment horizontal="right" vertical="center"/>
    </xf>
    <xf numFmtId="49" fontId="151" fillId="0" borderId="23" xfId="1187" applyNumberFormat="1" applyFont="1" applyFill="1" applyBorder="1" applyAlignment="1">
      <alignment horizontal="left" vertical="center"/>
    </xf>
    <xf numFmtId="189" fontId="158" fillId="25" borderId="87" xfId="453" applyNumberFormat="1" applyFont="1" applyFill="1" applyBorder="1" applyAlignment="1">
      <alignment horizontal="right" vertical="center"/>
    </xf>
    <xf numFmtId="49" fontId="151" fillId="0" borderId="82" xfId="1187" applyNumberFormat="1" applyFont="1" applyFill="1" applyBorder="1" applyAlignment="1">
      <alignment horizontal="left" vertical="center" wrapText="1"/>
    </xf>
    <xf numFmtId="189" fontId="158" fillId="25" borderId="79" xfId="453" applyNumberFormat="1" applyFont="1" applyFill="1" applyBorder="1" applyAlignment="1">
      <alignment horizontal="right" vertical="center"/>
    </xf>
    <xf numFmtId="189" fontId="158" fillId="25" borderId="77" xfId="453" applyNumberFormat="1" applyFont="1" applyFill="1" applyBorder="1" applyAlignment="1">
      <alignment horizontal="right" vertical="center"/>
    </xf>
    <xf numFmtId="49" fontId="151" fillId="0" borderId="42" xfId="1187" applyNumberFormat="1" applyFont="1" applyFill="1" applyBorder="1" applyAlignment="1">
      <alignment horizontal="left" vertical="center" wrapText="1"/>
    </xf>
    <xf numFmtId="178" fontId="158" fillId="25" borderId="20" xfId="453" applyNumberFormat="1" applyFont="1" applyFill="1" applyBorder="1" applyAlignment="1">
      <alignment horizontal="right" vertical="center"/>
    </xf>
    <xf numFmtId="167" fontId="151" fillId="25" borderId="88" xfId="1187" applyNumberFormat="1" applyFont="1" applyFill="1" applyBorder="1" applyAlignment="1">
      <alignment horizontal="center"/>
    </xf>
    <xf numFmtId="167" fontId="151" fillId="0" borderId="89" xfId="1187" applyNumberFormat="1" applyFont="1" applyFill="1" applyBorder="1" applyAlignment="1">
      <alignment horizontal="center"/>
    </xf>
    <xf numFmtId="167" fontId="151" fillId="0" borderId="89" xfId="1187" applyNumberFormat="1" applyFont="1" applyFill="1" applyBorder="1" applyAlignment="1">
      <alignment horizontal="left"/>
    </xf>
    <xf numFmtId="167" fontId="155" fillId="0" borderId="89" xfId="1187" applyNumberFormat="1" applyFont="1" applyFill="1" applyBorder="1" applyAlignment="1">
      <alignment horizontal="left" vertical="center" indent="1"/>
    </xf>
    <xf numFmtId="178" fontId="155" fillId="25" borderId="89" xfId="1187" applyNumberFormat="1" applyFont="1" applyFill="1" applyBorder="1" applyAlignment="1">
      <alignment horizontal="right" vertical="center"/>
    </xf>
    <xf numFmtId="178" fontId="155" fillId="0" borderId="89" xfId="1187" applyNumberFormat="1" applyFont="1" applyFill="1" applyBorder="1" applyAlignment="1">
      <alignment horizontal="right" vertical="center"/>
    </xf>
    <xf numFmtId="166" fontId="155" fillId="25" borderId="82" xfId="456" applyNumberFormat="1" applyFont="1" applyFill="1" applyBorder="1" applyAlignment="1">
      <alignment horizontal="right" vertical="center"/>
    </xf>
    <xf numFmtId="166" fontId="155" fillId="25" borderId="83" xfId="456" applyNumberFormat="1" applyFont="1" applyFill="1" applyBorder="1" applyAlignment="1">
      <alignment horizontal="right" vertical="center"/>
    </xf>
    <xf numFmtId="167" fontId="151" fillId="25" borderId="0" xfId="1187" applyNumberFormat="1" applyFont="1" applyFill="1" applyBorder="1" applyAlignment="1">
      <alignment horizontal="center"/>
    </xf>
    <xf numFmtId="167" fontId="155" fillId="0" borderId="0" xfId="1187" applyNumberFormat="1" applyFont="1" applyFill="1" applyBorder="1" applyAlignment="1">
      <alignment horizontal="left" vertical="center" indent="1"/>
    </xf>
    <xf numFmtId="188" fontId="155" fillId="25" borderId="0" xfId="1187" applyNumberFormat="1" applyFont="1" applyFill="1" applyBorder="1" applyAlignment="1">
      <alignment horizontal="right" vertical="center"/>
    </xf>
    <xf numFmtId="189" fontId="158" fillId="0" borderId="0" xfId="453" applyNumberFormat="1" applyFont="1" applyFill="1" applyBorder="1" applyAlignment="1">
      <alignment horizontal="right" vertical="center"/>
    </xf>
    <xf numFmtId="188" fontId="155" fillId="0" borderId="0" xfId="1187" applyNumberFormat="1" applyFont="1" applyFill="1" applyBorder="1" applyAlignment="1">
      <alignment horizontal="right" vertical="center"/>
    </xf>
    <xf numFmtId="166" fontId="155" fillId="25" borderId="0" xfId="456" applyNumberFormat="1" applyFont="1" applyFill="1" applyBorder="1" applyAlignment="1">
      <alignment horizontal="right" vertical="center"/>
    </xf>
    <xf numFmtId="189" fontId="158" fillId="25" borderId="0" xfId="453" applyNumberFormat="1" applyFont="1" applyFill="1" applyBorder="1" applyAlignment="1">
      <alignment horizontal="right" vertical="center"/>
    </xf>
    <xf numFmtId="0" fontId="141" fillId="0" borderId="0" xfId="456" applyFont="1" applyFill="1" applyAlignment="1">
      <alignment horizontal="right" vertical="top"/>
    </xf>
    <xf numFmtId="0" fontId="159" fillId="0" borderId="0" xfId="456" applyFont="1" applyFill="1" applyAlignment="1">
      <alignment horizontal="right" vertical="top"/>
    </xf>
    <xf numFmtId="0" fontId="113" fillId="0" borderId="0" xfId="456" applyFont="1" applyFill="1" applyAlignment="1">
      <alignment vertical="center"/>
    </xf>
    <xf numFmtId="167" fontId="113" fillId="25" borderId="0" xfId="1187" applyNumberFormat="1" applyFont="1" applyFill="1" applyBorder="1" applyAlignment="1">
      <alignment vertical="center" wrapText="1"/>
    </xf>
    <xf numFmtId="167" fontId="113" fillId="0" borderId="0" xfId="1187" applyNumberFormat="1" applyFont="1" applyFill="1" applyBorder="1" applyAlignment="1">
      <alignment vertical="center" wrapText="1"/>
    </xf>
    <xf numFmtId="4" fontId="113" fillId="0" borderId="0" xfId="1187" applyNumberFormat="1" applyFont="1" applyFill="1" applyBorder="1" applyAlignment="1">
      <alignment vertical="center" wrapText="1"/>
    </xf>
    <xf numFmtId="4" fontId="113" fillId="25" borderId="0" xfId="1187" applyNumberFormat="1" applyFont="1" applyFill="1" applyBorder="1" applyAlignment="1">
      <alignment vertical="center" wrapText="1"/>
    </xf>
    <xf numFmtId="0" fontId="113" fillId="25" borderId="0" xfId="456" applyFont="1" applyFill="1" applyAlignment="1">
      <alignment horizontal="center"/>
    </xf>
    <xf numFmtId="0" fontId="113" fillId="25" borderId="0" xfId="456" applyFont="1" applyFill="1" applyAlignment="1">
      <alignment horizontal="right"/>
    </xf>
    <xf numFmtId="43" fontId="26" fillId="25" borderId="0" xfId="456" applyNumberFormat="1" applyFont="1" applyFill="1" applyAlignment="1">
      <alignment horizontal="right" vertical="center"/>
    </xf>
    <xf numFmtId="43" fontId="113" fillId="0" borderId="0" xfId="456" applyNumberFormat="1" applyFont="1" applyFill="1" applyAlignment="1">
      <alignment horizontal="right"/>
    </xf>
    <xf numFmtId="178" fontId="113" fillId="0" borderId="0" xfId="456" applyNumberFormat="1" applyFont="1" applyFill="1" applyAlignment="1">
      <alignment horizontal="right"/>
    </xf>
    <xf numFmtId="43" fontId="113" fillId="25" borderId="0" xfId="456" applyNumberFormat="1" applyFont="1" applyFill="1" applyAlignment="1">
      <alignment horizontal="right"/>
    </xf>
    <xf numFmtId="0" fontId="113" fillId="25" borderId="0" xfId="456" applyFont="1" applyFill="1"/>
    <xf numFmtId="43" fontId="113" fillId="25" borderId="0" xfId="456" applyNumberFormat="1" applyFont="1" applyFill="1" applyAlignment="1">
      <alignment horizontal="right" vertical="center"/>
    </xf>
    <xf numFmtId="43" fontId="26" fillId="25" borderId="0" xfId="456" applyNumberFormat="1" applyFont="1" applyFill="1" applyAlignment="1">
      <alignment horizontal="right"/>
    </xf>
    <xf numFmtId="188" fontId="113" fillId="25" borderId="0" xfId="456" applyNumberFormat="1" applyFont="1" applyFill="1"/>
    <xf numFmtId="191" fontId="113" fillId="25" borderId="0" xfId="456" applyNumberFormat="1" applyFont="1" applyFill="1" applyAlignment="1">
      <alignment horizontal="right"/>
    </xf>
    <xf numFmtId="167" fontId="113" fillId="25" borderId="0" xfId="456" applyNumberFormat="1" applyFont="1" applyFill="1" applyAlignment="1">
      <alignment horizontal="center"/>
    </xf>
    <xf numFmtId="167" fontId="113" fillId="0" borderId="0" xfId="456" applyNumberFormat="1" applyFont="1" applyFill="1" applyAlignment="1">
      <alignment horizontal="center"/>
    </xf>
    <xf numFmtId="167" fontId="113" fillId="0" borderId="0" xfId="456" applyNumberFormat="1" applyFont="1" applyFill="1" applyBorder="1" applyAlignment="1">
      <alignment horizontal="left"/>
    </xf>
    <xf numFmtId="167" fontId="113" fillId="0" borderId="0" xfId="456" applyNumberFormat="1" applyFont="1" applyFill="1" applyAlignment="1">
      <alignment horizontal="left" indent="1"/>
    </xf>
    <xf numFmtId="167" fontId="113" fillId="25" borderId="0" xfId="456" applyNumberFormat="1" applyFont="1" applyFill="1" applyAlignment="1">
      <alignment horizontal="right" vertical="center"/>
    </xf>
    <xf numFmtId="167" fontId="65" fillId="0" borderId="0" xfId="452" applyNumberFormat="1" applyFont="1" applyFill="1"/>
    <xf numFmtId="167" fontId="156" fillId="0" borderId="0" xfId="452" applyNumberFormat="1" applyFont="1" applyFill="1" applyAlignment="1">
      <alignment horizontal="center"/>
    </xf>
    <xf numFmtId="167" fontId="152" fillId="0" borderId="0" xfId="452" applyNumberFormat="1" applyFont="1" applyFill="1" applyBorder="1" applyAlignment="1">
      <alignment horizontal="center" vertical="center"/>
    </xf>
    <xf numFmtId="167" fontId="152" fillId="0" borderId="0" xfId="452" applyNumberFormat="1" applyFont="1" applyFill="1" applyAlignment="1">
      <alignment horizontal="center" vertical="center" wrapText="1"/>
    </xf>
    <xf numFmtId="41" fontId="152" fillId="0" borderId="0" xfId="452" applyNumberFormat="1" applyFont="1" applyFill="1" applyAlignment="1">
      <alignment horizontal="right" vertical="center"/>
    </xf>
    <xf numFmtId="4" fontId="152" fillId="0" borderId="0" xfId="452" applyNumberFormat="1" applyFont="1" applyFill="1" applyAlignment="1">
      <alignment horizontal="right" vertical="center"/>
    </xf>
    <xf numFmtId="43" fontId="152" fillId="0" borderId="0" xfId="452" applyNumberFormat="1" applyFont="1" applyFill="1" applyAlignment="1">
      <alignment horizontal="right" vertical="center"/>
    </xf>
    <xf numFmtId="0" fontId="152" fillId="0" borderId="0" xfId="452" applyFont="1" applyFill="1"/>
    <xf numFmtId="0" fontId="159" fillId="0" borderId="0" xfId="452" applyFont="1" applyFill="1" applyBorder="1" applyAlignment="1">
      <alignment horizontal="center"/>
    </xf>
    <xf numFmtId="0" fontId="159" fillId="0" borderId="0" xfId="452" applyFont="1" applyFill="1" applyBorder="1" applyAlignment="1"/>
    <xf numFmtId="0" fontId="156" fillId="0" borderId="0" xfId="452" applyFont="1" applyFill="1"/>
    <xf numFmtId="0" fontId="82" fillId="0" borderId="0" xfId="452" applyFont="1" applyFill="1" applyBorder="1"/>
    <xf numFmtId="0" fontId="82" fillId="0" borderId="0" xfId="452" applyFont="1" applyFill="1" applyBorder="1" applyAlignment="1">
      <alignment horizontal="right"/>
    </xf>
    <xf numFmtId="0" fontId="104" fillId="0" borderId="0" xfId="452" applyFont="1" applyFill="1" applyBorder="1" applyAlignment="1">
      <alignment horizontal="right"/>
    </xf>
    <xf numFmtId="0" fontId="82" fillId="0" borderId="0" xfId="452" applyFont="1" applyFill="1"/>
    <xf numFmtId="0" fontId="54" fillId="0" borderId="42" xfId="452" applyFont="1" applyFill="1" applyBorder="1" applyAlignment="1">
      <alignment horizontal="center" vertical="center"/>
    </xf>
    <xf numFmtId="0" fontId="54" fillId="0" borderId="45" xfId="452" applyFont="1" applyFill="1" applyBorder="1" applyAlignment="1">
      <alignment horizontal="center" vertical="center"/>
    </xf>
    <xf numFmtId="0" fontId="54" fillId="25" borderId="45" xfId="452" applyFont="1" applyFill="1" applyBorder="1" applyAlignment="1">
      <alignment horizontal="center" vertical="center"/>
    </xf>
    <xf numFmtId="0" fontId="54" fillId="25" borderId="14" xfId="452" applyFont="1" applyFill="1" applyBorder="1" applyAlignment="1">
      <alignment horizontal="center" vertical="center"/>
    </xf>
    <xf numFmtId="0" fontId="54" fillId="25" borderId="42" xfId="452" applyFont="1" applyFill="1" applyBorder="1" applyAlignment="1">
      <alignment horizontal="center" vertical="center"/>
    </xf>
    <xf numFmtId="0" fontId="86" fillId="0" borderId="0" xfId="452" applyFont="1" applyFill="1" applyAlignment="1">
      <alignment horizontal="center" vertical="center"/>
    </xf>
    <xf numFmtId="0" fontId="54" fillId="25" borderId="27" xfId="452" applyFont="1" applyFill="1" applyBorder="1" applyAlignment="1">
      <alignment horizontal="left" vertical="center" wrapText="1"/>
    </xf>
    <xf numFmtId="178" fontId="54" fillId="25" borderId="27" xfId="452" applyNumberFormat="1" applyFont="1" applyFill="1" applyBorder="1" applyAlignment="1">
      <alignment vertical="center" wrapText="1"/>
    </xf>
    <xf numFmtId="178" fontId="54" fillId="25" borderId="42" xfId="452" applyNumberFormat="1" applyFont="1" applyFill="1" applyBorder="1" applyAlignment="1">
      <alignment horizontal="right" vertical="center"/>
    </xf>
    <xf numFmtId="190" fontId="54" fillId="25" borderId="42" xfId="452" applyNumberFormat="1" applyFont="1" applyFill="1" applyBorder="1" applyAlignment="1">
      <alignment horizontal="right" vertical="center"/>
    </xf>
    <xf numFmtId="41" fontId="163" fillId="25" borderId="42" xfId="452" applyNumberFormat="1" applyFont="1" applyFill="1" applyBorder="1" applyAlignment="1">
      <alignment horizontal="right" vertical="center"/>
    </xf>
    <xf numFmtId="0" fontId="82" fillId="0" borderId="42" xfId="452" applyFont="1" applyFill="1" applyBorder="1" applyAlignment="1">
      <alignment horizontal="center" vertical="center"/>
    </xf>
    <xf numFmtId="0" fontId="86" fillId="0" borderId="0" xfId="452" applyFont="1" applyFill="1" applyAlignment="1">
      <alignment vertical="center"/>
    </xf>
    <xf numFmtId="0" fontId="54" fillId="0" borderId="15" xfId="452" applyFont="1" applyFill="1" applyBorder="1" applyAlignment="1">
      <alignment horizontal="center" vertical="center"/>
    </xf>
    <xf numFmtId="41" fontId="163" fillId="25" borderId="27" xfId="452" applyNumberFormat="1" applyFont="1" applyFill="1" applyBorder="1" applyAlignment="1">
      <alignment horizontal="right" vertical="center"/>
    </xf>
    <xf numFmtId="178" fontId="163" fillId="25" borderId="42" xfId="452" applyNumberFormat="1" applyFont="1" applyFill="1" applyBorder="1" applyAlignment="1">
      <alignment horizontal="right" vertical="center"/>
    </xf>
    <xf numFmtId="0" fontId="54" fillId="25" borderId="42" xfId="452" applyFont="1" applyFill="1" applyBorder="1" applyAlignment="1">
      <alignment horizontal="left" vertical="center" wrapText="1"/>
    </xf>
    <xf numFmtId="190" fontId="54" fillId="25" borderId="42" xfId="452" applyNumberFormat="1" applyFont="1" applyFill="1" applyBorder="1" applyAlignment="1">
      <alignment vertical="center" wrapText="1"/>
    </xf>
    <xf numFmtId="0" fontId="54" fillId="0" borderId="23" xfId="452" applyFont="1" applyFill="1" applyBorder="1" applyAlignment="1">
      <alignment horizontal="center" vertical="center"/>
    </xf>
    <xf numFmtId="41" fontId="54" fillId="25" borderId="42" xfId="452" applyNumberFormat="1" applyFont="1" applyFill="1" applyBorder="1" applyAlignment="1">
      <alignment horizontal="right" vertical="center"/>
    </xf>
    <xf numFmtId="178" fontId="54" fillId="25" borderId="42" xfId="452" applyNumberFormat="1" applyFont="1" applyFill="1" applyBorder="1" applyAlignment="1">
      <alignment vertical="center"/>
    </xf>
    <xf numFmtId="41" fontId="54" fillId="25" borderId="27" xfId="452" applyNumberFormat="1" applyFont="1" applyFill="1" applyBorder="1" applyAlignment="1">
      <alignment vertical="center" wrapText="1"/>
    </xf>
    <xf numFmtId="190" fontId="163" fillId="25" borderId="42" xfId="452" applyNumberFormat="1" applyFont="1" applyFill="1" applyBorder="1" applyAlignment="1">
      <alignment horizontal="right" vertical="center"/>
    </xf>
    <xf numFmtId="0" fontId="82" fillId="0" borderId="23" xfId="452" applyFont="1" applyFill="1" applyBorder="1" applyAlignment="1">
      <alignment horizontal="center" vertical="center"/>
    </xf>
    <xf numFmtId="49" fontId="54" fillId="0" borderId="15" xfId="452" applyNumberFormat="1" applyFont="1" applyFill="1" applyBorder="1" applyAlignment="1">
      <alignment horizontal="center" vertical="center"/>
    </xf>
    <xf numFmtId="0" fontId="82" fillId="0" borderId="20" xfId="452" applyFont="1" applyFill="1" applyBorder="1" applyAlignment="1">
      <alignment horizontal="center" vertical="center"/>
    </xf>
    <xf numFmtId="190" fontId="54" fillId="25" borderId="27" xfId="452" applyNumberFormat="1" applyFont="1" applyFill="1" applyBorder="1" applyAlignment="1">
      <alignment vertical="center" wrapText="1"/>
    </xf>
    <xf numFmtId="0" fontId="86" fillId="0" borderId="0" xfId="452" applyFont="1" applyFill="1" applyBorder="1" applyAlignment="1">
      <alignment vertical="center"/>
    </xf>
    <xf numFmtId="0" fontId="54" fillId="25" borderId="36" xfId="452" applyFont="1" applyFill="1" applyBorder="1" applyAlignment="1">
      <alignment horizontal="left" vertical="center" wrapText="1"/>
    </xf>
    <xf numFmtId="192" fontId="54" fillId="0" borderId="42" xfId="452" applyNumberFormat="1" applyFont="1" applyFill="1" applyBorder="1" applyAlignment="1">
      <alignment horizontal="center" vertical="center"/>
    </xf>
    <xf numFmtId="0" fontId="54" fillId="0" borderId="0" xfId="452" applyFont="1" applyFill="1" applyBorder="1" applyAlignment="1">
      <alignment vertical="center"/>
    </xf>
    <xf numFmtId="0" fontId="54" fillId="0" borderId="0" xfId="452" applyFont="1" applyFill="1" applyBorder="1" applyAlignment="1">
      <alignment horizontal="right" vertical="center"/>
    </xf>
    <xf numFmtId="178" fontId="72" fillId="0" borderId="23" xfId="452" applyNumberFormat="1" applyFont="1" applyFill="1" applyBorder="1" applyAlignment="1">
      <alignment horizontal="right" vertical="center"/>
    </xf>
    <xf numFmtId="0" fontId="54" fillId="0" borderId="0" xfId="452" applyFont="1" applyFill="1" applyAlignment="1">
      <alignment vertical="center"/>
    </xf>
    <xf numFmtId="0" fontId="115" fillId="0" borderId="0" xfId="452" applyFont="1" applyFill="1" applyBorder="1"/>
    <xf numFmtId="0" fontId="115" fillId="0" borderId="11" xfId="452" applyFont="1" applyFill="1" applyBorder="1" applyAlignment="1">
      <alignment horizontal="right"/>
    </xf>
    <xf numFmtId="0" fontId="115" fillId="0" borderId="0" xfId="452" applyFont="1" applyFill="1" applyAlignment="1">
      <alignment horizontal="right"/>
    </xf>
    <xf numFmtId="0" fontId="115" fillId="0" borderId="0" xfId="452" applyFont="1" applyFill="1"/>
    <xf numFmtId="0" fontId="82" fillId="0" borderId="0" xfId="452" applyFont="1" applyFill="1" applyBorder="1" applyAlignment="1">
      <alignment wrapText="1"/>
    </xf>
    <xf numFmtId="0" fontId="97" fillId="0" borderId="0" xfId="452" applyFill="1" applyBorder="1"/>
    <xf numFmtId="4" fontId="164" fillId="0" borderId="0" xfId="452" applyNumberFormat="1" applyFont="1" applyFill="1" applyBorder="1"/>
    <xf numFmtId="0" fontId="82" fillId="0" borderId="0" xfId="452" applyFont="1" applyFill="1" applyBorder="1" applyAlignment="1">
      <alignment horizontal="left" wrapText="1"/>
    </xf>
    <xf numFmtId="4" fontId="97" fillId="0" borderId="0" xfId="452" applyNumberFormat="1" applyFill="1" applyBorder="1"/>
    <xf numFmtId="0" fontId="82" fillId="0" borderId="0" xfId="452" applyFont="1" applyFill="1" applyBorder="1" applyAlignment="1">
      <alignment horizontal="left"/>
    </xf>
    <xf numFmtId="3" fontId="97" fillId="0" borderId="0" xfId="452" applyNumberFormat="1" applyFill="1" applyBorder="1"/>
    <xf numFmtId="0" fontId="115" fillId="0" borderId="0" xfId="452" applyFont="1" applyFill="1" applyBorder="1" applyAlignment="1">
      <alignment horizontal="left"/>
    </xf>
    <xf numFmtId="0" fontId="165" fillId="0" borderId="0" xfId="452" applyFont="1" applyFill="1"/>
    <xf numFmtId="0" fontId="165" fillId="0" borderId="0" xfId="452" applyFont="1" applyFill="1" applyAlignment="1">
      <alignment horizontal="right"/>
    </xf>
    <xf numFmtId="0" fontId="134" fillId="25" borderId="0" xfId="0" applyFont="1" applyFill="1" applyAlignment="1" applyProtection="1">
      <alignment horizontal="right"/>
    </xf>
    <xf numFmtId="0" fontId="112" fillId="25" borderId="0" xfId="0" applyFont="1" applyFill="1" applyAlignment="1" applyProtection="1">
      <alignment horizontal="right"/>
    </xf>
    <xf numFmtId="165" fontId="66" fillId="25" borderId="0" xfId="451" applyFont="1" applyFill="1"/>
    <xf numFmtId="0" fontId="92" fillId="0" borderId="0" xfId="0" applyFont="1" applyAlignment="1">
      <alignment horizontal="center" vertical="center" wrapText="1"/>
    </xf>
    <xf numFmtId="0" fontId="92" fillId="25" borderId="0" xfId="0" applyFont="1" applyFill="1" applyAlignment="1">
      <alignment horizontal="center" vertical="center" wrapText="1"/>
    </xf>
    <xf numFmtId="0" fontId="93" fillId="0" borderId="0" xfId="0" applyFont="1" applyAlignment="1">
      <alignment horizontal="center"/>
    </xf>
    <xf numFmtId="165" fontId="65" fillId="0" borderId="0" xfId="451" applyFont="1" applyAlignment="1">
      <alignment horizontal="center"/>
    </xf>
    <xf numFmtId="165" fontId="68" fillId="0" borderId="54" xfId="339" applyFont="1" applyBorder="1" applyAlignment="1" applyProtection="1">
      <alignment horizontal="center" vertical="center"/>
    </xf>
    <xf numFmtId="165" fontId="68" fillId="0" borderId="64" xfId="339" applyFont="1" applyBorder="1" applyAlignment="1" applyProtection="1">
      <alignment horizontal="center" vertical="center"/>
    </xf>
    <xf numFmtId="165" fontId="68" fillId="0" borderId="65" xfId="339" applyFont="1" applyBorder="1" applyAlignment="1" applyProtection="1">
      <alignment horizontal="center" vertical="center"/>
    </xf>
    <xf numFmtId="165" fontId="68" fillId="0" borderId="49" xfId="339" applyFont="1" applyBorder="1" applyAlignment="1" applyProtection="1">
      <alignment horizontal="center" vertical="center"/>
    </xf>
    <xf numFmtId="165" fontId="68" fillId="0" borderId="28" xfId="339" applyFont="1" applyBorder="1" applyAlignment="1" applyProtection="1">
      <alignment horizontal="center" vertical="center"/>
    </xf>
    <xf numFmtId="165" fontId="68" fillId="0" borderId="45" xfId="339" applyFont="1" applyBorder="1" applyAlignment="1" applyProtection="1">
      <alignment horizontal="center" vertical="center"/>
    </xf>
    <xf numFmtId="165" fontId="71" fillId="0" borderId="0" xfId="340" quotePrefix="1" applyFont="1" applyAlignment="1">
      <alignment vertical="top"/>
    </xf>
    <xf numFmtId="0" fontId="54" fillId="0" borderId="0" xfId="0" applyFont="1" applyAlignment="1"/>
    <xf numFmtId="0" fontId="65" fillId="0" borderId="27" xfId="313" applyFont="1" applyFill="1" applyBorder="1" applyAlignment="1">
      <alignment horizontal="center" vertical="center"/>
    </xf>
    <xf numFmtId="0" fontId="65" fillId="0" borderId="28" xfId="313" applyFont="1" applyFill="1" applyBorder="1" applyAlignment="1">
      <alignment horizontal="center" vertical="center"/>
    </xf>
    <xf numFmtId="0" fontId="65" fillId="0" borderId="45" xfId="313" applyFont="1" applyFill="1" applyBorder="1" applyAlignment="1">
      <alignment horizontal="center" vertical="center"/>
    </xf>
    <xf numFmtId="0" fontId="65" fillId="0" borderId="10" xfId="313" applyFont="1" applyFill="1" applyBorder="1" applyAlignment="1">
      <alignment horizontal="center" vertical="center"/>
    </xf>
    <xf numFmtId="0" fontId="65" fillId="0" borderId="11" xfId="313" applyFont="1" applyFill="1" applyBorder="1" applyAlignment="1">
      <alignment horizontal="center" vertical="center"/>
    </xf>
    <xf numFmtId="0" fontId="65" fillId="0" borderId="14" xfId="313" applyFont="1" applyFill="1" applyBorder="1" applyAlignment="1">
      <alignment horizontal="center" vertical="center"/>
    </xf>
    <xf numFmtId="0" fontId="65" fillId="0" borderId="0" xfId="313" applyFont="1" applyFill="1" applyAlignment="1">
      <alignment horizontal="center"/>
    </xf>
    <xf numFmtId="165" fontId="65" fillId="0" borderId="0" xfId="340" applyFont="1" applyAlignment="1" applyProtection="1">
      <alignment horizontal="center"/>
    </xf>
    <xf numFmtId="165" fontId="68" fillId="0" borderId="10" xfId="340" applyFont="1" applyBorder="1" applyAlignment="1" applyProtection="1">
      <alignment horizontal="center" vertical="center"/>
    </xf>
    <xf numFmtId="165" fontId="68" fillId="0" borderId="14" xfId="340" applyFont="1" applyBorder="1" applyAlignment="1" applyProtection="1">
      <alignment horizontal="center" vertical="center"/>
    </xf>
    <xf numFmtId="165" fontId="68" fillId="0" borderId="18" xfId="340" applyFont="1" applyBorder="1" applyAlignment="1" applyProtection="1">
      <alignment horizontal="center" vertical="center"/>
    </xf>
    <xf numFmtId="165" fontId="68" fillId="0" borderId="35" xfId="340" applyFont="1" applyBorder="1" applyAlignment="1" applyProtection="1">
      <alignment horizontal="center" vertical="center"/>
    </xf>
    <xf numFmtId="165" fontId="86" fillId="0" borderId="27" xfId="340" applyFont="1" applyBorder="1" applyAlignment="1" applyProtection="1">
      <alignment horizontal="center" vertical="center"/>
    </xf>
    <xf numFmtId="165" fontId="86" fillId="0" borderId="45" xfId="340" applyFont="1" applyBorder="1" applyAlignment="1" applyProtection="1">
      <alignment horizontal="center" vertical="center"/>
    </xf>
    <xf numFmtId="0" fontId="120" fillId="0" borderId="0" xfId="0" applyFont="1" applyAlignment="1" applyProtection="1">
      <alignment horizontal="center"/>
      <protection locked="0" hidden="1"/>
    </xf>
    <xf numFmtId="0" fontId="124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28" xfId="0" applyFont="1" applyBorder="1" applyAlignment="1" applyProtection="1">
      <alignment horizontal="center" vertical="center"/>
      <protection locked="0" hidden="1"/>
    </xf>
    <xf numFmtId="165" fontId="71" fillId="0" borderId="0" xfId="340" quotePrefix="1" applyFont="1" applyBorder="1" applyAlignment="1"/>
    <xf numFmtId="0" fontId="71" fillId="0" borderId="0" xfId="0" applyFont="1" applyBorder="1" applyAlignment="1"/>
    <xf numFmtId="0" fontId="90" fillId="0" borderId="0" xfId="0" applyFont="1" applyBorder="1" applyAlignment="1"/>
    <xf numFmtId="0" fontId="90" fillId="0" borderId="0" xfId="0" applyFont="1" applyAlignment="1"/>
    <xf numFmtId="0" fontId="78" fillId="0" borderId="0" xfId="0" applyFont="1" applyFill="1" applyAlignment="1">
      <alignment vertical="center"/>
    </xf>
    <xf numFmtId="0" fontId="81" fillId="0" borderId="0" xfId="0" applyFont="1"/>
    <xf numFmtId="0" fontId="74" fillId="0" borderId="60" xfId="343" applyFont="1" applyFill="1" applyBorder="1" applyAlignment="1">
      <alignment horizontal="center" vertical="center"/>
    </xf>
    <xf numFmtId="0" fontId="74" fillId="0" borderId="41" xfId="343" applyFont="1" applyFill="1" applyBorder="1" applyAlignment="1">
      <alignment horizontal="center" vertical="center"/>
    </xf>
    <xf numFmtId="165" fontId="138" fillId="0" borderId="11" xfId="340" quotePrefix="1" applyFont="1" applyFill="1" applyBorder="1" applyAlignment="1"/>
    <xf numFmtId="0" fontId="138" fillId="0" borderId="11" xfId="0" applyFont="1" applyFill="1" applyBorder="1" applyAlignment="1"/>
    <xf numFmtId="0" fontId="137" fillId="0" borderId="11" xfId="0" applyFont="1" applyFill="1" applyBorder="1" applyAlignment="1"/>
    <xf numFmtId="0" fontId="105" fillId="24" borderId="0" xfId="299" applyFont="1" applyFill="1" applyBorder="1" applyAlignment="1">
      <alignment horizontal="left" vertical="center" wrapText="1"/>
    </xf>
    <xf numFmtId="0" fontId="105" fillId="24" borderId="0" xfId="299" applyFont="1" applyFill="1" applyBorder="1" applyAlignment="1">
      <alignment horizontal="left" vertical="top" wrapText="1"/>
    </xf>
    <xf numFmtId="165" fontId="75" fillId="25" borderId="18" xfId="483" applyNumberFormat="1" applyFont="1" applyFill="1" applyBorder="1" applyAlignment="1" applyProtection="1">
      <alignment horizontal="center"/>
    </xf>
    <xf numFmtId="165" fontId="75" fillId="25" borderId="0" xfId="483" applyNumberFormat="1" applyFont="1" applyFill="1" applyBorder="1" applyAlignment="1" applyProtection="1">
      <alignment horizontal="center"/>
    </xf>
    <xf numFmtId="165" fontId="75" fillId="25" borderId="35" xfId="483" applyNumberFormat="1" applyFont="1" applyFill="1" applyBorder="1" applyAlignment="1" applyProtection="1">
      <alignment horizontal="center"/>
    </xf>
    <xf numFmtId="165" fontId="65" fillId="25" borderId="0" xfId="483" applyNumberFormat="1" applyFont="1" applyFill="1" applyAlignment="1">
      <alignment horizontal="left"/>
    </xf>
    <xf numFmtId="165" fontId="65" fillId="25" borderId="10" xfId="483" applyNumberFormat="1" applyFont="1" applyFill="1" applyBorder="1" applyAlignment="1" applyProtection="1">
      <alignment horizontal="center" vertical="top"/>
    </xf>
    <xf numFmtId="165" fontId="65" fillId="25" borderId="11" xfId="483" applyNumberFormat="1" applyFont="1" applyFill="1" applyBorder="1" applyAlignment="1" applyProtection="1">
      <alignment horizontal="center" vertical="top"/>
    </xf>
    <xf numFmtId="165" fontId="65" fillId="25" borderId="14" xfId="483" applyNumberFormat="1" applyFont="1" applyFill="1" applyBorder="1" applyAlignment="1" applyProtection="1">
      <alignment horizontal="center" vertical="top"/>
    </xf>
    <xf numFmtId="165" fontId="65" fillId="25" borderId="10" xfId="483" applyNumberFormat="1" applyFont="1" applyFill="1" applyBorder="1" applyAlignment="1">
      <alignment horizontal="center" vertical="top"/>
    </xf>
    <xf numFmtId="165" fontId="65" fillId="25" borderId="14" xfId="483" applyNumberFormat="1" applyFont="1" applyFill="1" applyBorder="1" applyAlignment="1">
      <alignment horizontal="center" vertical="top"/>
    </xf>
    <xf numFmtId="165" fontId="75" fillId="25" borderId="36" xfId="483" applyNumberFormat="1" applyFont="1" applyFill="1" applyBorder="1" applyAlignment="1" applyProtection="1">
      <alignment horizontal="center"/>
      <protection locked="0"/>
    </xf>
    <xf numFmtId="165" fontId="75" fillId="25" borderId="29" xfId="483" applyNumberFormat="1" applyFont="1" applyFill="1" applyBorder="1" applyAlignment="1" applyProtection="1">
      <alignment horizontal="center"/>
      <protection locked="0"/>
    </xf>
    <xf numFmtId="165" fontId="75" fillId="25" borderId="37" xfId="483" applyNumberFormat="1" applyFont="1" applyFill="1" applyBorder="1" applyAlignment="1" applyProtection="1">
      <alignment horizontal="center"/>
      <protection locked="0"/>
    </xf>
    <xf numFmtId="165" fontId="65" fillId="0" borderId="10" xfId="485" applyNumberFormat="1" applyFont="1" applyBorder="1" applyAlignment="1" applyProtection="1">
      <alignment horizontal="center" vertical="top"/>
    </xf>
    <xf numFmtId="165" fontId="65" fillId="0" borderId="11" xfId="485" applyNumberFormat="1" applyFont="1" applyBorder="1" applyAlignment="1" applyProtection="1">
      <alignment horizontal="center" vertical="top"/>
    </xf>
    <xf numFmtId="165" fontId="65" fillId="0" borderId="14" xfId="485" applyNumberFormat="1" applyFont="1" applyBorder="1" applyAlignment="1" applyProtection="1">
      <alignment horizontal="center" vertical="top"/>
    </xf>
    <xf numFmtId="165" fontId="65" fillId="0" borderId="10" xfId="485" applyNumberFormat="1" applyFont="1" applyBorder="1" applyAlignment="1">
      <alignment horizontal="center" vertical="top"/>
    </xf>
    <xf numFmtId="165" fontId="65" fillId="0" borderId="14" xfId="485" applyNumberFormat="1" applyFont="1" applyBorder="1" applyAlignment="1">
      <alignment horizontal="center" vertical="top"/>
    </xf>
    <xf numFmtId="165" fontId="75" fillId="25" borderId="18" xfId="310" applyNumberFormat="1" applyFont="1" applyFill="1" applyBorder="1" applyAlignment="1" applyProtection="1">
      <alignment horizontal="center"/>
    </xf>
    <xf numFmtId="165" fontId="75" fillId="25" borderId="0" xfId="310" applyNumberFormat="1" applyFont="1" applyFill="1" applyBorder="1" applyAlignment="1" applyProtection="1">
      <alignment horizontal="center"/>
    </xf>
    <xf numFmtId="165" fontId="75" fillId="25" borderId="35" xfId="310" applyNumberFormat="1" applyFont="1" applyFill="1" applyBorder="1" applyAlignment="1" applyProtection="1">
      <alignment horizontal="center"/>
    </xf>
    <xf numFmtId="165" fontId="99" fillId="25" borderId="0" xfId="310" applyNumberFormat="1" applyFont="1" applyFill="1" applyAlignment="1">
      <alignment horizontal="left"/>
    </xf>
    <xf numFmtId="165" fontId="65" fillId="25" borderId="0" xfId="310" applyNumberFormat="1" applyFont="1" applyFill="1" applyAlignment="1">
      <alignment horizontal="left"/>
    </xf>
    <xf numFmtId="165" fontId="65" fillId="25" borderId="0" xfId="310" applyNumberFormat="1" applyFont="1" applyFill="1" applyAlignment="1" applyProtection="1">
      <alignment horizontal="center"/>
    </xf>
    <xf numFmtId="165" fontId="65" fillId="25" borderId="10" xfId="310" applyNumberFormat="1" applyFont="1" applyFill="1" applyBorder="1" applyAlignment="1" applyProtection="1">
      <alignment horizontal="center" vertical="top"/>
    </xf>
    <xf numFmtId="165" fontId="65" fillId="25" borderId="11" xfId="310" applyNumberFormat="1" applyFont="1" applyFill="1" applyBorder="1" applyAlignment="1" applyProtection="1">
      <alignment horizontal="center" vertical="top"/>
    </xf>
    <xf numFmtId="165" fontId="65" fillId="25" borderId="14" xfId="310" applyNumberFormat="1" applyFont="1" applyFill="1" applyBorder="1" applyAlignment="1" applyProtection="1">
      <alignment horizontal="center" vertical="top"/>
    </xf>
    <xf numFmtId="165" fontId="65" fillId="25" borderId="10" xfId="310" applyNumberFormat="1" applyFont="1" applyFill="1" applyBorder="1" applyAlignment="1">
      <alignment horizontal="center" vertical="top"/>
    </xf>
    <xf numFmtId="165" fontId="65" fillId="25" borderId="14" xfId="310" applyNumberFormat="1" applyFont="1" applyFill="1" applyBorder="1" applyAlignment="1">
      <alignment horizontal="center" vertical="top"/>
    </xf>
    <xf numFmtId="165" fontId="65" fillId="25" borderId="36" xfId="315" applyNumberFormat="1" applyFont="1" applyFill="1" applyBorder="1" applyAlignment="1">
      <alignment horizontal="center" vertical="top"/>
    </xf>
    <xf numFmtId="165" fontId="65" fillId="25" borderId="29" xfId="315" applyNumberFormat="1" applyFont="1" applyFill="1" applyBorder="1" applyAlignment="1">
      <alignment horizontal="center" vertical="top"/>
    </xf>
    <xf numFmtId="165" fontId="65" fillId="25" borderId="37" xfId="315" applyNumberFormat="1" applyFont="1" applyFill="1" applyBorder="1" applyAlignment="1">
      <alignment horizontal="center" vertical="top"/>
    </xf>
    <xf numFmtId="165" fontId="75" fillId="25" borderId="18" xfId="315" applyNumberFormat="1" applyFont="1" applyFill="1" applyBorder="1" applyAlignment="1" applyProtection="1">
      <alignment horizontal="center"/>
    </xf>
    <xf numFmtId="165" fontId="75" fillId="25" borderId="0" xfId="315" applyNumberFormat="1" applyFont="1" applyFill="1" applyBorder="1" applyAlignment="1" applyProtection="1">
      <alignment horizontal="center"/>
    </xf>
    <xf numFmtId="165" fontId="75" fillId="25" borderId="35" xfId="315" applyNumberFormat="1" applyFont="1" applyFill="1" applyBorder="1" applyAlignment="1" applyProtection="1">
      <alignment horizontal="center"/>
    </xf>
    <xf numFmtId="165" fontId="71" fillId="25" borderId="0" xfId="315" applyNumberFormat="1" applyFont="1" applyFill="1" applyAlignment="1">
      <alignment horizontal="left"/>
    </xf>
    <xf numFmtId="165" fontId="65" fillId="25" borderId="0" xfId="315" applyNumberFormat="1" applyFont="1" applyFill="1" applyAlignment="1">
      <alignment horizontal="left"/>
    </xf>
    <xf numFmtId="165" fontId="65" fillId="25" borderId="0" xfId="315" applyNumberFormat="1" applyFont="1" applyFill="1" applyAlignment="1" applyProtection="1">
      <alignment horizontal="center"/>
    </xf>
    <xf numFmtId="165" fontId="65" fillId="25" borderId="10" xfId="315" applyNumberFormat="1" applyFont="1" applyFill="1" applyBorder="1" applyAlignment="1" applyProtection="1">
      <alignment horizontal="center" vertical="top"/>
    </xf>
    <xf numFmtId="165" fontId="65" fillId="25" borderId="11" xfId="315" applyNumberFormat="1" applyFont="1" applyFill="1" applyBorder="1" applyAlignment="1" applyProtection="1">
      <alignment horizontal="center" vertical="top"/>
    </xf>
    <xf numFmtId="165" fontId="65" fillId="25" borderId="14" xfId="315" applyNumberFormat="1" applyFont="1" applyFill="1" applyBorder="1" applyAlignment="1" applyProtection="1">
      <alignment horizontal="center" vertical="top"/>
    </xf>
    <xf numFmtId="165" fontId="65" fillId="25" borderId="10" xfId="315" applyNumberFormat="1" applyFont="1" applyFill="1" applyBorder="1" applyAlignment="1">
      <alignment horizontal="center" vertical="top"/>
    </xf>
    <xf numFmtId="165" fontId="65" fillId="25" borderId="14" xfId="315" applyNumberFormat="1" applyFont="1" applyFill="1" applyBorder="1" applyAlignment="1">
      <alignment horizontal="center" vertical="top"/>
    </xf>
    <xf numFmtId="165" fontId="65" fillId="0" borderId="0" xfId="466" applyFont="1" applyAlignment="1">
      <alignment horizontal="left"/>
    </xf>
    <xf numFmtId="165" fontId="118" fillId="0" borderId="0" xfId="467" applyFont="1" applyAlignment="1">
      <alignment horizontal="center"/>
    </xf>
    <xf numFmtId="165" fontId="70" fillId="0" borderId="54" xfId="467" applyFont="1" applyBorder="1" applyAlignment="1" applyProtection="1">
      <alignment horizontal="center" vertical="center"/>
    </xf>
    <xf numFmtId="165" fontId="70" fillId="0" borderId="59" xfId="467" applyFont="1" applyBorder="1" applyAlignment="1" applyProtection="1">
      <alignment horizontal="center" vertical="center"/>
    </xf>
    <xf numFmtId="165" fontId="65" fillId="0" borderId="13" xfId="467" quotePrefix="1" applyFont="1" applyBorder="1" applyAlignment="1" applyProtection="1">
      <alignment horizontal="left"/>
    </xf>
    <xf numFmtId="165" fontId="65" fillId="0" borderId="12" xfId="467" quotePrefix="1" applyFont="1" applyBorder="1" applyAlignment="1" applyProtection="1">
      <alignment horizontal="left"/>
    </xf>
    <xf numFmtId="165" fontId="65" fillId="0" borderId="19" xfId="467" quotePrefix="1" applyFont="1" applyBorder="1" applyAlignment="1" applyProtection="1">
      <alignment horizontal="left"/>
    </xf>
    <xf numFmtId="165" fontId="65" fillId="0" borderId="0" xfId="467" quotePrefix="1" applyFont="1" applyBorder="1" applyAlignment="1" applyProtection="1">
      <alignment horizontal="left"/>
    </xf>
    <xf numFmtId="165" fontId="66" fillId="0" borderId="60" xfId="467" applyFont="1" applyBorder="1" applyAlignment="1" applyProtection="1">
      <alignment horizontal="left"/>
    </xf>
    <xf numFmtId="165" fontId="66" fillId="0" borderId="29" xfId="467" quotePrefix="1" applyFont="1" applyBorder="1" applyAlignment="1" applyProtection="1">
      <alignment horizontal="left"/>
    </xf>
    <xf numFmtId="165" fontId="66" fillId="0" borderId="19" xfId="467" quotePrefix="1" applyFont="1" applyBorder="1" applyAlignment="1" applyProtection="1">
      <alignment horizontal="left"/>
    </xf>
    <xf numFmtId="165" fontId="66" fillId="0" borderId="0" xfId="467" quotePrefix="1" applyFont="1" applyBorder="1" applyAlignment="1" applyProtection="1">
      <alignment horizontal="left"/>
    </xf>
    <xf numFmtId="0" fontId="65" fillId="0" borderId="0" xfId="449" applyFont="1" applyAlignment="1">
      <alignment horizontal="center" vertical="center"/>
    </xf>
    <xf numFmtId="3" fontId="65" fillId="0" borderId="10" xfId="449" applyNumberFormat="1" applyFont="1" applyBorder="1" applyAlignment="1">
      <alignment horizontal="center" vertical="center"/>
    </xf>
    <xf numFmtId="3" fontId="65" fillId="0" borderId="18" xfId="449" applyNumberFormat="1" applyFont="1" applyBorder="1" applyAlignment="1">
      <alignment horizontal="center" vertical="center"/>
    </xf>
    <xf numFmtId="3" fontId="65" fillId="0" borderId="36" xfId="449" applyNumberFormat="1" applyFont="1" applyBorder="1" applyAlignment="1">
      <alignment horizontal="center" vertical="center"/>
    </xf>
    <xf numFmtId="165" fontId="65" fillId="0" borderId="17" xfId="341" applyFont="1" applyBorder="1" applyAlignment="1">
      <alignment horizontal="center" vertical="center" wrapText="1"/>
    </xf>
    <xf numFmtId="165" fontId="65" fillId="0" borderId="20" xfId="341" applyFont="1" applyBorder="1" applyAlignment="1">
      <alignment horizontal="center" vertical="center" wrapText="1"/>
    </xf>
    <xf numFmtId="165" fontId="65" fillId="0" borderId="23" xfId="341" applyFont="1" applyBorder="1" applyAlignment="1">
      <alignment horizontal="center" vertical="center" wrapText="1"/>
    </xf>
    <xf numFmtId="3" fontId="148" fillId="0" borderId="0" xfId="452" applyNumberFormat="1" applyFont="1" applyAlignment="1">
      <alignment horizontal="right" vertical="top" wrapText="1"/>
    </xf>
    <xf numFmtId="0" fontId="148" fillId="24" borderId="0" xfId="452" applyFont="1" applyFill="1" applyBorder="1" applyAlignment="1">
      <alignment horizontal="center" vertical="center" wrapText="1"/>
    </xf>
    <xf numFmtId="3" fontId="148" fillId="0" borderId="29" xfId="452" applyNumberFormat="1" applyFont="1" applyBorder="1" applyAlignment="1">
      <alignment horizontal="right" vertical="top" wrapText="1"/>
    </xf>
    <xf numFmtId="0" fontId="148" fillId="0" borderId="15" xfId="452" applyFont="1" applyBorder="1" applyAlignment="1">
      <alignment horizontal="center" vertical="center" wrapText="1"/>
    </xf>
    <xf numFmtId="0" fontId="148" fillId="0" borderId="23" xfId="452" applyFont="1" applyBorder="1" applyAlignment="1">
      <alignment horizontal="center" vertical="center" wrapText="1"/>
    </xf>
    <xf numFmtId="3" fontId="148" fillId="0" borderId="15" xfId="452" applyNumberFormat="1" applyFont="1" applyBorder="1" applyAlignment="1">
      <alignment horizontal="center" vertical="center" wrapText="1"/>
    </xf>
    <xf numFmtId="3" fontId="148" fillId="0" borderId="23" xfId="452" applyNumberFormat="1" applyFont="1" applyBorder="1" applyAlignment="1">
      <alignment horizontal="center" vertical="center" wrapText="1"/>
    </xf>
    <xf numFmtId="167" fontId="151" fillId="25" borderId="71" xfId="1187" quotePrefix="1" applyNumberFormat="1" applyFont="1" applyFill="1" applyBorder="1" applyAlignment="1">
      <alignment horizontal="center" vertical="center"/>
    </xf>
    <xf numFmtId="167" fontId="151" fillId="25" borderId="74" xfId="1187" quotePrefix="1" applyNumberFormat="1" applyFont="1" applyFill="1" applyBorder="1" applyAlignment="1">
      <alignment horizontal="center" vertical="center"/>
    </xf>
    <xf numFmtId="167" fontId="151" fillId="25" borderId="81" xfId="1187" quotePrefix="1" applyNumberFormat="1" applyFont="1" applyFill="1" applyBorder="1" applyAlignment="1">
      <alignment horizontal="center" vertical="center"/>
    </xf>
    <xf numFmtId="178" fontId="158" fillId="25" borderId="72" xfId="453" applyNumberFormat="1" applyFont="1" applyFill="1" applyBorder="1" applyAlignment="1">
      <alignment horizontal="right" vertical="center"/>
    </xf>
    <xf numFmtId="178" fontId="158" fillId="25" borderId="42" xfId="453" applyNumberFormat="1" applyFont="1" applyFill="1" applyBorder="1" applyAlignment="1">
      <alignment horizontal="right" vertical="center"/>
    </xf>
    <xf numFmtId="178" fontId="158" fillId="25" borderId="82" xfId="453" applyNumberFormat="1" applyFont="1" applyFill="1" applyBorder="1" applyAlignment="1">
      <alignment horizontal="right" vertical="center"/>
    </xf>
    <xf numFmtId="178" fontId="158" fillId="0" borderId="72" xfId="453" applyNumberFormat="1" applyFont="1" applyFill="1" applyBorder="1" applyAlignment="1">
      <alignment horizontal="right" vertical="center"/>
    </xf>
    <xf numFmtId="178" fontId="158" fillId="0" borderId="42" xfId="453" applyNumberFormat="1" applyFont="1" applyFill="1" applyBorder="1" applyAlignment="1">
      <alignment horizontal="right" vertical="center"/>
    </xf>
    <xf numFmtId="178" fontId="158" fillId="0" borderId="82" xfId="453" applyNumberFormat="1" applyFont="1" applyFill="1" applyBorder="1" applyAlignment="1">
      <alignment horizontal="right" vertical="center"/>
    </xf>
    <xf numFmtId="178" fontId="151" fillId="25" borderId="72" xfId="1187" applyNumberFormat="1" applyFont="1" applyFill="1" applyBorder="1" applyAlignment="1">
      <alignment horizontal="center" vertical="center"/>
    </xf>
    <xf numFmtId="178" fontId="151" fillId="25" borderId="82" xfId="1187" applyNumberFormat="1" applyFont="1" applyFill="1" applyBorder="1" applyAlignment="1">
      <alignment horizontal="center" vertical="center"/>
    </xf>
    <xf numFmtId="188" fontId="151" fillId="25" borderId="72" xfId="456" applyNumberFormat="1" applyFont="1" applyFill="1" applyBorder="1" applyAlignment="1">
      <alignment horizontal="right" vertical="center"/>
    </xf>
    <xf numFmtId="188" fontId="151" fillId="25" borderId="82" xfId="456" applyNumberFormat="1" applyFont="1" applyFill="1" applyBorder="1" applyAlignment="1">
      <alignment horizontal="right" vertical="center"/>
    </xf>
    <xf numFmtId="178" fontId="151" fillId="25" borderId="72" xfId="1187" applyNumberFormat="1" applyFont="1" applyFill="1" applyBorder="1" applyAlignment="1">
      <alignment horizontal="right" vertical="center"/>
    </xf>
    <xf numFmtId="178" fontId="151" fillId="25" borderId="42" xfId="1187" applyNumberFormat="1" applyFont="1" applyFill="1" applyBorder="1" applyAlignment="1">
      <alignment horizontal="right" vertical="center"/>
    </xf>
    <xf numFmtId="178" fontId="151" fillId="25" borderId="82" xfId="1187" applyNumberFormat="1" applyFont="1" applyFill="1" applyBorder="1" applyAlignment="1">
      <alignment horizontal="right" vertical="center"/>
    </xf>
    <xf numFmtId="188" fontId="151" fillId="25" borderId="42" xfId="456" applyNumberFormat="1" applyFont="1" applyFill="1" applyBorder="1" applyAlignment="1">
      <alignment horizontal="right" vertical="center"/>
    </xf>
    <xf numFmtId="49" fontId="151" fillId="25" borderId="42" xfId="1187" quotePrefix="1" applyNumberFormat="1" applyFont="1" applyFill="1" applyBorder="1" applyAlignment="1">
      <alignment horizontal="center" vertical="center"/>
    </xf>
    <xf numFmtId="49" fontId="151" fillId="0" borderId="42" xfId="1187" applyNumberFormat="1" applyFont="1" applyFill="1" applyBorder="1" applyAlignment="1">
      <alignment horizontal="left" vertical="center"/>
    </xf>
    <xf numFmtId="167" fontId="151" fillId="25" borderId="86" xfId="1187" quotePrefix="1" applyNumberFormat="1" applyFont="1" applyFill="1" applyBorder="1" applyAlignment="1">
      <alignment horizontal="center" vertical="center"/>
    </xf>
    <xf numFmtId="178" fontId="151" fillId="25" borderId="23" xfId="1187" applyNumberFormat="1" applyFont="1" applyFill="1" applyBorder="1" applyAlignment="1">
      <alignment horizontal="right" vertical="center"/>
    </xf>
    <xf numFmtId="178" fontId="158" fillId="0" borderId="23" xfId="453" applyNumberFormat="1" applyFont="1" applyFill="1" applyBorder="1" applyAlignment="1">
      <alignment horizontal="right" vertical="center"/>
    </xf>
    <xf numFmtId="188" fontId="151" fillId="25" borderId="23" xfId="456" applyNumberFormat="1" applyFont="1" applyFill="1" applyBorder="1" applyAlignment="1">
      <alignment horizontal="right" vertical="center"/>
    </xf>
    <xf numFmtId="167" fontId="151" fillId="25" borderId="84" xfId="1187" quotePrefix="1" applyNumberFormat="1" applyFont="1" applyFill="1" applyBorder="1" applyAlignment="1">
      <alignment horizontal="center" vertical="center"/>
    </xf>
    <xf numFmtId="167" fontId="151" fillId="25" borderId="76" xfId="1187" quotePrefix="1" applyNumberFormat="1" applyFont="1" applyFill="1" applyBorder="1" applyAlignment="1">
      <alignment horizontal="center" vertical="center"/>
    </xf>
    <xf numFmtId="178" fontId="151" fillId="25" borderId="20" xfId="1187" applyNumberFormat="1" applyFont="1" applyFill="1" applyBorder="1" applyAlignment="1">
      <alignment horizontal="right" vertical="center"/>
    </xf>
    <xf numFmtId="178" fontId="151" fillId="25" borderId="15" xfId="1187" applyNumberFormat="1" applyFont="1" applyFill="1" applyBorder="1" applyAlignment="1">
      <alignment horizontal="right" vertical="center"/>
    </xf>
    <xf numFmtId="178" fontId="158" fillId="0" borderId="20" xfId="453" applyNumberFormat="1" applyFont="1" applyFill="1" applyBorder="1" applyAlignment="1">
      <alignment horizontal="right" vertical="center"/>
    </xf>
    <xf numFmtId="178" fontId="158" fillId="0" borderId="15" xfId="453" applyNumberFormat="1" applyFont="1" applyFill="1" applyBorder="1" applyAlignment="1">
      <alignment horizontal="right" vertical="center"/>
    </xf>
    <xf numFmtId="41" fontId="158" fillId="25" borderId="23" xfId="453" applyNumberFormat="1" applyFont="1" applyFill="1" applyBorder="1" applyAlignment="1">
      <alignment horizontal="right" vertical="center"/>
    </xf>
    <xf numFmtId="41" fontId="158" fillId="25" borderId="20" xfId="453" applyNumberFormat="1" applyFont="1" applyFill="1" applyBorder="1" applyAlignment="1">
      <alignment horizontal="right" vertical="center"/>
    </xf>
    <xf numFmtId="41" fontId="158" fillId="25" borderId="15" xfId="453" applyNumberFormat="1" applyFont="1" applyFill="1" applyBorder="1" applyAlignment="1">
      <alignment horizontal="right" vertical="center"/>
    </xf>
    <xf numFmtId="49" fontId="151" fillId="25" borderId="15" xfId="1187" quotePrefix="1" applyNumberFormat="1" applyFont="1" applyFill="1" applyBorder="1" applyAlignment="1">
      <alignment horizontal="center" vertical="center"/>
    </xf>
    <xf numFmtId="49" fontId="151" fillId="25" borderId="89" xfId="1187" quotePrefix="1" applyNumberFormat="1" applyFont="1" applyFill="1" applyBorder="1" applyAlignment="1">
      <alignment horizontal="center" vertical="center"/>
    </xf>
    <xf numFmtId="49" fontId="151" fillId="0" borderId="15" xfId="1187" applyNumberFormat="1" applyFont="1" applyFill="1" applyBorder="1" applyAlignment="1">
      <alignment horizontal="left" vertical="center" wrapText="1"/>
    </xf>
    <xf numFmtId="49" fontId="151" fillId="0" borderId="89" xfId="1187" applyNumberFormat="1" applyFont="1" applyFill="1" applyBorder="1" applyAlignment="1">
      <alignment horizontal="left" vertical="center" wrapText="1"/>
    </xf>
    <xf numFmtId="167" fontId="151" fillId="25" borderId="90" xfId="1187" quotePrefix="1" applyNumberFormat="1" applyFont="1" applyFill="1" applyBorder="1" applyAlignment="1">
      <alignment horizontal="center" vertical="center"/>
    </xf>
    <xf numFmtId="167" fontId="151" fillId="25" borderId="88" xfId="1187" quotePrefix="1" applyNumberFormat="1" applyFont="1" applyFill="1" applyBorder="1" applyAlignment="1">
      <alignment horizontal="center" vertical="center"/>
    </xf>
    <xf numFmtId="178" fontId="151" fillId="25" borderId="91" xfId="1187" applyNumberFormat="1" applyFont="1" applyFill="1" applyBorder="1" applyAlignment="1">
      <alignment horizontal="right" vertical="center"/>
    </xf>
    <xf numFmtId="178" fontId="151" fillId="25" borderId="89" xfId="1187" applyNumberFormat="1" applyFont="1" applyFill="1" applyBorder="1" applyAlignment="1">
      <alignment horizontal="right" vertical="center"/>
    </xf>
    <xf numFmtId="178" fontId="158" fillId="0" borderId="91" xfId="453" applyNumberFormat="1" applyFont="1" applyFill="1" applyBorder="1" applyAlignment="1">
      <alignment horizontal="right" vertical="center"/>
    </xf>
    <xf numFmtId="178" fontId="158" fillId="0" borderId="89" xfId="453" applyNumberFormat="1" applyFont="1" applyFill="1" applyBorder="1" applyAlignment="1">
      <alignment horizontal="right" vertical="center"/>
    </xf>
    <xf numFmtId="188" fontId="151" fillId="25" borderId="15" xfId="456" applyNumberFormat="1" applyFont="1" applyFill="1" applyBorder="1" applyAlignment="1">
      <alignment horizontal="right" vertical="center"/>
    </xf>
    <xf numFmtId="49" fontId="151" fillId="25" borderId="23" xfId="1187" quotePrefix="1" applyNumberFormat="1" applyFont="1" applyFill="1" applyBorder="1" applyAlignment="1">
      <alignment horizontal="center" vertical="center"/>
    </xf>
    <xf numFmtId="49" fontId="151" fillId="0" borderId="23" xfId="1187" applyNumberFormat="1" applyFont="1" applyFill="1" applyBorder="1" applyAlignment="1">
      <alignment horizontal="left" vertical="center" wrapText="1"/>
    </xf>
    <xf numFmtId="49" fontId="151" fillId="25" borderId="72" xfId="1187" quotePrefix="1" applyNumberFormat="1" applyFont="1" applyFill="1" applyBorder="1" applyAlignment="1">
      <alignment horizontal="center" vertical="center"/>
    </xf>
    <xf numFmtId="49" fontId="151" fillId="0" borderId="72" xfId="1187" applyNumberFormat="1" applyFont="1" applyFill="1" applyBorder="1" applyAlignment="1">
      <alignment horizontal="left" vertical="center" wrapText="1"/>
    </xf>
    <xf numFmtId="49" fontId="151" fillId="0" borderId="42" xfId="1187" applyNumberFormat="1" applyFont="1" applyFill="1" applyBorder="1" applyAlignment="1">
      <alignment horizontal="left" vertical="center" wrapText="1"/>
    </xf>
    <xf numFmtId="167" fontId="151" fillId="25" borderId="71" xfId="1187" applyNumberFormat="1" applyFont="1" applyFill="1" applyBorder="1" applyAlignment="1">
      <alignment horizontal="center" vertical="center"/>
    </xf>
    <xf numFmtId="167" fontId="151" fillId="25" borderId="74" xfId="1187" applyNumberFormat="1" applyFont="1" applyFill="1" applyBorder="1" applyAlignment="1">
      <alignment horizontal="center" vertical="center"/>
    </xf>
    <xf numFmtId="167" fontId="151" fillId="25" borderId="76" xfId="1187" applyNumberFormat="1" applyFont="1" applyFill="1" applyBorder="1" applyAlignment="1">
      <alignment horizontal="center" vertical="center"/>
    </xf>
    <xf numFmtId="49" fontId="151" fillId="0" borderId="72" xfId="1187" applyNumberFormat="1" applyFont="1" applyFill="1" applyBorder="1" applyAlignment="1">
      <alignment horizontal="left" vertical="center"/>
    </xf>
    <xf numFmtId="49" fontId="151" fillId="0" borderId="15" xfId="1187" applyNumberFormat="1" applyFont="1" applyFill="1" applyBorder="1" applyAlignment="1">
      <alignment horizontal="left" vertical="center"/>
    </xf>
    <xf numFmtId="167" fontId="160" fillId="25" borderId="86" xfId="1187" quotePrefix="1" applyNumberFormat="1" applyFont="1" applyFill="1" applyBorder="1" applyAlignment="1">
      <alignment horizontal="center" vertical="center"/>
    </xf>
    <xf numFmtId="167" fontId="160" fillId="25" borderId="76" xfId="1187" quotePrefix="1" applyNumberFormat="1" applyFont="1" applyFill="1" applyBorder="1" applyAlignment="1">
      <alignment horizontal="center" vertical="center"/>
    </xf>
    <xf numFmtId="167" fontId="160" fillId="25" borderId="23" xfId="1187" quotePrefix="1" applyNumberFormat="1" applyFont="1" applyFill="1" applyBorder="1" applyAlignment="1">
      <alignment horizontal="center" vertical="center"/>
    </xf>
    <xf numFmtId="167" fontId="160" fillId="25" borderId="15" xfId="1187" quotePrefix="1" applyNumberFormat="1" applyFont="1" applyFill="1" applyBorder="1" applyAlignment="1">
      <alignment horizontal="center" vertical="center"/>
    </xf>
    <xf numFmtId="167" fontId="151" fillId="0" borderId="23" xfId="1187" applyNumberFormat="1" applyFont="1" applyFill="1" applyBorder="1" applyAlignment="1">
      <alignment horizontal="left" vertical="center"/>
    </xf>
    <xf numFmtId="167" fontId="151" fillId="0" borderId="15" xfId="1187" applyNumberFormat="1" applyFont="1" applyFill="1" applyBorder="1" applyAlignment="1">
      <alignment horizontal="left" vertical="center"/>
    </xf>
    <xf numFmtId="178" fontId="160" fillId="25" borderId="23" xfId="1187" applyNumberFormat="1" applyFont="1" applyFill="1" applyBorder="1" applyAlignment="1">
      <alignment horizontal="right" vertical="center"/>
    </xf>
    <xf numFmtId="178" fontId="160" fillId="25" borderId="15" xfId="1187" applyNumberFormat="1" applyFont="1" applyFill="1" applyBorder="1" applyAlignment="1">
      <alignment horizontal="right" vertical="center"/>
    </xf>
    <xf numFmtId="178" fontId="160" fillId="0" borderId="23" xfId="1187" applyNumberFormat="1" applyFont="1" applyFill="1" applyBorder="1" applyAlignment="1">
      <alignment horizontal="right" vertical="center"/>
    </xf>
    <xf numFmtId="178" fontId="160" fillId="0" borderId="15" xfId="1187" applyNumberFormat="1" applyFont="1" applyFill="1" applyBorder="1" applyAlignment="1">
      <alignment horizontal="right" vertical="center"/>
    </xf>
    <xf numFmtId="167" fontId="151" fillId="25" borderId="81" xfId="1187" applyNumberFormat="1" applyFont="1" applyFill="1" applyBorder="1" applyAlignment="1">
      <alignment horizontal="center" vertical="center"/>
    </xf>
    <xf numFmtId="49" fontId="151" fillId="25" borderId="82" xfId="1187" quotePrefix="1" applyNumberFormat="1" applyFont="1" applyFill="1" applyBorder="1" applyAlignment="1">
      <alignment horizontal="center" vertical="center"/>
    </xf>
    <xf numFmtId="49" fontId="151" fillId="0" borderId="82" xfId="1187" applyNumberFormat="1" applyFont="1" applyFill="1" applyBorder="1" applyAlignment="1">
      <alignment horizontal="left" vertical="center"/>
    </xf>
    <xf numFmtId="178" fontId="151" fillId="25" borderId="72" xfId="456" applyNumberFormat="1" applyFont="1" applyFill="1" applyBorder="1" applyAlignment="1">
      <alignment horizontal="right" vertical="center"/>
    </xf>
    <xf numFmtId="178" fontId="151" fillId="25" borderId="82" xfId="456" applyNumberFormat="1" applyFont="1" applyFill="1" applyBorder="1" applyAlignment="1">
      <alignment horizontal="right" vertical="center"/>
    </xf>
    <xf numFmtId="0" fontId="151" fillId="25" borderId="71" xfId="1187" applyFont="1" applyFill="1" applyBorder="1" applyAlignment="1">
      <alignment horizontal="center" vertical="center"/>
    </xf>
    <xf numFmtId="0" fontId="151" fillId="25" borderId="81" xfId="1187" applyFont="1" applyFill="1" applyBorder="1" applyAlignment="1">
      <alignment horizontal="center" vertical="center"/>
    </xf>
    <xf numFmtId="0" fontId="151" fillId="25" borderId="72" xfId="1187" quotePrefix="1" applyFont="1" applyFill="1" applyBorder="1" applyAlignment="1">
      <alignment horizontal="center" vertical="center"/>
    </xf>
    <xf numFmtId="0" fontId="151" fillId="25" borderId="82" xfId="1187" quotePrefix="1" applyFont="1" applyFill="1" applyBorder="1" applyAlignment="1">
      <alignment horizontal="center" vertical="center"/>
    </xf>
    <xf numFmtId="0" fontId="151" fillId="0" borderId="72" xfId="1187" applyFont="1" applyFill="1" applyBorder="1" applyAlignment="1">
      <alignment vertical="center" wrapText="1"/>
    </xf>
    <xf numFmtId="0" fontId="151" fillId="0" borderId="82" xfId="1187" applyFont="1" applyFill="1" applyBorder="1" applyAlignment="1">
      <alignment vertical="center" wrapText="1"/>
    </xf>
    <xf numFmtId="178" fontId="151" fillId="0" borderId="72" xfId="1187" applyNumberFormat="1" applyFont="1" applyFill="1" applyBorder="1" applyAlignment="1">
      <alignment horizontal="right" vertical="center"/>
    </xf>
    <xf numFmtId="178" fontId="151" fillId="0" borderId="82" xfId="1187" applyNumberFormat="1" applyFont="1" applyFill="1" applyBorder="1" applyAlignment="1">
      <alignment horizontal="right" vertical="center"/>
    </xf>
    <xf numFmtId="0" fontId="151" fillId="0" borderId="86" xfId="1187" applyFont="1" applyFill="1" applyBorder="1" applyAlignment="1">
      <alignment horizontal="center" vertical="center"/>
    </xf>
    <xf numFmtId="0" fontId="151" fillId="0" borderId="74" xfId="1187" applyFont="1" applyFill="1" applyBorder="1" applyAlignment="1">
      <alignment horizontal="center" vertical="center"/>
    </xf>
    <xf numFmtId="0" fontId="151" fillId="0" borderId="76" xfId="1187" applyFont="1" applyFill="1" applyBorder="1" applyAlignment="1">
      <alignment horizontal="center" vertical="center"/>
    </xf>
    <xf numFmtId="0" fontId="151" fillId="0" borderId="23" xfId="1187" quotePrefix="1" applyFont="1" applyFill="1" applyBorder="1" applyAlignment="1">
      <alignment horizontal="center" vertical="center"/>
    </xf>
    <xf numFmtId="0" fontId="151" fillId="0" borderId="42" xfId="1187" quotePrefix="1" applyFont="1" applyFill="1" applyBorder="1" applyAlignment="1">
      <alignment horizontal="center" vertical="center"/>
    </xf>
    <xf numFmtId="0" fontId="151" fillId="0" borderId="23" xfId="1187" applyFont="1" applyFill="1" applyBorder="1" applyAlignment="1">
      <alignment horizontal="left" vertical="center" wrapText="1"/>
    </xf>
    <xf numFmtId="0" fontId="151" fillId="0" borderId="42" xfId="1187" applyFont="1" applyFill="1" applyBorder="1" applyAlignment="1">
      <alignment horizontal="left" vertical="center" wrapText="1"/>
    </xf>
    <xf numFmtId="178" fontId="151" fillId="0" borderId="23" xfId="1187" applyNumberFormat="1" applyFont="1" applyFill="1" applyBorder="1" applyAlignment="1">
      <alignment horizontal="right" vertical="center"/>
    </xf>
    <xf numFmtId="178" fontId="151" fillId="0" borderId="42" xfId="1187" applyNumberFormat="1" applyFont="1" applyFill="1" applyBorder="1" applyAlignment="1">
      <alignment horizontal="right" vertical="center"/>
    </xf>
    <xf numFmtId="178" fontId="151" fillId="0" borderId="15" xfId="1187" applyNumberFormat="1" applyFont="1" applyFill="1" applyBorder="1" applyAlignment="1">
      <alignment horizontal="right" vertical="center"/>
    </xf>
    <xf numFmtId="178" fontId="151" fillId="0" borderId="23" xfId="456" applyNumberFormat="1" applyFont="1" applyFill="1" applyBorder="1" applyAlignment="1">
      <alignment horizontal="right" vertical="center"/>
    </xf>
    <xf numFmtId="178" fontId="151" fillId="0" borderId="42" xfId="456" applyNumberFormat="1" applyFont="1" applyFill="1" applyBorder="1" applyAlignment="1">
      <alignment horizontal="right" vertical="center"/>
    </xf>
    <xf numFmtId="178" fontId="151" fillId="0" borderId="15" xfId="456" applyNumberFormat="1" applyFont="1" applyFill="1" applyBorder="1" applyAlignment="1">
      <alignment horizontal="right" vertical="center"/>
    </xf>
    <xf numFmtId="0" fontId="151" fillId="0" borderId="15" xfId="1187" quotePrefix="1" applyFont="1" applyFill="1" applyBorder="1" applyAlignment="1">
      <alignment horizontal="center" vertical="center"/>
    </xf>
    <xf numFmtId="0" fontId="151" fillId="0" borderId="15" xfId="1187" applyFont="1" applyFill="1" applyBorder="1" applyAlignment="1">
      <alignment horizontal="left" vertical="center" wrapText="1"/>
    </xf>
    <xf numFmtId="49" fontId="151" fillId="25" borderId="71" xfId="1187" quotePrefix="1" applyNumberFormat="1" applyFont="1" applyFill="1" applyBorder="1" applyAlignment="1">
      <alignment horizontal="center" vertical="center"/>
    </xf>
    <xf numFmtId="49" fontId="151" fillId="25" borderId="74" xfId="1187" quotePrefix="1" applyNumberFormat="1" applyFont="1" applyFill="1" applyBorder="1" applyAlignment="1">
      <alignment horizontal="center" vertical="center"/>
    </xf>
    <xf numFmtId="49" fontId="151" fillId="25" borderId="81" xfId="1187" quotePrefix="1" applyNumberFormat="1" applyFont="1" applyFill="1" applyBorder="1" applyAlignment="1">
      <alignment horizontal="center" vertical="center"/>
    </xf>
    <xf numFmtId="49" fontId="151" fillId="0" borderId="82" xfId="1187" applyNumberFormat="1" applyFont="1" applyFill="1" applyBorder="1" applyAlignment="1">
      <alignment horizontal="left" vertical="center" wrapText="1"/>
    </xf>
    <xf numFmtId="0" fontId="151" fillId="25" borderId="74" xfId="1187" applyFont="1" applyFill="1" applyBorder="1" applyAlignment="1">
      <alignment horizontal="center" vertical="center"/>
    </xf>
    <xf numFmtId="0" fontId="151" fillId="25" borderId="86" xfId="1187" applyFont="1" applyFill="1" applyBorder="1" applyAlignment="1">
      <alignment horizontal="center" vertical="center"/>
    </xf>
    <xf numFmtId="0" fontId="151" fillId="25" borderId="76" xfId="1187" applyFont="1" applyFill="1" applyBorder="1" applyAlignment="1">
      <alignment horizontal="center" vertical="center"/>
    </xf>
    <xf numFmtId="178" fontId="151" fillId="25" borderId="23" xfId="1187" applyNumberFormat="1" applyFont="1" applyFill="1" applyBorder="1" applyAlignment="1">
      <alignment horizontal="center" vertical="center"/>
    </xf>
    <xf numFmtId="178" fontId="151" fillId="25" borderId="42" xfId="1187" applyNumberFormat="1" applyFont="1" applyFill="1" applyBorder="1" applyAlignment="1">
      <alignment horizontal="center" vertical="center"/>
    </xf>
    <xf numFmtId="178" fontId="151" fillId="25" borderId="15" xfId="1187" applyNumberFormat="1" applyFont="1" applyFill="1" applyBorder="1" applyAlignment="1">
      <alignment horizontal="center" vertical="center"/>
    </xf>
    <xf numFmtId="178" fontId="151" fillId="25" borderId="23" xfId="456" applyNumberFormat="1" applyFont="1" applyFill="1" applyBorder="1" applyAlignment="1">
      <alignment horizontal="right" vertical="center"/>
    </xf>
    <xf numFmtId="178" fontId="151" fillId="25" borderId="42" xfId="456" applyNumberFormat="1" applyFont="1" applyFill="1" applyBorder="1" applyAlignment="1">
      <alignment horizontal="right" vertical="center"/>
    </xf>
    <xf numFmtId="178" fontId="151" fillId="25" borderId="15" xfId="456" applyNumberFormat="1" applyFont="1" applyFill="1" applyBorder="1" applyAlignment="1">
      <alignment horizontal="right" vertical="center"/>
    </xf>
    <xf numFmtId="0" fontId="151" fillId="25" borderId="42" xfId="1187" quotePrefix="1" applyFont="1" applyFill="1" applyBorder="1" applyAlignment="1">
      <alignment horizontal="center" vertical="center"/>
    </xf>
    <xf numFmtId="167" fontId="151" fillId="25" borderId="23" xfId="1187" quotePrefix="1" applyNumberFormat="1" applyFont="1" applyFill="1" applyBorder="1" applyAlignment="1">
      <alignment horizontal="center" vertical="center"/>
    </xf>
    <xf numFmtId="167" fontId="151" fillId="25" borderId="42" xfId="1187" quotePrefix="1" applyNumberFormat="1" applyFont="1" applyFill="1" applyBorder="1" applyAlignment="1">
      <alignment horizontal="center" vertical="center"/>
    </xf>
    <xf numFmtId="167" fontId="151" fillId="25" borderId="15" xfId="1187" quotePrefix="1" applyNumberFormat="1" applyFont="1" applyFill="1" applyBorder="1" applyAlignment="1">
      <alignment horizontal="center" vertical="center"/>
    </xf>
    <xf numFmtId="167" fontId="151" fillId="0" borderId="42" xfId="1187" applyNumberFormat="1" applyFont="1" applyFill="1" applyBorder="1" applyAlignment="1">
      <alignment horizontal="left" vertical="center"/>
    </xf>
    <xf numFmtId="167" fontId="151" fillId="25" borderId="72" xfId="1187" quotePrefix="1" applyNumberFormat="1" applyFont="1" applyFill="1" applyBorder="1" applyAlignment="1">
      <alignment horizontal="center" vertical="center"/>
    </xf>
    <xf numFmtId="167" fontId="151" fillId="0" borderId="72" xfId="1187" applyNumberFormat="1" applyFont="1" applyFill="1" applyBorder="1" applyAlignment="1">
      <alignment horizontal="left" vertical="center"/>
    </xf>
    <xf numFmtId="167" fontId="151" fillId="25" borderId="82" xfId="1187" quotePrefix="1" applyNumberFormat="1" applyFont="1" applyFill="1" applyBorder="1" applyAlignment="1">
      <alignment horizontal="center" vertical="center"/>
    </xf>
    <xf numFmtId="167" fontId="151" fillId="0" borderId="82" xfId="1187" applyNumberFormat="1" applyFont="1" applyFill="1" applyBorder="1" applyAlignment="1">
      <alignment horizontal="left" vertical="center"/>
    </xf>
    <xf numFmtId="167" fontId="151" fillId="25" borderId="71" xfId="1187" quotePrefix="1" applyNumberFormat="1" applyFont="1" applyFill="1" applyBorder="1" applyAlignment="1">
      <alignment horizontal="center" vertical="center" wrapText="1"/>
    </xf>
    <xf numFmtId="167" fontId="151" fillId="25" borderId="74" xfId="1187" quotePrefix="1" applyNumberFormat="1" applyFont="1" applyFill="1" applyBorder="1" applyAlignment="1">
      <alignment horizontal="center" vertical="center" wrapText="1"/>
    </xf>
    <xf numFmtId="167" fontId="151" fillId="25" borderId="81" xfId="1187" quotePrefix="1" applyNumberFormat="1" applyFont="1" applyFill="1" applyBorder="1" applyAlignment="1">
      <alignment horizontal="center" vertical="center" wrapText="1"/>
    </xf>
    <xf numFmtId="167" fontId="151" fillId="25" borderId="72" xfId="1187" applyNumberFormat="1" applyFont="1" applyFill="1" applyBorder="1" applyAlignment="1">
      <alignment horizontal="center" vertical="center" wrapText="1"/>
    </xf>
    <xf numFmtId="167" fontId="151" fillId="25" borderId="42" xfId="1187" applyNumberFormat="1" applyFont="1" applyFill="1" applyBorder="1" applyAlignment="1">
      <alignment horizontal="center" vertical="center" wrapText="1"/>
    </xf>
    <xf numFmtId="0" fontId="151" fillId="0" borderId="72" xfId="1187" applyFont="1" applyFill="1" applyBorder="1" applyAlignment="1">
      <alignment horizontal="left" vertical="center" wrapText="1"/>
    </xf>
    <xf numFmtId="167" fontId="151" fillId="25" borderId="82" xfId="1187" applyNumberFormat="1" applyFont="1" applyFill="1" applyBorder="1" applyAlignment="1">
      <alignment horizontal="center" vertical="center" wrapText="1"/>
    </xf>
    <xf numFmtId="0" fontId="151" fillId="0" borderId="82" xfId="1187" applyFont="1" applyFill="1" applyBorder="1" applyAlignment="1">
      <alignment horizontal="left" vertical="center" wrapText="1"/>
    </xf>
    <xf numFmtId="167" fontId="151" fillId="25" borderId="86" xfId="1187" quotePrefix="1" applyNumberFormat="1" applyFont="1" applyFill="1" applyBorder="1" applyAlignment="1">
      <alignment horizontal="center" vertical="center" wrapText="1"/>
    </xf>
    <xf numFmtId="167" fontId="151" fillId="25" borderId="76" xfId="1187" quotePrefix="1" applyNumberFormat="1" applyFont="1" applyFill="1" applyBorder="1" applyAlignment="1">
      <alignment horizontal="center" vertical="center" wrapText="1"/>
    </xf>
    <xf numFmtId="167" fontId="151" fillId="25" borderId="23" xfId="1187" applyNumberFormat="1" applyFont="1" applyFill="1" applyBorder="1" applyAlignment="1">
      <alignment horizontal="center" vertical="center" wrapText="1"/>
    </xf>
    <xf numFmtId="167" fontId="151" fillId="25" borderId="15" xfId="1187" applyNumberFormat="1" applyFont="1" applyFill="1" applyBorder="1" applyAlignment="1">
      <alignment horizontal="center" vertical="center" wrapText="1"/>
    </xf>
    <xf numFmtId="178" fontId="151" fillId="0" borderId="82" xfId="456" applyNumberFormat="1" applyFont="1" applyFill="1" applyBorder="1" applyAlignment="1">
      <alignment horizontal="right" vertical="center"/>
    </xf>
    <xf numFmtId="0" fontId="153" fillId="0" borderId="0" xfId="1187" applyFont="1" applyFill="1" applyBorder="1" applyAlignment="1">
      <alignment horizontal="center"/>
    </xf>
    <xf numFmtId="0" fontId="153" fillId="0" borderId="0" xfId="1187" applyFont="1" applyFill="1" applyAlignment="1">
      <alignment horizontal="center"/>
    </xf>
    <xf numFmtId="0" fontId="154" fillId="0" borderId="0" xfId="1187" applyFont="1" applyFill="1" applyAlignment="1">
      <alignment horizontal="center"/>
    </xf>
    <xf numFmtId="167" fontId="155" fillId="25" borderId="0" xfId="1187" applyNumberFormat="1" applyFont="1" applyFill="1" applyBorder="1" applyAlignment="1">
      <alignment horizontal="center" vertical="center"/>
    </xf>
    <xf numFmtId="167" fontId="156" fillId="25" borderId="71" xfId="456" applyNumberFormat="1" applyFont="1" applyFill="1" applyBorder="1" applyAlignment="1">
      <alignment horizontal="center" vertical="center" wrapText="1"/>
    </xf>
    <xf numFmtId="167" fontId="156" fillId="25" borderId="74" xfId="456" applyNumberFormat="1" applyFont="1" applyFill="1" applyBorder="1" applyAlignment="1">
      <alignment horizontal="center" vertical="center" wrapText="1"/>
    </xf>
    <xf numFmtId="167" fontId="156" fillId="0" borderId="72" xfId="456" applyNumberFormat="1" applyFont="1" applyFill="1" applyBorder="1" applyAlignment="1">
      <alignment horizontal="center" vertical="center" wrapText="1"/>
    </xf>
    <xf numFmtId="167" fontId="156" fillId="0" borderId="42" xfId="456" applyNumberFormat="1" applyFont="1" applyFill="1" applyBorder="1" applyAlignment="1">
      <alignment horizontal="center" vertical="center" wrapText="1"/>
    </xf>
    <xf numFmtId="167" fontId="156" fillId="25" borderId="72" xfId="456" applyNumberFormat="1" applyFont="1" applyFill="1" applyBorder="1" applyAlignment="1">
      <alignment horizontal="center" vertical="center" wrapText="1"/>
    </xf>
    <xf numFmtId="0" fontId="152" fillId="25" borderId="72" xfId="456" applyFont="1" applyFill="1" applyBorder="1" applyAlignment="1">
      <alignment horizontal="center"/>
    </xf>
    <xf numFmtId="4" fontId="156" fillId="0" borderId="72" xfId="456" applyNumberFormat="1" applyFont="1" applyFill="1" applyBorder="1" applyAlignment="1">
      <alignment horizontal="center" vertical="center"/>
    </xf>
    <xf numFmtId="4" fontId="152" fillId="0" borderId="72" xfId="456" applyNumberFormat="1" applyFont="1" applyFill="1" applyBorder="1" applyAlignment="1">
      <alignment horizontal="center" vertical="center"/>
    </xf>
    <xf numFmtId="41" fontId="156" fillId="25" borderId="72" xfId="456" applyNumberFormat="1" applyFont="1" applyFill="1" applyBorder="1" applyAlignment="1">
      <alignment horizontal="center" vertical="center"/>
    </xf>
    <xf numFmtId="41" fontId="152" fillId="25" borderId="72" xfId="456" applyNumberFormat="1" applyFont="1" applyFill="1" applyBorder="1" applyAlignment="1">
      <alignment horizontal="center" vertical="center"/>
    </xf>
    <xf numFmtId="43" fontId="156" fillId="25" borderId="72" xfId="456" applyNumberFormat="1" applyFont="1" applyFill="1" applyBorder="1" applyAlignment="1">
      <alignment horizontal="center" vertical="center"/>
    </xf>
    <xf numFmtId="43" fontId="156" fillId="25" borderId="73" xfId="456" applyNumberFormat="1" applyFont="1" applyFill="1" applyBorder="1" applyAlignment="1">
      <alignment horizontal="center" vertical="center"/>
    </xf>
    <xf numFmtId="0" fontId="82" fillId="0" borderId="15" xfId="452" applyFont="1" applyFill="1" applyBorder="1" applyAlignment="1">
      <alignment horizontal="center" vertical="center"/>
    </xf>
    <xf numFmtId="0" fontId="82" fillId="0" borderId="23" xfId="452" applyFont="1" applyFill="1" applyBorder="1" applyAlignment="1">
      <alignment horizontal="center" vertical="center"/>
    </xf>
    <xf numFmtId="0" fontId="54" fillId="0" borderId="15" xfId="452" applyFont="1" applyFill="1" applyBorder="1" applyAlignment="1">
      <alignment horizontal="center" vertical="center"/>
    </xf>
    <xf numFmtId="0" fontId="54" fillId="0" borderId="23" xfId="452" applyFont="1" applyFill="1" applyBorder="1" applyAlignment="1">
      <alignment horizontal="center" vertical="center"/>
    </xf>
    <xf numFmtId="192" fontId="54" fillId="0" borderId="15" xfId="452" applyNumberFormat="1" applyFont="1" applyFill="1" applyBorder="1" applyAlignment="1">
      <alignment horizontal="center" vertical="center"/>
    </xf>
    <xf numFmtId="192" fontId="54" fillId="0" borderId="23" xfId="452" applyNumberFormat="1" applyFont="1" applyFill="1" applyBorder="1" applyAlignment="1">
      <alignment horizontal="center" vertical="center"/>
    </xf>
    <xf numFmtId="0" fontId="82" fillId="0" borderId="20" xfId="452" applyFont="1" applyFill="1" applyBorder="1" applyAlignment="1">
      <alignment horizontal="center" vertical="center"/>
    </xf>
    <xf numFmtId="0" fontId="54" fillId="0" borderId="20" xfId="452" applyFont="1" applyFill="1" applyBorder="1" applyAlignment="1">
      <alignment horizontal="center" vertical="center"/>
    </xf>
    <xf numFmtId="0" fontId="82" fillId="0" borderId="15" xfId="452" applyFont="1" applyFill="1" applyBorder="1" applyAlignment="1">
      <alignment horizontal="center" vertical="top" wrapText="1"/>
    </xf>
    <xf numFmtId="0" fontId="82" fillId="0" borderId="20" xfId="452" applyFont="1" applyFill="1" applyBorder="1" applyAlignment="1">
      <alignment horizontal="center" vertical="top"/>
    </xf>
    <xf numFmtId="0" fontId="82" fillId="0" borderId="23" xfId="452" applyFont="1" applyFill="1" applyBorder="1" applyAlignment="1">
      <alignment horizontal="center" vertical="top"/>
    </xf>
    <xf numFmtId="0" fontId="159" fillId="0" borderId="0" xfId="452" applyFont="1" applyFill="1" applyBorder="1" applyAlignment="1">
      <alignment horizontal="center"/>
    </xf>
    <xf numFmtId="0" fontId="54" fillId="0" borderId="42" xfId="452" applyFont="1" applyFill="1" applyBorder="1" applyAlignment="1">
      <alignment horizontal="center" vertical="center"/>
    </xf>
    <xf numFmtId="0" fontId="54" fillId="25" borderId="15" xfId="452" applyFont="1" applyFill="1" applyBorder="1" applyAlignment="1">
      <alignment horizontal="center" vertical="center"/>
    </xf>
    <xf numFmtId="0" fontId="54" fillId="25" borderId="20" xfId="452" applyFont="1" applyFill="1" applyBorder="1" applyAlignment="1">
      <alignment horizontal="center" vertical="center"/>
    </xf>
    <xf numFmtId="0" fontId="54" fillId="25" borderId="23" xfId="452" applyFont="1" applyFill="1" applyBorder="1" applyAlignment="1">
      <alignment horizontal="center" vertical="center"/>
    </xf>
    <xf numFmtId="0" fontId="54" fillId="25" borderId="42" xfId="452" applyFont="1" applyFill="1" applyBorder="1" applyAlignment="1">
      <alignment horizontal="center" vertical="center"/>
    </xf>
    <xf numFmtId="0" fontId="54" fillId="25" borderId="20" xfId="452" applyFont="1" applyFill="1" applyBorder="1" applyAlignment="1">
      <alignment horizontal="center" vertical="center" wrapText="1"/>
    </xf>
    <xf numFmtId="0" fontId="54" fillId="25" borderId="23" xfId="452" applyFont="1" applyFill="1" applyBorder="1" applyAlignment="1">
      <alignment horizontal="center" vertical="center" wrapText="1"/>
    </xf>
    <xf numFmtId="0" fontId="109" fillId="25" borderId="15" xfId="452" applyFont="1" applyFill="1" applyBorder="1" applyAlignment="1">
      <alignment horizontal="center" vertical="center" wrapText="1"/>
    </xf>
    <xf numFmtId="0" fontId="109" fillId="25" borderId="20" xfId="452" applyFont="1" applyFill="1" applyBorder="1" applyAlignment="1">
      <alignment horizontal="center" vertical="center" wrapText="1"/>
    </xf>
    <xf numFmtId="0" fontId="109" fillId="25" borderId="23" xfId="452" applyFont="1" applyFill="1" applyBorder="1" applyAlignment="1">
      <alignment horizontal="center" vertical="center" wrapText="1"/>
    </xf>
    <xf numFmtId="0" fontId="54" fillId="0" borderId="14" xfId="452" applyFont="1" applyFill="1" applyBorder="1" applyAlignment="1">
      <alignment horizontal="center" vertical="center"/>
    </xf>
    <xf numFmtId="0" fontId="54" fillId="0" borderId="35" xfId="452" applyFont="1" applyFill="1" applyBorder="1" applyAlignment="1">
      <alignment horizontal="center" vertical="center"/>
    </xf>
    <xf numFmtId="0" fontId="54" fillId="0" borderId="37" xfId="452" applyFont="1" applyFill="1" applyBorder="1" applyAlignment="1">
      <alignment horizontal="center" vertical="center"/>
    </xf>
  </cellXfs>
  <cellStyles count="118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2 2 2" xfId="928"/>
    <cellStyle name="Normalny 16 2 2 3" xfId="1108"/>
    <cellStyle name="Normalny 16 2 2 4" xfId="748"/>
    <cellStyle name="Normalny 16 2 3" xfId="639"/>
    <cellStyle name="Normalny 16 2 3 2" xfId="997"/>
    <cellStyle name="Normalny 16 2 3 3" xfId="1177"/>
    <cellStyle name="Normalny 16 2 3 4" xfId="817"/>
    <cellStyle name="Normalny 16 2 4" xfId="860"/>
    <cellStyle name="Normalny 16 2 5" xfId="1040"/>
    <cellStyle name="Normalny 16 2 6" xfId="680"/>
    <cellStyle name="Normalny 16 3" xfId="516"/>
    <cellStyle name="Normalny 16 3 2" xfId="584"/>
    <cellStyle name="Normalny 16 3 2 2" xfId="942"/>
    <cellStyle name="Normalny 16 3 2 3" xfId="1122"/>
    <cellStyle name="Normalny 16 3 2 4" xfId="762"/>
    <cellStyle name="Normalny 16 3 3" xfId="874"/>
    <cellStyle name="Normalny 16 3 4" xfId="1054"/>
    <cellStyle name="Normalny 16 3 5" xfId="694"/>
    <cellStyle name="Normalny 16 4" xfId="539"/>
    <cellStyle name="Normalny 16 4 2" xfId="897"/>
    <cellStyle name="Normalny 16 4 3" xfId="1077"/>
    <cellStyle name="Normalny 16 4 4" xfId="717"/>
    <cellStyle name="Normalny 16 5" xfId="608"/>
    <cellStyle name="Normalny 16 5 2" xfId="966"/>
    <cellStyle name="Normalny 16 5 3" xfId="1146"/>
    <cellStyle name="Normalny 16 5 4" xfId="786"/>
    <cellStyle name="Normalny 16 6" xfId="829"/>
    <cellStyle name="Normalny 16 7" xfId="1009"/>
    <cellStyle name="Normalny 16 8" xfId="649"/>
    <cellStyle name="Normalny 17" xfId="459"/>
    <cellStyle name="Normalny 17 2" xfId="502"/>
    <cellStyle name="Normalny 17 2 2" xfId="571"/>
    <cellStyle name="Normalny 17 2 2 2" xfId="929"/>
    <cellStyle name="Normalny 17 2 2 3" xfId="1109"/>
    <cellStyle name="Normalny 17 2 2 4" xfId="749"/>
    <cellStyle name="Normalny 17 2 3" xfId="640"/>
    <cellStyle name="Normalny 17 2 3 2" xfId="998"/>
    <cellStyle name="Normalny 17 2 3 3" xfId="1178"/>
    <cellStyle name="Normalny 17 2 3 4" xfId="818"/>
    <cellStyle name="Normalny 17 2 4" xfId="861"/>
    <cellStyle name="Normalny 17 2 5" xfId="1041"/>
    <cellStyle name="Normalny 17 2 6" xfId="681"/>
    <cellStyle name="Normalny 17 3" xfId="517"/>
    <cellStyle name="Normalny 17 3 2" xfId="585"/>
    <cellStyle name="Normalny 17 3 2 2" xfId="943"/>
    <cellStyle name="Normalny 17 3 2 3" xfId="1123"/>
    <cellStyle name="Normalny 17 3 2 4" xfId="763"/>
    <cellStyle name="Normalny 17 3 3" xfId="875"/>
    <cellStyle name="Normalny 17 3 4" xfId="1055"/>
    <cellStyle name="Normalny 17 3 5" xfId="695"/>
    <cellStyle name="Normalny 17 4" xfId="540"/>
    <cellStyle name="Normalny 17 4 2" xfId="898"/>
    <cellStyle name="Normalny 17 4 3" xfId="1078"/>
    <cellStyle name="Normalny 17 4 4" xfId="718"/>
    <cellStyle name="Normalny 17 5" xfId="609"/>
    <cellStyle name="Normalny 17 5 2" xfId="967"/>
    <cellStyle name="Normalny 17 5 3" xfId="1147"/>
    <cellStyle name="Normalny 17 5 4" xfId="787"/>
    <cellStyle name="Normalny 17 6" xfId="830"/>
    <cellStyle name="Normalny 17 7" xfId="1010"/>
    <cellStyle name="Normalny 17 8" xfId="650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2 2 2" xfId="931"/>
    <cellStyle name="Normalny 19 2 2 3" xfId="1111"/>
    <cellStyle name="Normalny 19 2 2 4" xfId="751"/>
    <cellStyle name="Normalny 19 2 3" xfId="642"/>
    <cellStyle name="Normalny 19 2 3 2" xfId="1000"/>
    <cellStyle name="Normalny 19 2 3 3" xfId="1180"/>
    <cellStyle name="Normalny 19 2 3 4" xfId="820"/>
    <cellStyle name="Normalny 19 2 4" xfId="863"/>
    <cellStyle name="Normalny 19 2 5" xfId="1043"/>
    <cellStyle name="Normalny 19 2 6" xfId="683"/>
    <cellStyle name="Normalny 19 3" xfId="519"/>
    <cellStyle name="Normalny 19 3 2" xfId="587"/>
    <cellStyle name="Normalny 19 3 2 2" xfId="945"/>
    <cellStyle name="Normalny 19 3 2 3" xfId="1125"/>
    <cellStyle name="Normalny 19 3 2 4" xfId="765"/>
    <cellStyle name="Normalny 19 3 3" xfId="877"/>
    <cellStyle name="Normalny 19 3 4" xfId="1057"/>
    <cellStyle name="Normalny 19 3 5" xfId="697"/>
    <cellStyle name="Normalny 19 4" xfId="542"/>
    <cellStyle name="Normalny 19 4 2" xfId="900"/>
    <cellStyle name="Normalny 19 4 3" xfId="1080"/>
    <cellStyle name="Normalny 19 4 4" xfId="720"/>
    <cellStyle name="Normalny 19 5" xfId="611"/>
    <cellStyle name="Normalny 19 5 2" xfId="969"/>
    <cellStyle name="Normalny 19 5 3" xfId="1149"/>
    <cellStyle name="Normalny 19 5 4" xfId="789"/>
    <cellStyle name="Normalny 19 6" xfId="832"/>
    <cellStyle name="Normalny 19 7" xfId="1012"/>
    <cellStyle name="Normalny 19 8" xfId="65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3" xfId="1130"/>
    <cellStyle name="Normalny 22 2 2 4" xfId="770"/>
    <cellStyle name="Normalny 22 2 3" xfId="882"/>
    <cellStyle name="Normalny 22 2 4" xfId="1062"/>
    <cellStyle name="Normalny 22 2 5" xfId="702"/>
    <cellStyle name="Normalny 22 3" xfId="547"/>
    <cellStyle name="Normalny 22 3 2" xfId="905"/>
    <cellStyle name="Normalny 22 3 3" xfId="1085"/>
    <cellStyle name="Normalny 22 3 4" xfId="725"/>
    <cellStyle name="Normalny 22 4" xfId="616"/>
    <cellStyle name="Normalny 22 4 2" xfId="974"/>
    <cellStyle name="Normalny 22 4 3" xfId="1154"/>
    <cellStyle name="Normalny 22 4 4" xfId="794"/>
    <cellStyle name="Normalny 22 5" xfId="837"/>
    <cellStyle name="Normalny 22 6" xfId="1017"/>
    <cellStyle name="Normalny 22 7" xfId="657"/>
    <cellStyle name="Normalny 23" xfId="480"/>
    <cellStyle name="Normalny 23 2" xfId="556"/>
    <cellStyle name="Normalny 23 2 2" xfId="914"/>
    <cellStyle name="Normalny 23 2 3" xfId="1094"/>
    <cellStyle name="Normalny 23 2 4" xfId="734"/>
    <cellStyle name="Normalny 23 3" xfId="625"/>
    <cellStyle name="Normalny 23 3 2" xfId="983"/>
    <cellStyle name="Normalny 23 3 3" xfId="1163"/>
    <cellStyle name="Normalny 23 3 4" xfId="803"/>
    <cellStyle name="Normalny 23 4" xfId="846"/>
    <cellStyle name="Normalny 23 5" xfId="1026"/>
    <cellStyle name="Normalny 23 6" xfId="666"/>
    <cellStyle name="Normalny 24" xfId="489"/>
    <cellStyle name="Normalny 24 2" xfId="559"/>
    <cellStyle name="Normalny 24 2 2" xfId="917"/>
    <cellStyle name="Normalny 24 2 3" xfId="1097"/>
    <cellStyle name="Normalny 24 2 4" xfId="737"/>
    <cellStyle name="Normalny 24 3" xfId="628"/>
    <cellStyle name="Normalny 24 3 2" xfId="986"/>
    <cellStyle name="Normalny 24 3 3" xfId="1166"/>
    <cellStyle name="Normalny 24 3 4" xfId="806"/>
    <cellStyle name="Normalny 24 4" xfId="849"/>
    <cellStyle name="Normalny 24 5" xfId="1029"/>
    <cellStyle name="Normalny 24 6" xfId="669"/>
    <cellStyle name="Normalny 25" xfId="492"/>
    <cellStyle name="Normalny 25 2" xfId="493"/>
    <cellStyle name="Normalny 25 2 2" xfId="563"/>
    <cellStyle name="Normalny 25 2 2 2" xfId="921"/>
    <cellStyle name="Normalny 25 2 2 3" xfId="1101"/>
    <cellStyle name="Normalny 25 2 2 4" xfId="741"/>
    <cellStyle name="Normalny 25 2 3" xfId="632"/>
    <cellStyle name="Normalny 25 2 3 2" xfId="990"/>
    <cellStyle name="Normalny 25 2 3 3" xfId="1170"/>
    <cellStyle name="Normalny 25 2 3 4" xfId="810"/>
    <cellStyle name="Normalny 25 2 4" xfId="853"/>
    <cellStyle name="Normalny 25 2 5" xfId="1033"/>
    <cellStyle name="Normalny 25 2 6" xfId="673"/>
    <cellStyle name="Normalny 25 3" xfId="562"/>
    <cellStyle name="Normalny 25 3 2" xfId="920"/>
    <cellStyle name="Normalny 25 3 3" xfId="1100"/>
    <cellStyle name="Normalny 25 3 4" xfId="740"/>
    <cellStyle name="Normalny 25 4" xfId="631"/>
    <cellStyle name="Normalny 25 4 2" xfId="989"/>
    <cellStyle name="Normalny 25 4 3" xfId="1169"/>
    <cellStyle name="Normalny 25 4 4" xfId="809"/>
    <cellStyle name="Normalny 25 5" xfId="852"/>
    <cellStyle name="Normalny 25 6" xfId="1032"/>
    <cellStyle name="Normalny 25 7" xfId="672"/>
    <cellStyle name="Normalny 26" xfId="494"/>
    <cellStyle name="Normalny 26 2" xfId="564"/>
    <cellStyle name="Normalny 26 2 2" xfId="922"/>
    <cellStyle name="Normalny 26 2 3" xfId="1102"/>
    <cellStyle name="Normalny 26 2 4" xfId="742"/>
    <cellStyle name="Normalny 26 3" xfId="633"/>
    <cellStyle name="Normalny 26 3 2" xfId="991"/>
    <cellStyle name="Normalny 26 3 3" xfId="1171"/>
    <cellStyle name="Normalny 26 3 4" xfId="811"/>
    <cellStyle name="Normalny 26 4" xfId="854"/>
    <cellStyle name="Normalny 26 5" xfId="1034"/>
    <cellStyle name="Normalny 26 6" xfId="674"/>
    <cellStyle name="Normalny 27" xfId="495"/>
    <cellStyle name="Normalny 27 2" xfId="565"/>
    <cellStyle name="Normalny 27 2 2" xfId="923"/>
    <cellStyle name="Normalny 27 2 3" xfId="1103"/>
    <cellStyle name="Normalny 27 2 4" xfId="743"/>
    <cellStyle name="Normalny 27 3" xfId="634"/>
    <cellStyle name="Normalny 27 3 2" xfId="992"/>
    <cellStyle name="Normalny 27 3 3" xfId="1172"/>
    <cellStyle name="Normalny 27 3 4" xfId="812"/>
    <cellStyle name="Normalny 27 4" xfId="855"/>
    <cellStyle name="Normalny 27 5" xfId="1035"/>
    <cellStyle name="Normalny 27 6" xfId="675"/>
    <cellStyle name="Normalny 28" xfId="496"/>
    <cellStyle name="Normalny 28 2" xfId="566"/>
    <cellStyle name="Normalny 28 2 2" xfId="924"/>
    <cellStyle name="Normalny 28 2 3" xfId="1104"/>
    <cellStyle name="Normalny 28 2 4" xfId="744"/>
    <cellStyle name="Normalny 28 3" xfId="635"/>
    <cellStyle name="Normalny 28 3 2" xfId="993"/>
    <cellStyle name="Normalny 28 3 3" xfId="1173"/>
    <cellStyle name="Normalny 28 3 4" xfId="813"/>
    <cellStyle name="Normalny 28 4" xfId="856"/>
    <cellStyle name="Normalny 28 5" xfId="1036"/>
    <cellStyle name="Normalny 28 6" xfId="676"/>
    <cellStyle name="Normalny 29" xfId="507"/>
    <cellStyle name="Normalny 29 2" xfId="576"/>
    <cellStyle name="Normalny 29 2 2" xfId="934"/>
    <cellStyle name="Normalny 29 2 3" xfId="1114"/>
    <cellStyle name="Normalny 29 2 4" xfId="754"/>
    <cellStyle name="Normalny 29 3" xfId="645"/>
    <cellStyle name="Normalny 29 3 2" xfId="1003"/>
    <cellStyle name="Normalny 29 3 3" xfId="1183"/>
    <cellStyle name="Normalny 29 3 4" xfId="823"/>
    <cellStyle name="Normalny 29 4" xfId="866"/>
    <cellStyle name="Normalny 29 5" xfId="1046"/>
    <cellStyle name="Normalny 29 6" xfId="686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3" xfId="1128"/>
    <cellStyle name="Normalny 3 10 2 2 4" xfId="768"/>
    <cellStyle name="Normalny 3 10 2 3" xfId="880"/>
    <cellStyle name="Normalny 3 10 2 4" xfId="1060"/>
    <cellStyle name="Normalny 3 10 2 5" xfId="700"/>
    <cellStyle name="Normalny 3 10 3" xfId="545"/>
    <cellStyle name="Normalny 3 10 3 2" xfId="903"/>
    <cellStyle name="Normalny 3 10 3 3" xfId="1083"/>
    <cellStyle name="Normalny 3 10 3 4" xfId="723"/>
    <cellStyle name="Normalny 3 10 4" xfId="614"/>
    <cellStyle name="Normalny 3 10 4 2" xfId="972"/>
    <cellStyle name="Normalny 3 10 4 3" xfId="1152"/>
    <cellStyle name="Normalny 3 10 4 4" xfId="792"/>
    <cellStyle name="Normalny 3 10 5" xfId="835"/>
    <cellStyle name="Normalny 3 10 6" xfId="1015"/>
    <cellStyle name="Normalny 3 10 7" xfId="655"/>
    <cellStyle name="Normalny 3 11" xfId="472"/>
    <cellStyle name="Normalny 3 11 2" xfId="525"/>
    <cellStyle name="Normalny 3 11 2 2" xfId="593"/>
    <cellStyle name="Normalny 3 11 2 2 2" xfId="951"/>
    <cellStyle name="Normalny 3 11 2 2 3" xfId="1131"/>
    <cellStyle name="Normalny 3 11 2 2 4" xfId="771"/>
    <cellStyle name="Normalny 3 11 2 3" xfId="883"/>
    <cellStyle name="Normalny 3 11 2 4" xfId="1063"/>
    <cellStyle name="Normalny 3 11 2 5" xfId="703"/>
    <cellStyle name="Normalny 3 11 3" xfId="548"/>
    <cellStyle name="Normalny 3 11 3 2" xfId="906"/>
    <cellStyle name="Normalny 3 11 3 3" xfId="1086"/>
    <cellStyle name="Normalny 3 11 3 4" xfId="726"/>
    <cellStyle name="Normalny 3 11 4" xfId="617"/>
    <cellStyle name="Normalny 3 11 4 2" xfId="975"/>
    <cellStyle name="Normalny 3 11 4 3" xfId="1155"/>
    <cellStyle name="Normalny 3 11 4 4" xfId="795"/>
    <cellStyle name="Normalny 3 11 5" xfId="838"/>
    <cellStyle name="Normalny 3 11 6" xfId="1018"/>
    <cellStyle name="Normalny 3 11 7" xfId="658"/>
    <cellStyle name="Normalny 3 12" xfId="474"/>
    <cellStyle name="Normalny 3 12 2" xfId="527"/>
    <cellStyle name="Normalny 3 12 2 2" xfId="595"/>
    <cellStyle name="Normalny 3 12 2 2 2" xfId="953"/>
    <cellStyle name="Normalny 3 12 2 2 3" xfId="1133"/>
    <cellStyle name="Normalny 3 12 2 2 4" xfId="773"/>
    <cellStyle name="Normalny 3 12 2 3" xfId="885"/>
    <cellStyle name="Normalny 3 12 2 4" xfId="1065"/>
    <cellStyle name="Normalny 3 12 2 5" xfId="705"/>
    <cellStyle name="Normalny 3 12 3" xfId="550"/>
    <cellStyle name="Normalny 3 12 3 2" xfId="908"/>
    <cellStyle name="Normalny 3 12 3 3" xfId="1088"/>
    <cellStyle name="Normalny 3 12 3 4" xfId="728"/>
    <cellStyle name="Normalny 3 12 4" xfId="619"/>
    <cellStyle name="Normalny 3 12 4 2" xfId="977"/>
    <cellStyle name="Normalny 3 12 4 3" xfId="1157"/>
    <cellStyle name="Normalny 3 12 4 4" xfId="797"/>
    <cellStyle name="Normalny 3 12 5" xfId="840"/>
    <cellStyle name="Normalny 3 12 6" xfId="1020"/>
    <cellStyle name="Normalny 3 12 7" xfId="660"/>
    <cellStyle name="Normalny 3 13" xfId="476"/>
    <cellStyle name="Normalny 3 13 2" xfId="529"/>
    <cellStyle name="Normalny 3 13 2 2" xfId="597"/>
    <cellStyle name="Normalny 3 13 2 2 2" xfId="955"/>
    <cellStyle name="Normalny 3 13 2 2 3" xfId="1135"/>
    <cellStyle name="Normalny 3 13 2 2 4" xfId="775"/>
    <cellStyle name="Normalny 3 13 2 3" xfId="887"/>
    <cellStyle name="Normalny 3 13 2 4" xfId="1067"/>
    <cellStyle name="Normalny 3 13 2 5" xfId="707"/>
    <cellStyle name="Normalny 3 13 3" xfId="552"/>
    <cellStyle name="Normalny 3 13 3 2" xfId="910"/>
    <cellStyle name="Normalny 3 13 3 3" xfId="1090"/>
    <cellStyle name="Normalny 3 13 3 4" xfId="730"/>
    <cellStyle name="Normalny 3 13 4" xfId="621"/>
    <cellStyle name="Normalny 3 13 4 2" xfId="979"/>
    <cellStyle name="Normalny 3 13 4 3" xfId="1159"/>
    <cellStyle name="Normalny 3 13 4 4" xfId="799"/>
    <cellStyle name="Normalny 3 13 5" xfId="842"/>
    <cellStyle name="Normalny 3 13 6" xfId="1022"/>
    <cellStyle name="Normalny 3 13 7" xfId="662"/>
    <cellStyle name="Normalny 3 14" xfId="478"/>
    <cellStyle name="Normalny 3 14 2" xfId="531"/>
    <cellStyle name="Normalny 3 14 2 2" xfId="599"/>
    <cellStyle name="Normalny 3 14 2 2 2" xfId="957"/>
    <cellStyle name="Normalny 3 14 2 2 3" xfId="1137"/>
    <cellStyle name="Normalny 3 14 2 2 4" xfId="777"/>
    <cellStyle name="Normalny 3 14 2 3" xfId="889"/>
    <cellStyle name="Normalny 3 14 2 4" xfId="1069"/>
    <cellStyle name="Normalny 3 14 2 5" xfId="709"/>
    <cellStyle name="Normalny 3 14 3" xfId="554"/>
    <cellStyle name="Normalny 3 14 3 2" xfId="912"/>
    <cellStyle name="Normalny 3 14 3 3" xfId="1092"/>
    <cellStyle name="Normalny 3 14 3 4" xfId="732"/>
    <cellStyle name="Normalny 3 14 4" xfId="623"/>
    <cellStyle name="Normalny 3 14 4 2" xfId="981"/>
    <cellStyle name="Normalny 3 14 4 3" xfId="1161"/>
    <cellStyle name="Normalny 3 14 4 4" xfId="801"/>
    <cellStyle name="Normalny 3 14 5" xfId="844"/>
    <cellStyle name="Normalny 3 14 6" xfId="1024"/>
    <cellStyle name="Normalny 3 14 7" xfId="664"/>
    <cellStyle name="Normalny 3 15" xfId="481"/>
    <cellStyle name="Normalny 3 15 2" xfId="557"/>
    <cellStyle name="Normalny 3 15 2 2" xfId="915"/>
    <cellStyle name="Normalny 3 15 2 3" xfId="1095"/>
    <cellStyle name="Normalny 3 15 2 4" xfId="735"/>
    <cellStyle name="Normalny 3 15 3" xfId="626"/>
    <cellStyle name="Normalny 3 15 3 2" xfId="984"/>
    <cellStyle name="Normalny 3 15 3 3" xfId="1164"/>
    <cellStyle name="Normalny 3 15 3 4" xfId="804"/>
    <cellStyle name="Normalny 3 15 4" xfId="847"/>
    <cellStyle name="Normalny 3 15 5" xfId="1027"/>
    <cellStyle name="Normalny 3 15 6" xfId="667"/>
    <cellStyle name="Normalny 3 16" xfId="490"/>
    <cellStyle name="Normalny 3 16 2" xfId="560"/>
    <cellStyle name="Normalny 3 16 2 2" xfId="918"/>
    <cellStyle name="Normalny 3 16 2 3" xfId="1098"/>
    <cellStyle name="Normalny 3 16 2 4" xfId="738"/>
    <cellStyle name="Normalny 3 16 3" xfId="629"/>
    <cellStyle name="Normalny 3 16 3 2" xfId="987"/>
    <cellStyle name="Normalny 3 16 3 3" xfId="1167"/>
    <cellStyle name="Normalny 3 16 3 4" xfId="807"/>
    <cellStyle name="Normalny 3 16 4" xfId="850"/>
    <cellStyle name="Normalny 3 16 5" xfId="1030"/>
    <cellStyle name="Normalny 3 16 6" xfId="67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2 2 2" xfId="932"/>
    <cellStyle name="Normalny 3 9 2 2 3" xfId="1112"/>
    <cellStyle name="Normalny 3 9 2 2 4" xfId="752"/>
    <cellStyle name="Normalny 3 9 2 3" xfId="643"/>
    <cellStyle name="Normalny 3 9 2 3 2" xfId="1001"/>
    <cellStyle name="Normalny 3 9 2 3 3" xfId="1181"/>
    <cellStyle name="Normalny 3 9 2 3 4" xfId="821"/>
    <cellStyle name="Normalny 3 9 2 4" xfId="864"/>
    <cellStyle name="Normalny 3 9 2 5" xfId="1044"/>
    <cellStyle name="Normalny 3 9 2 6" xfId="684"/>
    <cellStyle name="Normalny 3 9 3" xfId="520"/>
    <cellStyle name="Normalny 3 9 3 2" xfId="588"/>
    <cellStyle name="Normalny 3 9 3 2 2" xfId="946"/>
    <cellStyle name="Normalny 3 9 3 2 3" xfId="1126"/>
    <cellStyle name="Normalny 3 9 3 2 4" xfId="766"/>
    <cellStyle name="Normalny 3 9 3 3" xfId="878"/>
    <cellStyle name="Normalny 3 9 3 4" xfId="1058"/>
    <cellStyle name="Normalny 3 9 3 5" xfId="698"/>
    <cellStyle name="Normalny 3 9 4" xfId="543"/>
    <cellStyle name="Normalny 3 9 4 2" xfId="901"/>
    <cellStyle name="Normalny 3 9 4 3" xfId="1081"/>
    <cellStyle name="Normalny 3 9 4 4" xfId="721"/>
    <cellStyle name="Normalny 3 9 5" xfId="612"/>
    <cellStyle name="Normalny 3 9 5 2" xfId="970"/>
    <cellStyle name="Normalny 3 9 5 3" xfId="1150"/>
    <cellStyle name="Normalny 3 9 5 4" xfId="790"/>
    <cellStyle name="Normalny 3 9 6" xfId="833"/>
    <cellStyle name="Normalny 3 9 7" xfId="1013"/>
    <cellStyle name="Normalny 3 9 8" xfId="653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3" xfId="1116"/>
    <cellStyle name="Normalny 31 2 4" xfId="756"/>
    <cellStyle name="Normalny 31 3" xfId="868"/>
    <cellStyle name="Normalny 31 4" xfId="1048"/>
    <cellStyle name="Normalny 31 5" xfId="688"/>
    <cellStyle name="Normalny 32" xfId="512"/>
    <cellStyle name="Normalny 32 2" xfId="580"/>
    <cellStyle name="Normalny 32 2 2" xfId="938"/>
    <cellStyle name="Normalny 32 2 3" xfId="1118"/>
    <cellStyle name="Normalny 32 2 4" xfId="758"/>
    <cellStyle name="Normalny 32 3" xfId="870"/>
    <cellStyle name="Normalny 32 4" xfId="1050"/>
    <cellStyle name="Normalny 32 5" xfId="690"/>
    <cellStyle name="Normalny 33" xfId="533"/>
    <cellStyle name="Normalny 33 2" xfId="601"/>
    <cellStyle name="Normalny 33 2 2" xfId="959"/>
    <cellStyle name="Normalny 33 2 3" xfId="1139"/>
    <cellStyle name="Normalny 33 2 4" xfId="779"/>
    <cellStyle name="Normalny 33 3" xfId="891"/>
    <cellStyle name="Normalny 33 4" xfId="1071"/>
    <cellStyle name="Normalny 33 5" xfId="711"/>
    <cellStyle name="Normalny 34" xfId="534"/>
    <cellStyle name="Normalny 34 2" xfId="602"/>
    <cellStyle name="Normalny 34 2 2" xfId="960"/>
    <cellStyle name="Normalny 34 2 3" xfId="1140"/>
    <cellStyle name="Normalny 34 2 4" xfId="780"/>
    <cellStyle name="Normalny 34 3" xfId="892"/>
    <cellStyle name="Normalny 34 4" xfId="1072"/>
    <cellStyle name="Normalny 34 5" xfId="712"/>
    <cellStyle name="Normalny 35" xfId="535"/>
    <cellStyle name="Normalny 35 2" xfId="603"/>
    <cellStyle name="Normalny 35 2 2" xfId="961"/>
    <cellStyle name="Normalny 35 2 3" xfId="1141"/>
    <cellStyle name="Normalny 35 2 4" xfId="781"/>
    <cellStyle name="Normalny 35 3" xfId="893"/>
    <cellStyle name="Normalny 35 4" xfId="1073"/>
    <cellStyle name="Normalny 35 5" xfId="713"/>
    <cellStyle name="Normalny 36" xfId="536"/>
    <cellStyle name="Normalny 36 2" xfId="604"/>
    <cellStyle name="Normalny 36 2 2" xfId="962"/>
    <cellStyle name="Normalny 36 2 3" xfId="1142"/>
    <cellStyle name="Normalny 36 2 4" xfId="782"/>
    <cellStyle name="Normalny 36 3" xfId="894"/>
    <cellStyle name="Normalny 36 4" xfId="1074"/>
    <cellStyle name="Normalny 36 5" xfId="714"/>
    <cellStyle name="Normalny 37" xfId="605"/>
    <cellStyle name="Normalny 37 2" xfId="963"/>
    <cellStyle name="Normalny 37 3" xfId="1143"/>
    <cellStyle name="Normalny 37 4" xfId="783"/>
    <cellStyle name="Normalny 38" xfId="825"/>
    <cellStyle name="Normalny 38 2" xfId="1005"/>
    <cellStyle name="Normalny 38 3" xfId="1185"/>
    <cellStyle name="Normalny 39" xfId="1187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3" xfId="1136"/>
    <cellStyle name="Procentowy 10 2 2 4" xfId="776"/>
    <cellStyle name="Procentowy 10 2 3" xfId="888"/>
    <cellStyle name="Procentowy 10 2 4" xfId="1068"/>
    <cellStyle name="Procentowy 10 2 5" xfId="708"/>
    <cellStyle name="Procentowy 10 3" xfId="553"/>
    <cellStyle name="Procentowy 10 3 2" xfId="911"/>
    <cellStyle name="Procentowy 10 3 3" xfId="1091"/>
    <cellStyle name="Procentowy 10 3 4" xfId="731"/>
    <cellStyle name="Procentowy 10 4" xfId="622"/>
    <cellStyle name="Procentowy 10 4 2" xfId="980"/>
    <cellStyle name="Procentowy 10 4 3" xfId="1160"/>
    <cellStyle name="Procentowy 10 4 4" xfId="800"/>
    <cellStyle name="Procentowy 10 5" xfId="843"/>
    <cellStyle name="Procentowy 10 6" xfId="1023"/>
    <cellStyle name="Procentowy 10 7" xfId="663"/>
    <cellStyle name="Procentowy 11" xfId="479"/>
    <cellStyle name="Procentowy 11 2" xfId="532"/>
    <cellStyle name="Procentowy 11 2 2" xfId="600"/>
    <cellStyle name="Procentowy 11 2 2 2" xfId="958"/>
    <cellStyle name="Procentowy 11 2 2 3" xfId="1138"/>
    <cellStyle name="Procentowy 11 2 2 4" xfId="778"/>
    <cellStyle name="Procentowy 11 2 3" xfId="890"/>
    <cellStyle name="Procentowy 11 2 4" xfId="1070"/>
    <cellStyle name="Procentowy 11 2 5" xfId="710"/>
    <cellStyle name="Procentowy 11 3" xfId="555"/>
    <cellStyle name="Procentowy 11 3 2" xfId="913"/>
    <cellStyle name="Procentowy 11 3 3" xfId="1093"/>
    <cellStyle name="Procentowy 11 3 4" xfId="733"/>
    <cellStyle name="Procentowy 11 4" xfId="624"/>
    <cellStyle name="Procentowy 11 4 2" xfId="982"/>
    <cellStyle name="Procentowy 11 4 3" xfId="1162"/>
    <cellStyle name="Procentowy 11 4 4" xfId="802"/>
    <cellStyle name="Procentowy 11 5" xfId="845"/>
    <cellStyle name="Procentowy 11 6" xfId="1025"/>
    <cellStyle name="Procentowy 11 7" xfId="665"/>
    <cellStyle name="Procentowy 12" xfId="482"/>
    <cellStyle name="Procentowy 12 2" xfId="558"/>
    <cellStyle name="Procentowy 12 2 2" xfId="916"/>
    <cellStyle name="Procentowy 12 2 3" xfId="1096"/>
    <cellStyle name="Procentowy 12 2 4" xfId="736"/>
    <cellStyle name="Procentowy 12 3" xfId="627"/>
    <cellStyle name="Procentowy 12 3 2" xfId="985"/>
    <cellStyle name="Procentowy 12 3 3" xfId="1165"/>
    <cellStyle name="Procentowy 12 3 4" xfId="805"/>
    <cellStyle name="Procentowy 12 4" xfId="848"/>
    <cellStyle name="Procentowy 12 5" xfId="1028"/>
    <cellStyle name="Procentowy 12 6" xfId="668"/>
    <cellStyle name="Procentowy 13" xfId="491"/>
    <cellStyle name="Procentowy 13 2" xfId="561"/>
    <cellStyle name="Procentowy 13 2 2" xfId="919"/>
    <cellStyle name="Procentowy 13 2 3" xfId="1099"/>
    <cellStyle name="Procentowy 13 2 4" xfId="739"/>
    <cellStyle name="Procentowy 13 3" xfId="630"/>
    <cellStyle name="Procentowy 13 3 2" xfId="988"/>
    <cellStyle name="Procentowy 13 3 3" xfId="1168"/>
    <cellStyle name="Procentowy 13 3 4" xfId="808"/>
    <cellStyle name="Procentowy 13 4" xfId="851"/>
    <cellStyle name="Procentowy 13 5" xfId="1031"/>
    <cellStyle name="Procentowy 13 6" xfId="671"/>
    <cellStyle name="Procentowy 14" xfId="497"/>
    <cellStyle name="Procentowy 14 2" xfId="567"/>
    <cellStyle name="Procentowy 14 2 2" xfId="925"/>
    <cellStyle name="Procentowy 14 2 3" xfId="1105"/>
    <cellStyle name="Procentowy 14 2 4" xfId="745"/>
    <cellStyle name="Procentowy 14 3" xfId="636"/>
    <cellStyle name="Procentowy 14 3 2" xfId="994"/>
    <cellStyle name="Procentowy 14 3 3" xfId="1174"/>
    <cellStyle name="Procentowy 14 3 4" xfId="814"/>
    <cellStyle name="Procentowy 14 4" xfId="857"/>
    <cellStyle name="Procentowy 14 5" xfId="1037"/>
    <cellStyle name="Procentowy 14 6" xfId="677"/>
    <cellStyle name="Procentowy 15" xfId="508"/>
    <cellStyle name="Procentowy 15 2" xfId="577"/>
    <cellStyle name="Procentowy 15 2 2" xfId="935"/>
    <cellStyle name="Procentowy 15 2 3" xfId="1115"/>
    <cellStyle name="Procentowy 15 2 4" xfId="755"/>
    <cellStyle name="Procentowy 15 3" xfId="646"/>
    <cellStyle name="Procentowy 15 3 2" xfId="1004"/>
    <cellStyle name="Procentowy 15 3 3" xfId="1184"/>
    <cellStyle name="Procentowy 15 3 4" xfId="824"/>
    <cellStyle name="Procentowy 15 4" xfId="867"/>
    <cellStyle name="Procentowy 15 5" xfId="1047"/>
    <cellStyle name="Procentowy 15 6" xfId="687"/>
    <cellStyle name="Procentowy 16" xfId="511"/>
    <cellStyle name="Procentowy 16 2" xfId="579"/>
    <cellStyle name="Procentowy 16 2 2" xfId="937"/>
    <cellStyle name="Procentowy 16 2 3" xfId="1117"/>
    <cellStyle name="Procentowy 16 2 4" xfId="757"/>
    <cellStyle name="Procentowy 16 3" xfId="869"/>
    <cellStyle name="Procentowy 16 4" xfId="1049"/>
    <cellStyle name="Procentowy 16 5" xfId="689"/>
    <cellStyle name="Procentowy 17" xfId="513"/>
    <cellStyle name="Procentowy 17 2" xfId="581"/>
    <cellStyle name="Procentowy 17 2 2" xfId="939"/>
    <cellStyle name="Procentowy 17 2 3" xfId="1119"/>
    <cellStyle name="Procentowy 17 2 4" xfId="759"/>
    <cellStyle name="Procentowy 17 3" xfId="871"/>
    <cellStyle name="Procentowy 17 4" xfId="1051"/>
    <cellStyle name="Procentowy 17 5" xfId="691"/>
    <cellStyle name="Procentowy 18" xfId="826"/>
    <cellStyle name="Procentowy 18 2" xfId="1006"/>
    <cellStyle name="Procentowy 18 3" xfId="1186"/>
    <cellStyle name="Procentowy 19" xfId="1188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2 2 2" xfId="930"/>
    <cellStyle name="Procentowy 5 2 2 3" xfId="1110"/>
    <cellStyle name="Procentowy 5 2 2 4" xfId="750"/>
    <cellStyle name="Procentowy 5 2 3" xfId="641"/>
    <cellStyle name="Procentowy 5 2 3 2" xfId="999"/>
    <cellStyle name="Procentowy 5 2 3 3" xfId="1179"/>
    <cellStyle name="Procentowy 5 2 3 4" xfId="819"/>
    <cellStyle name="Procentowy 5 2 4" xfId="862"/>
    <cellStyle name="Procentowy 5 2 5" xfId="1042"/>
    <cellStyle name="Procentowy 5 2 6" xfId="682"/>
    <cellStyle name="Procentowy 5 3" xfId="518"/>
    <cellStyle name="Procentowy 5 3 2" xfId="586"/>
    <cellStyle name="Procentowy 5 3 2 2" xfId="944"/>
    <cellStyle name="Procentowy 5 3 2 3" xfId="1124"/>
    <cellStyle name="Procentowy 5 3 2 4" xfId="764"/>
    <cellStyle name="Procentowy 5 3 3" xfId="876"/>
    <cellStyle name="Procentowy 5 3 4" xfId="1056"/>
    <cellStyle name="Procentowy 5 3 5" xfId="696"/>
    <cellStyle name="Procentowy 5 4" xfId="541"/>
    <cellStyle name="Procentowy 5 4 2" xfId="899"/>
    <cellStyle name="Procentowy 5 4 3" xfId="1079"/>
    <cellStyle name="Procentowy 5 4 4" xfId="719"/>
    <cellStyle name="Procentowy 5 5" xfId="610"/>
    <cellStyle name="Procentowy 5 5 2" xfId="968"/>
    <cellStyle name="Procentowy 5 5 3" xfId="1148"/>
    <cellStyle name="Procentowy 5 5 4" xfId="788"/>
    <cellStyle name="Procentowy 5 6" xfId="831"/>
    <cellStyle name="Procentowy 5 7" xfId="1011"/>
    <cellStyle name="Procentowy 5 8" xfId="651"/>
    <cellStyle name="Procentowy 6" xfId="464"/>
    <cellStyle name="Procentowy 6 2" xfId="506"/>
    <cellStyle name="Procentowy 6 2 2" xfId="575"/>
    <cellStyle name="Procentowy 6 2 2 2" xfId="933"/>
    <cellStyle name="Procentowy 6 2 2 3" xfId="1113"/>
    <cellStyle name="Procentowy 6 2 2 4" xfId="753"/>
    <cellStyle name="Procentowy 6 2 3" xfId="644"/>
    <cellStyle name="Procentowy 6 2 3 2" xfId="1002"/>
    <cellStyle name="Procentowy 6 2 3 3" xfId="1182"/>
    <cellStyle name="Procentowy 6 2 3 4" xfId="822"/>
    <cellStyle name="Procentowy 6 2 4" xfId="865"/>
    <cellStyle name="Procentowy 6 2 5" xfId="1045"/>
    <cellStyle name="Procentowy 6 2 6" xfId="685"/>
    <cellStyle name="Procentowy 6 3" xfId="521"/>
    <cellStyle name="Procentowy 6 3 2" xfId="589"/>
    <cellStyle name="Procentowy 6 3 2 2" xfId="947"/>
    <cellStyle name="Procentowy 6 3 2 3" xfId="1127"/>
    <cellStyle name="Procentowy 6 3 2 4" xfId="767"/>
    <cellStyle name="Procentowy 6 3 3" xfId="879"/>
    <cellStyle name="Procentowy 6 3 4" xfId="1059"/>
    <cellStyle name="Procentowy 6 3 5" xfId="699"/>
    <cellStyle name="Procentowy 6 4" xfId="544"/>
    <cellStyle name="Procentowy 6 4 2" xfId="902"/>
    <cellStyle name="Procentowy 6 4 3" xfId="1082"/>
    <cellStyle name="Procentowy 6 4 4" xfId="722"/>
    <cellStyle name="Procentowy 6 5" xfId="613"/>
    <cellStyle name="Procentowy 6 5 2" xfId="971"/>
    <cellStyle name="Procentowy 6 5 3" xfId="1151"/>
    <cellStyle name="Procentowy 6 5 4" xfId="791"/>
    <cellStyle name="Procentowy 6 6" xfId="834"/>
    <cellStyle name="Procentowy 6 7" xfId="1014"/>
    <cellStyle name="Procentowy 6 8" xfId="654"/>
    <cellStyle name="Procentowy 7" xfId="470"/>
    <cellStyle name="Procentowy 7 2" xfId="523"/>
    <cellStyle name="Procentowy 7 2 2" xfId="591"/>
    <cellStyle name="Procentowy 7 2 2 2" xfId="949"/>
    <cellStyle name="Procentowy 7 2 2 3" xfId="1129"/>
    <cellStyle name="Procentowy 7 2 2 4" xfId="769"/>
    <cellStyle name="Procentowy 7 2 3" xfId="881"/>
    <cellStyle name="Procentowy 7 2 4" xfId="1061"/>
    <cellStyle name="Procentowy 7 2 5" xfId="701"/>
    <cellStyle name="Procentowy 7 3" xfId="546"/>
    <cellStyle name="Procentowy 7 3 2" xfId="904"/>
    <cellStyle name="Procentowy 7 3 3" xfId="1084"/>
    <cellStyle name="Procentowy 7 3 4" xfId="724"/>
    <cellStyle name="Procentowy 7 4" xfId="615"/>
    <cellStyle name="Procentowy 7 4 2" xfId="973"/>
    <cellStyle name="Procentowy 7 4 3" xfId="1153"/>
    <cellStyle name="Procentowy 7 4 4" xfId="793"/>
    <cellStyle name="Procentowy 7 5" xfId="836"/>
    <cellStyle name="Procentowy 7 6" xfId="1016"/>
    <cellStyle name="Procentowy 7 7" xfId="656"/>
    <cellStyle name="Procentowy 8" xfId="473"/>
    <cellStyle name="Procentowy 8 2" xfId="526"/>
    <cellStyle name="Procentowy 8 2 2" xfId="594"/>
    <cellStyle name="Procentowy 8 2 2 2" xfId="952"/>
    <cellStyle name="Procentowy 8 2 2 3" xfId="1132"/>
    <cellStyle name="Procentowy 8 2 2 4" xfId="772"/>
    <cellStyle name="Procentowy 8 2 3" xfId="884"/>
    <cellStyle name="Procentowy 8 2 4" xfId="1064"/>
    <cellStyle name="Procentowy 8 2 5" xfId="704"/>
    <cellStyle name="Procentowy 8 3" xfId="549"/>
    <cellStyle name="Procentowy 8 3 2" xfId="907"/>
    <cellStyle name="Procentowy 8 3 3" xfId="1087"/>
    <cellStyle name="Procentowy 8 3 4" xfId="727"/>
    <cellStyle name="Procentowy 8 4" xfId="618"/>
    <cellStyle name="Procentowy 8 4 2" xfId="976"/>
    <cellStyle name="Procentowy 8 4 3" xfId="1156"/>
    <cellStyle name="Procentowy 8 4 4" xfId="796"/>
    <cellStyle name="Procentowy 8 5" xfId="839"/>
    <cellStyle name="Procentowy 8 6" xfId="1019"/>
    <cellStyle name="Procentowy 8 7" xfId="659"/>
    <cellStyle name="Procentowy 9" xfId="475"/>
    <cellStyle name="Procentowy 9 2" xfId="528"/>
    <cellStyle name="Procentowy 9 2 2" xfId="596"/>
    <cellStyle name="Procentowy 9 2 2 2" xfId="954"/>
    <cellStyle name="Procentowy 9 2 2 3" xfId="1134"/>
    <cellStyle name="Procentowy 9 2 2 4" xfId="774"/>
    <cellStyle name="Procentowy 9 2 3" xfId="886"/>
    <cellStyle name="Procentowy 9 2 4" xfId="1066"/>
    <cellStyle name="Procentowy 9 2 5" xfId="706"/>
    <cellStyle name="Procentowy 9 3" xfId="551"/>
    <cellStyle name="Procentowy 9 3 2" xfId="909"/>
    <cellStyle name="Procentowy 9 3 3" xfId="1089"/>
    <cellStyle name="Procentowy 9 3 4" xfId="729"/>
    <cellStyle name="Procentowy 9 4" xfId="620"/>
    <cellStyle name="Procentowy 9 4 2" xfId="978"/>
    <cellStyle name="Procentowy 9 4 3" xfId="1158"/>
    <cellStyle name="Procentowy 9 4 4" xfId="798"/>
    <cellStyle name="Procentowy 9 5" xfId="841"/>
    <cellStyle name="Procentowy 9 6" xfId="1021"/>
    <cellStyle name="Procentowy 9 7" xfId="66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2 2 2" xfId="926"/>
    <cellStyle name="Walutowy 2 2 2 3" xfId="1106"/>
    <cellStyle name="Walutowy 2 2 2 4" xfId="746"/>
    <cellStyle name="Walutowy 2 2 3" xfId="637"/>
    <cellStyle name="Walutowy 2 2 3 2" xfId="995"/>
    <cellStyle name="Walutowy 2 2 3 3" xfId="1175"/>
    <cellStyle name="Walutowy 2 2 3 4" xfId="815"/>
    <cellStyle name="Walutowy 2 2 4" xfId="858"/>
    <cellStyle name="Walutowy 2 2 5" xfId="1038"/>
    <cellStyle name="Walutowy 2 2 6" xfId="678"/>
    <cellStyle name="Walutowy 2 3" xfId="514"/>
    <cellStyle name="Walutowy 2 3 2" xfId="582"/>
    <cellStyle name="Walutowy 2 3 2 2" xfId="940"/>
    <cellStyle name="Walutowy 2 3 2 3" xfId="1120"/>
    <cellStyle name="Walutowy 2 3 2 4" xfId="760"/>
    <cellStyle name="Walutowy 2 3 3" xfId="872"/>
    <cellStyle name="Walutowy 2 3 4" xfId="1052"/>
    <cellStyle name="Walutowy 2 3 5" xfId="692"/>
    <cellStyle name="Walutowy 2 4" xfId="537"/>
    <cellStyle name="Walutowy 2 4 2" xfId="895"/>
    <cellStyle name="Walutowy 2 4 3" xfId="1075"/>
    <cellStyle name="Walutowy 2 4 4" xfId="715"/>
    <cellStyle name="Walutowy 2 5" xfId="606"/>
    <cellStyle name="Walutowy 2 5 2" xfId="964"/>
    <cellStyle name="Walutowy 2 5 3" xfId="1144"/>
    <cellStyle name="Walutowy 2 5 4" xfId="784"/>
    <cellStyle name="Walutowy 2 6" xfId="827"/>
    <cellStyle name="Walutowy 2 7" xfId="1007"/>
    <cellStyle name="Walutowy 2 8" xfId="647"/>
    <cellStyle name="Waluty [0]" xfId="440"/>
    <cellStyle name="Waluty [0] 2" xfId="499"/>
    <cellStyle name="Waluty [0] 2 2" xfId="569"/>
    <cellStyle name="Waluty [0] 2 2 2" xfId="927"/>
    <cellStyle name="Waluty [0] 2 2 3" xfId="1107"/>
    <cellStyle name="Waluty [0] 2 2 4" xfId="747"/>
    <cellStyle name="Waluty [0] 2 3" xfId="638"/>
    <cellStyle name="Waluty [0] 2 3 2" xfId="996"/>
    <cellStyle name="Waluty [0] 2 3 3" xfId="1176"/>
    <cellStyle name="Waluty [0] 2 3 4" xfId="816"/>
    <cellStyle name="Waluty [0] 2 4" xfId="859"/>
    <cellStyle name="Waluty [0] 2 5" xfId="1039"/>
    <cellStyle name="Waluty [0] 2 6" xfId="679"/>
    <cellStyle name="Waluty [0] 3" xfId="515"/>
    <cellStyle name="Waluty [0] 3 2" xfId="583"/>
    <cellStyle name="Waluty [0] 3 2 2" xfId="941"/>
    <cellStyle name="Waluty [0] 3 2 3" xfId="1121"/>
    <cellStyle name="Waluty [0] 3 2 4" xfId="761"/>
    <cellStyle name="Waluty [0] 3 3" xfId="873"/>
    <cellStyle name="Waluty [0] 3 4" xfId="1053"/>
    <cellStyle name="Waluty [0] 3 5" xfId="693"/>
    <cellStyle name="Waluty [0] 4" xfId="538"/>
    <cellStyle name="Waluty [0] 4 2" xfId="896"/>
    <cellStyle name="Waluty [0] 4 3" xfId="1076"/>
    <cellStyle name="Waluty [0] 4 4" xfId="716"/>
    <cellStyle name="Waluty [0] 5" xfId="607"/>
    <cellStyle name="Waluty [0] 5 2" xfId="965"/>
    <cellStyle name="Waluty [0] 5 3" xfId="1145"/>
    <cellStyle name="Waluty [0] 5 4" xfId="785"/>
    <cellStyle name="Waluty [0] 6" xfId="828"/>
    <cellStyle name="Waluty [0] 7" xfId="1008"/>
    <cellStyle name="Waluty [0] 8" xfId="648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I-VI 2020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362566748332E-3"/>
                  <c:y val="3.90201224846894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47157304"/>
        <c:axId val="747156912"/>
      </c:barChart>
      <c:catAx>
        <c:axId val="747157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471569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47156912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715730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78418920.915380016</c:v>
              </c:pt>
              <c:pt idx="1">
                <c:v>32381639.032049995</c:v>
              </c:pt>
              <c:pt idx="2">
                <c:v>22117925.480890002</c:v>
              </c:pt>
              <c:pt idx="3">
                <c:v>22763138.007870004</c:v>
              </c:pt>
              <c:pt idx="4">
                <c:v>5737312.471690001</c:v>
              </c:pt>
              <c:pt idx="5">
                <c:v>4129472.7755700052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I-VI 2020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7836840385931085"/>
                  <c:y val="-2.595788001926906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8160961006254689E-2"/>
                  <c:y val="-0.14248312061713564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Wpłaty</a:t>
                    </a:r>
                    <a:r>
                      <a:rPr lang="en-US" baseline="0"/>
                      <a:t> z zysku z NBP</a:t>
                    </a:r>
                  </a:p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 baseline="0"/>
                      <a:t>23,8%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81538148057237"/>
                      <c:h val="0.13394599709548749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6.5092876252204723E-2"/>
                  <c:y val="1.867967196141962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0703108252947481"/>
                  <c:y val="-0.2029988465974625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7635128406376854"/>
                  <c:y val="0.138120952873970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72855.858680000005</c:v>
              </c:pt>
              <c:pt idx="1">
                <c:v>7437077.4013100006</c:v>
              </c:pt>
              <c:pt idx="2">
                <c:v>2116915.7908000001</c:v>
              </c:pt>
              <c:pt idx="3">
                <c:v>20185252.096930675</c:v>
              </c:pt>
              <c:pt idx="4">
                <c:v>1466820.9452799999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2019-2020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101056068810005"/>
          <c:y val="0.17127658805588278"/>
          <c:w val="0.79657635856661635"/>
          <c:h val="0.49162986679772475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192177.12299999999</c:v>
              </c:pt>
              <c:pt idx="1">
                <c:v>197217.55100000001</c:v>
              </c:pt>
              <c:pt idx="2">
                <c:v>-5040.4279999999999</c:v>
              </c:pt>
              <c:pt idx="3">
                <c:v>5040.4279999999999</c:v>
              </c:pt>
              <c:pt idx="4">
                <c:v>10520.133</c:v>
              </c:pt>
              <c:pt idx="5">
                <c:v>-5479.7049999999999</c:v>
              </c:pt>
            </c:numLit>
          </c:val>
        </c:ser>
        <c:ser>
          <c:idx val="1"/>
          <c:order val="1"/>
          <c:tx>
            <c:v>Wykonanie I-VI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197393.90400000001</c:v>
              </c:pt>
              <c:pt idx="1">
                <c:v>214512.29399999999</c:v>
              </c:pt>
              <c:pt idx="2">
                <c:v>-17118.39</c:v>
              </c:pt>
              <c:pt idx="3">
                <c:v>17118.39</c:v>
              </c:pt>
              <c:pt idx="4">
                <c:v>20385.215</c:v>
              </c:pt>
              <c:pt idx="5">
                <c:v>-3266.8249999999998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150744"/>
        <c:axId val="757152704"/>
      </c:barChart>
      <c:catAx>
        <c:axId val="757150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7152704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5715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9679595502532243E-2"/>
              <c:y val="0.3419848560408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71507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I-VI 2020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468354085497098E-2"/>
                  <c:y val="-3.07463030535817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7723800960866044E-2"/>
                  <c:y val="-0.21954599577491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06258344004578"/>
                  <c:y val="-0.1670297676205109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25386662306"/>
                  <c:y val="-8.087830484604070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4252422599424122E-2"/>
                  <c:y val="1.53567633314128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126102.59234640007</c:v>
              </c:pt>
              <c:pt idx="1">
                <c:v>13140.085147280033</c:v>
              </c:pt>
              <c:pt idx="2">
                <c:v>38895.918362439901</c:v>
              </c:pt>
              <c:pt idx="3">
                <c:v>5930.0072893399993</c:v>
              </c:pt>
              <c:pt idx="4">
                <c:v>13111.39862985</c:v>
              </c:pt>
              <c:pt idx="5">
                <c:v>13261.553328369999</c:v>
              </c:pt>
              <c:pt idx="6">
                <c:v>4070.7389956399979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I-VI 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027253070050392E-3"/>
                  <c:y val="9.826771653543307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 formatCode="#\ ##0&quot; &quot;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45639280"/>
        <c:axId val="754101400"/>
      </c:barChart>
      <c:catAx>
        <c:axId val="7456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54101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54101400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56392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I-VI 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190531401191879E-5"/>
                  <c:y val="2.93102706424005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3426.7165221800169</c:v>
              </c:pt>
              <c:pt idx="1">
                <c:v>-6738.7570355295684</c:v>
              </c:pt>
              <c:pt idx="2">
                <c:v>-6042.4501782601437</c:v>
              </c:pt>
              <c:pt idx="3">
                <c:v>-9528.3603349999757</c:v>
              </c:pt>
              <c:pt idx="4">
                <c:v>-6998.8753328101157</c:v>
              </c:pt>
              <c:pt idx="5">
                <c:v>8763.336294600449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54105712"/>
        <c:axId val="754098264"/>
      </c:barChart>
      <c:catAx>
        <c:axId val="7541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54098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409826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410571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I-VI 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54103360"/>
        <c:axId val="754101792"/>
      </c:barChart>
      <c:catAx>
        <c:axId val="7541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54101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54101792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4103360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6880059532789E-3"/>
                  <c:y val="-8.13012560281177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1282665753737305E-4"/>
                  <c:y val="3.04866556994777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9.5817414127583583E-3"/>
                  <c:y val="2.409374284603777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390038.73300000001</c:v>
              </c:pt>
              <c:pt idx="1">
                <c:v>42959.550999999999</c:v>
              </c:pt>
              <c:pt idx="2">
                <c:v>2341.7159999999999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531324888736735E-3"/>
                  <c:y val="8.63809873664372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239301609038005E-3"/>
                  <c:y val="9.14173760734269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049069953212371E-3"/>
                  <c:y val="9.20115208722641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165548.40868345002</c:v>
              </c:pt>
              <c:pt idx="1">
                <c:v>31278.922093000678</c:v>
              </c:pt>
              <c:pt idx="2">
                <c:v>566.57325805000005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104144"/>
        <c:axId val="754104536"/>
      </c:barChart>
      <c:catAx>
        <c:axId val="7541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410453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54104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7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410414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238145983862845E-3"/>
                  <c:y val="1.92744712516234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1636814492991229E-4"/>
                  <c:y val="-5.134154384450187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3238145983862845E-3"/>
                  <c:y val="3.84355632605902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174103849262499E-3"/>
                  <c:y val="2.944651462581534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3.48694651943908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0991621093062134E-3"/>
                  <c:y val="4.79230527168554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237672.06312400004</c:v>
              </c:pt>
              <c:pt idx="1">
                <c:v>26187.23010818</c:v>
              </c:pt>
              <c:pt idx="2">
                <c:v>88459.886667929866</c:v>
              </c:pt>
              <c:pt idx="3">
                <c:v>24228.738021289999</c:v>
              </c:pt>
              <c:pt idx="4">
                <c:v>27599.904999999999</c:v>
              </c:pt>
              <c:pt idx="5">
                <c:v>21327.746216160001</c:v>
              </c:pt>
              <c:pt idx="6">
                <c:v>9864.4308624399982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117213940252715E-2"/>
                  <c:y val="8.1774243958329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0515257398147389E-2"/>
                  <c:y val="1.41691964855857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877847130326841E-2"/>
                  <c:y val="1.431081357735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67490895038235E-2"/>
                  <c:y val="7.22118814172918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5968265841462416E-2"/>
                  <c:y val="1.32555309282529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7403541566638953E-2"/>
                  <c:y val="7.47126424487178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7081728010499E-3"/>
                  <c:y val="1.32441930039873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126102.59234640007</c:v>
              </c:pt>
              <c:pt idx="1">
                <c:v>13140.085147280033</c:v>
              </c:pt>
              <c:pt idx="2">
                <c:v>38895.918362439901</c:v>
              </c:pt>
              <c:pt idx="3">
                <c:v>5930.0072893399993</c:v>
              </c:pt>
              <c:pt idx="4">
                <c:v>13111.39862985</c:v>
              </c:pt>
              <c:pt idx="5">
                <c:v>13261.553328369999</c:v>
              </c:pt>
              <c:pt idx="6">
                <c:v>4070.7389956399979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099440"/>
        <c:axId val="754105320"/>
      </c:barChart>
      <c:catAx>
        <c:axId val="7540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410532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54105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5409944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I-VI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102581320.93000004</c:v>
              </c:pt>
              <c:pt idx="1">
                <c:v>155353679.06999996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I-VI 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12583991237.960001</c:v>
              </c:pt>
              <c:pt idx="1">
                <c:v>10150157762.039999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I-VI 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165548408.68345001</c:v>
              </c:pt>
              <c:pt idx="1">
                <c:v>31278922.093000676</c:v>
              </c:pt>
              <c:pt idx="2">
                <c:v>566573.25805000006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423</xdr:row>
      <xdr:rowOff>0</xdr:rowOff>
    </xdr:from>
    <xdr:to>
      <xdr:col>13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440</xdr:row>
      <xdr:rowOff>0</xdr:rowOff>
    </xdr:from>
    <xdr:to>
      <xdr:col>5</xdr:col>
      <xdr:colOff>47625</xdr:colOff>
      <xdr:row>440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437</xdr:row>
      <xdr:rowOff>0</xdr:rowOff>
    </xdr:from>
    <xdr:to>
      <xdr:col>8</xdr:col>
      <xdr:colOff>47625</xdr:colOff>
      <xdr:row>437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429</xdr:row>
      <xdr:rowOff>0</xdr:rowOff>
    </xdr:from>
    <xdr:to>
      <xdr:col>13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425</xdr:row>
      <xdr:rowOff>0</xdr:rowOff>
    </xdr:from>
    <xdr:to>
      <xdr:col>13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431</xdr:row>
      <xdr:rowOff>0</xdr:rowOff>
    </xdr:from>
    <xdr:to>
      <xdr:col>13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AB24" sqref="AB24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585" t="s">
        <v>466</v>
      </c>
      <c r="C16" s="1585"/>
      <c r="D16" s="1585"/>
      <c r="E16" s="1585"/>
      <c r="F16" s="1585"/>
      <c r="G16" s="1585"/>
      <c r="H16" s="1585"/>
      <c r="I16" s="1585"/>
      <c r="J16" s="1585"/>
      <c r="K16" s="1585"/>
      <c r="L16" s="1585"/>
      <c r="M16" s="1585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586" t="s">
        <v>765</v>
      </c>
      <c r="C18" s="1586"/>
      <c r="D18" s="1586"/>
      <c r="E18" s="1586"/>
      <c r="F18" s="1586"/>
      <c r="G18" s="1586"/>
      <c r="H18" s="1586"/>
      <c r="I18" s="1586"/>
      <c r="J18" s="1586"/>
      <c r="K18" s="1586"/>
      <c r="L18" s="1586"/>
      <c r="M18" s="1586"/>
    </row>
    <row r="30" spans="2:13" ht="14.25">
      <c r="C30" s="656"/>
      <c r="D30" s="657"/>
      <c r="E30" s="657"/>
      <c r="F30" s="657"/>
      <c r="G30" s="657"/>
      <c r="H30" s="657"/>
    </row>
    <row r="34" spans="1:14" s="248" customFormat="1" ht="18">
      <c r="A34" s="1587" t="s">
        <v>766</v>
      </c>
      <c r="B34" s="1587"/>
      <c r="C34" s="1587"/>
      <c r="D34" s="1587"/>
      <c r="E34" s="1587"/>
      <c r="F34" s="1587"/>
      <c r="G34" s="1587"/>
      <c r="H34" s="1587"/>
      <c r="I34" s="1587"/>
      <c r="J34" s="1587"/>
      <c r="K34" s="1587"/>
      <c r="L34" s="1587"/>
      <c r="M34" s="1587"/>
      <c r="N34" s="1587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9" transitionEvaluation="1"/>
  <dimension ref="A1:O190"/>
  <sheetViews>
    <sheetView showGridLines="0" topLeftCell="A79" zoomScale="70" zoomScaleNormal="70" zoomScaleSheetLayoutView="55" workbookViewId="0">
      <selection activeCell="U24" sqref="U24"/>
    </sheetView>
  </sheetViews>
  <sheetFormatPr defaultColWidth="16.28515625" defaultRowHeight="15"/>
  <cols>
    <col min="1" max="1" width="5.42578125" style="939" customWidth="1"/>
    <col min="2" max="2" width="1.42578125" style="939" customWidth="1"/>
    <col min="3" max="3" width="42.5703125" style="939" bestFit="1" customWidth="1"/>
    <col min="4" max="4" width="3.7109375" style="939" customWidth="1"/>
    <col min="5" max="5" width="17.7109375" style="939" customWidth="1"/>
    <col min="6" max="6" width="14.7109375" style="939" customWidth="1"/>
    <col min="7" max="7" width="14.5703125" style="939" customWidth="1"/>
    <col min="8" max="9" width="14.7109375" style="939" customWidth="1"/>
    <col min="10" max="10" width="14.5703125" style="939" customWidth="1"/>
    <col min="11" max="11" width="14.7109375" style="939" customWidth="1"/>
    <col min="12" max="12" width="22.5703125" style="939" bestFit="1" customWidth="1"/>
    <col min="13" max="16384" width="16.28515625" style="939"/>
  </cols>
  <sheetData>
    <row r="1" spans="1:15" ht="16.5" customHeight="1">
      <c r="A1" s="944" t="s">
        <v>348</v>
      </c>
      <c r="B1" s="944"/>
      <c r="C1" s="933"/>
      <c r="D1" s="933"/>
      <c r="E1" s="933"/>
      <c r="F1" s="933"/>
      <c r="G1" s="933"/>
      <c r="H1" s="933"/>
      <c r="I1" s="933"/>
      <c r="J1" s="933"/>
      <c r="K1" s="933"/>
      <c r="L1" s="933"/>
    </row>
    <row r="2" spans="1:15" ht="15" customHeight="1">
      <c r="A2" s="951" t="s">
        <v>349</v>
      </c>
      <c r="B2" s="951"/>
      <c r="C2" s="951"/>
      <c r="D2" s="951"/>
      <c r="E2" s="951"/>
      <c r="F2" s="951"/>
      <c r="G2" s="952"/>
      <c r="H2" s="952"/>
      <c r="I2" s="952"/>
      <c r="J2" s="952"/>
      <c r="K2" s="952"/>
      <c r="L2" s="952"/>
    </row>
    <row r="3" spans="1:15" ht="15" customHeight="1">
      <c r="A3" s="951"/>
      <c r="B3" s="951"/>
      <c r="C3" s="951"/>
      <c r="D3" s="951"/>
      <c r="E3" s="951"/>
      <c r="F3" s="951"/>
      <c r="G3" s="952"/>
      <c r="H3" s="952"/>
      <c r="I3" s="952"/>
      <c r="J3" s="952"/>
      <c r="K3" s="952"/>
      <c r="L3" s="952"/>
    </row>
    <row r="4" spans="1:15" ht="15.2" customHeight="1">
      <c r="A4" s="933"/>
      <c r="B4" s="953"/>
      <c r="C4" s="953"/>
      <c r="D4" s="933"/>
      <c r="E4" s="933"/>
      <c r="F4" s="933"/>
      <c r="G4" s="933"/>
      <c r="H4" s="933"/>
      <c r="I4" s="933"/>
      <c r="J4" s="944"/>
      <c r="K4" s="944"/>
      <c r="L4" s="954" t="s">
        <v>2</v>
      </c>
    </row>
    <row r="5" spans="1:15" ht="15.95" customHeight="1">
      <c r="A5" s="955" t="s">
        <v>4</v>
      </c>
      <c r="B5" s="956" t="s">
        <v>4</v>
      </c>
      <c r="C5" s="956" t="s">
        <v>3</v>
      </c>
      <c r="D5" s="957"/>
      <c r="E5" s="932" t="s">
        <v>4</v>
      </c>
      <c r="F5" s="945" t="s">
        <v>4</v>
      </c>
      <c r="G5" s="930" t="s">
        <v>4</v>
      </c>
      <c r="H5" s="931" t="s">
        <v>4</v>
      </c>
      <c r="I5" s="932" t="s">
        <v>4</v>
      </c>
      <c r="J5" s="931" t="s">
        <v>4</v>
      </c>
      <c r="K5" s="932" t="s">
        <v>4</v>
      </c>
      <c r="L5" s="932" t="s">
        <v>4</v>
      </c>
    </row>
    <row r="6" spans="1:15" ht="15.95" customHeight="1">
      <c r="A6" s="958"/>
      <c r="B6" s="959"/>
      <c r="C6" s="934" t="s">
        <v>747</v>
      </c>
      <c r="D6" s="959"/>
      <c r="E6" s="946"/>
      <c r="F6" s="947" t="s">
        <v>5</v>
      </c>
      <c r="G6" s="935" t="s">
        <v>6</v>
      </c>
      <c r="H6" s="936" t="s">
        <v>7</v>
      </c>
      <c r="I6" s="937" t="s">
        <v>7</v>
      </c>
      <c r="J6" s="936" t="s">
        <v>8</v>
      </c>
      <c r="K6" s="938" t="s">
        <v>9</v>
      </c>
      <c r="L6" s="937" t="s">
        <v>10</v>
      </c>
    </row>
    <row r="7" spans="1:15" ht="15.95" customHeight="1">
      <c r="A7" s="958" t="s">
        <v>4</v>
      </c>
      <c r="B7" s="959"/>
      <c r="C7" s="934" t="s">
        <v>11</v>
      </c>
      <c r="D7" s="933"/>
      <c r="E7" s="938" t="s">
        <v>12</v>
      </c>
      <c r="F7" s="947" t="s">
        <v>13</v>
      </c>
      <c r="G7" s="940" t="s">
        <v>14</v>
      </c>
      <c r="H7" s="936" t="s">
        <v>15</v>
      </c>
      <c r="I7" s="937" t="s">
        <v>16</v>
      </c>
      <c r="J7" s="936" t="s">
        <v>17</v>
      </c>
      <c r="K7" s="937" t="s">
        <v>18</v>
      </c>
      <c r="L7" s="941" t="s">
        <v>19</v>
      </c>
    </row>
    <row r="8" spans="1:15" ht="15.95" customHeight="1">
      <c r="A8" s="960" t="s">
        <v>4</v>
      </c>
      <c r="B8" s="961"/>
      <c r="C8" s="934" t="s">
        <v>703</v>
      </c>
      <c r="D8" s="933"/>
      <c r="E8" s="938" t="s">
        <v>4</v>
      </c>
      <c r="F8" s="947" t="s">
        <v>20</v>
      </c>
      <c r="G8" s="940" t="s">
        <v>21</v>
      </c>
      <c r="H8" s="936" t="s">
        <v>22</v>
      </c>
      <c r="I8" s="937" t="s">
        <v>4</v>
      </c>
      <c r="J8" s="936" t="s">
        <v>23</v>
      </c>
      <c r="K8" s="937" t="s">
        <v>24</v>
      </c>
      <c r="L8" s="937" t="s">
        <v>25</v>
      </c>
    </row>
    <row r="9" spans="1:15" ht="15.95" customHeight="1">
      <c r="A9" s="962" t="s">
        <v>4</v>
      </c>
      <c r="B9" s="963"/>
      <c r="C9" s="934" t="s">
        <v>26</v>
      </c>
      <c r="D9" s="933"/>
      <c r="E9" s="948" t="s">
        <v>4</v>
      </c>
      <c r="F9" s="947" t="s">
        <v>4</v>
      </c>
      <c r="G9" s="940" t="s">
        <v>4</v>
      </c>
      <c r="H9" s="936" t="s">
        <v>27</v>
      </c>
      <c r="I9" s="937"/>
      <c r="J9" s="936" t="s">
        <v>28</v>
      </c>
      <c r="K9" s="937" t="s">
        <v>4</v>
      </c>
      <c r="L9" s="937" t="s">
        <v>29</v>
      </c>
    </row>
    <row r="10" spans="1:15" ht="15.95" customHeight="1">
      <c r="A10" s="958"/>
      <c r="B10" s="959"/>
      <c r="C10" s="934" t="s">
        <v>30</v>
      </c>
      <c r="D10" s="964"/>
      <c r="E10" s="942"/>
      <c r="F10" s="965"/>
      <c r="G10" s="966"/>
      <c r="H10" s="956"/>
      <c r="I10" s="967"/>
      <c r="J10" s="968"/>
      <c r="K10" s="956"/>
      <c r="L10" s="967"/>
    </row>
    <row r="11" spans="1:15" s="977" customFormat="1" ht="9.9499999999999993" customHeight="1">
      <c r="A11" s="969">
        <v>1</v>
      </c>
      <c r="B11" s="970"/>
      <c r="C11" s="970"/>
      <c r="D11" s="970"/>
      <c r="E11" s="971" t="s">
        <v>32</v>
      </c>
      <c r="F11" s="971">
        <v>3</v>
      </c>
      <c r="G11" s="972" t="s">
        <v>34</v>
      </c>
      <c r="H11" s="973" t="s">
        <v>35</v>
      </c>
      <c r="I11" s="974" t="s">
        <v>36</v>
      </c>
      <c r="J11" s="975">
        <v>7</v>
      </c>
      <c r="K11" s="1009">
        <v>8</v>
      </c>
      <c r="L11" s="976">
        <v>9</v>
      </c>
    </row>
    <row r="12" spans="1:15" ht="18.95" customHeight="1">
      <c r="A12" s="978"/>
      <c r="B12" s="979"/>
      <c r="C12" s="980" t="s">
        <v>40</v>
      </c>
      <c r="D12" s="981" t="s">
        <v>41</v>
      </c>
      <c r="E12" s="1081">
        <v>435340000000</v>
      </c>
      <c r="F12" s="1081">
        <v>235893971000</v>
      </c>
      <c r="G12" s="1081">
        <v>26270074000</v>
      </c>
      <c r="H12" s="1081">
        <v>87714670000</v>
      </c>
      <c r="I12" s="1081">
        <v>24058053000</v>
      </c>
      <c r="J12" s="1081">
        <v>27599900000</v>
      </c>
      <c r="K12" s="1081">
        <v>23327650000</v>
      </c>
      <c r="L12" s="1082">
        <v>10475682000</v>
      </c>
      <c r="O12" s="1150"/>
    </row>
    <row r="13" spans="1:15" ht="18.95" customHeight="1">
      <c r="A13" s="982"/>
      <c r="B13" s="983"/>
      <c r="C13" s="984"/>
      <c r="D13" s="965" t="s">
        <v>42</v>
      </c>
      <c r="E13" s="1083">
        <v>435339999999.99994</v>
      </c>
      <c r="F13" s="1081">
        <v>237672063123.99997</v>
      </c>
      <c r="G13" s="1081">
        <v>26187230108.179996</v>
      </c>
      <c r="H13" s="1081">
        <v>88459886667.930008</v>
      </c>
      <c r="I13" s="1081">
        <v>24228738021.290001</v>
      </c>
      <c r="J13" s="1081">
        <v>27599905000</v>
      </c>
      <c r="K13" s="1081">
        <v>21327746216.16</v>
      </c>
      <c r="L13" s="1084">
        <v>9864430862.4400024</v>
      </c>
    </row>
    <row r="14" spans="1:15" ht="18.95" customHeight="1">
      <c r="A14" s="982"/>
      <c r="B14" s="983"/>
      <c r="C14" s="949" t="s">
        <v>4</v>
      </c>
      <c r="D14" s="965" t="s">
        <v>43</v>
      </c>
      <c r="E14" s="1083">
        <v>214512294099.31998</v>
      </c>
      <c r="F14" s="1081">
        <v>126102592346.40001</v>
      </c>
      <c r="G14" s="1081">
        <v>13140085147.279999</v>
      </c>
      <c r="H14" s="1081">
        <v>38895918362.440002</v>
      </c>
      <c r="I14" s="1081">
        <v>5930007289.3399992</v>
      </c>
      <c r="J14" s="1081">
        <v>13111398629.85</v>
      </c>
      <c r="K14" s="1081">
        <v>13261553328.369999</v>
      </c>
      <c r="L14" s="1084">
        <v>4070738995.6399984</v>
      </c>
    </row>
    <row r="15" spans="1:15" ht="18.95" customHeight="1">
      <c r="A15" s="982"/>
      <c r="B15" s="983"/>
      <c r="C15" s="984"/>
      <c r="D15" s="965" t="s">
        <v>44</v>
      </c>
      <c r="E15" s="1010">
        <v>0.49274657531887717</v>
      </c>
      <c r="F15" s="1011">
        <v>0.53457318901295703</v>
      </c>
      <c r="G15" s="1011">
        <v>0.50019216342062833</v>
      </c>
      <c r="H15" s="1011">
        <v>0.44343686594773718</v>
      </c>
      <c r="I15" s="1011">
        <v>0.24648741481033395</v>
      </c>
      <c r="J15" s="1011">
        <v>0.47505239619889927</v>
      </c>
      <c r="K15" s="1011">
        <v>0.56849075360655699</v>
      </c>
      <c r="L15" s="1012">
        <v>0.38858940120939128</v>
      </c>
    </row>
    <row r="16" spans="1:15" ht="18.95" customHeight="1">
      <c r="A16" s="985"/>
      <c r="B16" s="986"/>
      <c r="C16" s="987"/>
      <c r="D16" s="965" t="s">
        <v>45</v>
      </c>
      <c r="E16" s="1013">
        <v>0.49274657531887722</v>
      </c>
      <c r="F16" s="1014">
        <v>0.53057389534506993</v>
      </c>
      <c r="G16" s="1014">
        <v>0.50177453258699112</v>
      </c>
      <c r="H16" s="1014">
        <v>0.43970120048255967</v>
      </c>
      <c r="I16" s="1014">
        <v>0.2447509764697299</v>
      </c>
      <c r="J16" s="1014">
        <v>0.47505231013838634</v>
      </c>
      <c r="K16" s="1014">
        <v>0.62179815879099976</v>
      </c>
      <c r="L16" s="1015">
        <v>0.4126684096028107</v>
      </c>
    </row>
    <row r="17" spans="1:15" ht="18.95" customHeight="1">
      <c r="A17" s="988" t="s">
        <v>350</v>
      </c>
      <c r="B17" s="989" t="s">
        <v>47</v>
      </c>
      <c r="C17" s="990" t="s">
        <v>351</v>
      </c>
      <c r="D17" s="991" t="s">
        <v>41</v>
      </c>
      <c r="E17" s="1085">
        <v>5609137000</v>
      </c>
      <c r="F17" s="1080">
        <v>2660447000</v>
      </c>
      <c r="G17" s="1080">
        <v>1965000</v>
      </c>
      <c r="H17" s="1080">
        <v>1152618000</v>
      </c>
      <c r="I17" s="1080">
        <v>128465000</v>
      </c>
      <c r="J17" s="1080">
        <v>0</v>
      </c>
      <c r="K17" s="1080">
        <v>0</v>
      </c>
      <c r="L17" s="1088">
        <v>1665642000</v>
      </c>
    </row>
    <row r="18" spans="1:15" ht="18.95" customHeight="1">
      <c r="A18" s="992"/>
      <c r="B18" s="989"/>
      <c r="C18" s="990"/>
      <c r="D18" s="993" t="s">
        <v>42</v>
      </c>
      <c r="E18" s="1087">
        <v>8354516046.619998</v>
      </c>
      <c r="F18" s="1080">
        <v>4742240403.0599976</v>
      </c>
      <c r="G18" s="1080">
        <v>2261160.1799999997</v>
      </c>
      <c r="H18" s="1080">
        <v>1401881423.3800001</v>
      </c>
      <c r="I18" s="1080">
        <v>150952793</v>
      </c>
      <c r="J18" s="1080">
        <v>0</v>
      </c>
      <c r="K18" s="1080">
        <v>0</v>
      </c>
      <c r="L18" s="1088">
        <v>2057180267</v>
      </c>
    </row>
    <row r="19" spans="1:15" ht="18.95" customHeight="1">
      <c r="A19" s="992"/>
      <c r="B19" s="989"/>
      <c r="C19" s="990"/>
      <c r="D19" s="993" t="s">
        <v>43</v>
      </c>
      <c r="E19" s="1087">
        <v>5007418655.3900003</v>
      </c>
      <c r="F19" s="1080">
        <v>2719038228.21</v>
      </c>
      <c r="G19" s="1080">
        <v>738602.48</v>
      </c>
      <c r="H19" s="1080">
        <v>682653088.43000019</v>
      </c>
      <c r="I19" s="1080">
        <v>39261313.899999999</v>
      </c>
      <c r="J19" s="1080">
        <v>0</v>
      </c>
      <c r="K19" s="1080">
        <v>0</v>
      </c>
      <c r="L19" s="1088">
        <v>1565727422.3700001</v>
      </c>
    </row>
    <row r="20" spans="1:15" ht="18.95" customHeight="1">
      <c r="A20" s="992"/>
      <c r="B20" s="990"/>
      <c r="C20" s="990"/>
      <c r="D20" s="993" t="s">
        <v>44</v>
      </c>
      <c r="E20" s="1016">
        <v>0.89272532573014363</v>
      </c>
      <c r="F20" s="950">
        <v>1.0220230766521565</v>
      </c>
      <c r="G20" s="950">
        <v>0.37587912468193385</v>
      </c>
      <c r="H20" s="950">
        <v>0.59226308146324302</v>
      </c>
      <c r="I20" s="950">
        <v>0.3056187591951115</v>
      </c>
      <c r="J20" s="950">
        <v>0</v>
      </c>
      <c r="K20" s="950">
        <v>0</v>
      </c>
      <c r="L20" s="1017">
        <v>0.94001437425929468</v>
      </c>
    </row>
    <row r="21" spans="1:15" s="997" customFormat="1" ht="18.95" customHeight="1">
      <c r="A21" s="994"/>
      <c r="B21" s="995"/>
      <c r="C21" s="995"/>
      <c r="D21" s="996" t="s">
        <v>45</v>
      </c>
      <c r="E21" s="1018">
        <v>0.59936669310915514</v>
      </c>
      <c r="F21" s="1019">
        <v>0.57336575059659611</v>
      </c>
      <c r="G21" s="1019">
        <v>0.32664757080588608</v>
      </c>
      <c r="H21" s="1019">
        <v>0.48695494286820096</v>
      </c>
      <c r="I21" s="1019">
        <v>0.26009001304136187</v>
      </c>
      <c r="J21" s="1019">
        <v>0</v>
      </c>
      <c r="K21" s="1019">
        <v>0</v>
      </c>
      <c r="L21" s="1020">
        <v>0.76110365605115937</v>
      </c>
      <c r="O21" s="939"/>
    </row>
    <row r="22" spans="1:15" ht="18.95" customHeight="1">
      <c r="A22" s="988" t="s">
        <v>352</v>
      </c>
      <c r="B22" s="989" t="s">
        <v>47</v>
      </c>
      <c r="C22" s="990" t="s">
        <v>353</v>
      </c>
      <c r="D22" s="993" t="s">
        <v>41</v>
      </c>
      <c r="E22" s="1085">
        <v>9029000</v>
      </c>
      <c r="F22" s="1080">
        <v>1534000</v>
      </c>
      <c r="G22" s="1080">
        <v>8000</v>
      </c>
      <c r="H22" s="1080">
        <v>1493000</v>
      </c>
      <c r="I22" s="1080">
        <v>0</v>
      </c>
      <c r="J22" s="1080">
        <v>0</v>
      </c>
      <c r="K22" s="1080">
        <v>0</v>
      </c>
      <c r="L22" s="1088">
        <v>5994000</v>
      </c>
    </row>
    <row r="23" spans="1:15" ht="18.95" customHeight="1">
      <c r="A23" s="988"/>
      <c r="B23" s="989"/>
      <c r="C23" s="990"/>
      <c r="D23" s="993" t="s">
        <v>42</v>
      </c>
      <c r="E23" s="1087">
        <v>9691391.3100000005</v>
      </c>
      <c r="F23" s="1080">
        <v>1751391.31</v>
      </c>
      <c r="G23" s="1080">
        <v>8000</v>
      </c>
      <c r="H23" s="1080">
        <v>1938000</v>
      </c>
      <c r="I23" s="1080">
        <v>0</v>
      </c>
      <c r="J23" s="1080">
        <v>0</v>
      </c>
      <c r="K23" s="1080">
        <v>0</v>
      </c>
      <c r="L23" s="1088">
        <v>5994000</v>
      </c>
    </row>
    <row r="24" spans="1:15" ht="18.95" customHeight="1">
      <c r="A24" s="988"/>
      <c r="B24" s="989"/>
      <c r="C24" s="990"/>
      <c r="D24" s="993" t="s">
        <v>43</v>
      </c>
      <c r="E24" s="1087">
        <v>2641059.4900000002</v>
      </c>
      <c r="F24" s="1080">
        <v>278689.8</v>
      </c>
      <c r="G24" s="1080">
        <v>2965</v>
      </c>
      <c r="H24" s="1080">
        <v>1098735.17</v>
      </c>
      <c r="I24" s="1080">
        <v>0</v>
      </c>
      <c r="J24" s="1080">
        <v>0</v>
      </c>
      <c r="K24" s="1080">
        <v>0</v>
      </c>
      <c r="L24" s="1088">
        <v>1260669.52</v>
      </c>
    </row>
    <row r="25" spans="1:15" ht="18.95" customHeight="1">
      <c r="A25" s="988"/>
      <c r="B25" s="990"/>
      <c r="C25" s="990"/>
      <c r="D25" s="993" t="s">
        <v>44</v>
      </c>
      <c r="E25" s="1016">
        <v>0.29250852696865659</v>
      </c>
      <c r="F25" s="950">
        <v>0.18167522816166884</v>
      </c>
      <c r="G25" s="950">
        <v>0.37062499999999998</v>
      </c>
      <c r="H25" s="950">
        <v>0.73592442732752839</v>
      </c>
      <c r="I25" s="950">
        <v>0</v>
      </c>
      <c r="J25" s="950">
        <v>0</v>
      </c>
      <c r="K25" s="950">
        <v>0</v>
      </c>
      <c r="L25" s="1017">
        <v>0.21032190857524191</v>
      </c>
    </row>
    <row r="26" spans="1:15" ht="18.95" customHeight="1">
      <c r="A26" s="994"/>
      <c r="B26" s="995"/>
      <c r="C26" s="995"/>
      <c r="D26" s="993" t="s">
        <v>45</v>
      </c>
      <c r="E26" s="1018">
        <v>0.27251603051822287</v>
      </c>
      <c r="F26" s="1019">
        <v>0.15912480461034145</v>
      </c>
      <c r="G26" s="1019">
        <v>0.37062499999999998</v>
      </c>
      <c r="H26" s="1019">
        <v>0.56694281217750253</v>
      </c>
      <c r="I26" s="1019">
        <v>0</v>
      </c>
      <c r="J26" s="1019">
        <v>0</v>
      </c>
      <c r="K26" s="1019">
        <v>0</v>
      </c>
      <c r="L26" s="1020">
        <v>0.21032190857524191</v>
      </c>
    </row>
    <row r="27" spans="1:15" ht="18.95" customHeight="1">
      <c r="A27" s="988" t="s">
        <v>354</v>
      </c>
      <c r="B27" s="989" t="s">
        <v>47</v>
      </c>
      <c r="C27" s="990" t="s">
        <v>355</v>
      </c>
      <c r="D27" s="991" t="s">
        <v>41</v>
      </c>
      <c r="E27" s="1085">
        <v>123800000</v>
      </c>
      <c r="F27" s="1080">
        <v>5233000</v>
      </c>
      <c r="G27" s="1080">
        <v>1217000</v>
      </c>
      <c r="H27" s="1080">
        <v>40306000</v>
      </c>
      <c r="I27" s="1080">
        <v>452000</v>
      </c>
      <c r="J27" s="1080">
        <v>0</v>
      </c>
      <c r="K27" s="1080">
        <v>0</v>
      </c>
      <c r="L27" s="1088">
        <v>76592000</v>
      </c>
    </row>
    <row r="28" spans="1:15" ht="18.95" customHeight="1">
      <c r="A28" s="988"/>
      <c r="B28" s="989"/>
      <c r="C28" s="990"/>
      <c r="D28" s="993" t="s">
        <v>42</v>
      </c>
      <c r="E28" s="1087">
        <v>124256089</v>
      </c>
      <c r="F28" s="1080">
        <v>5233000</v>
      </c>
      <c r="G28" s="1080">
        <v>1217000</v>
      </c>
      <c r="H28" s="1080">
        <v>40306000</v>
      </c>
      <c r="I28" s="1080">
        <v>477000</v>
      </c>
      <c r="J28" s="1080">
        <v>0</v>
      </c>
      <c r="K28" s="1080">
        <v>0</v>
      </c>
      <c r="L28" s="1088">
        <v>77023089</v>
      </c>
    </row>
    <row r="29" spans="1:15" ht="18.95" customHeight="1">
      <c r="A29" s="988"/>
      <c r="B29" s="989"/>
      <c r="C29" s="990"/>
      <c r="D29" s="993" t="s">
        <v>43</v>
      </c>
      <c r="E29" s="1087">
        <v>52191090.740000002</v>
      </c>
      <c r="F29" s="1080">
        <v>5136589</v>
      </c>
      <c r="G29" s="1080">
        <v>545269.43999999994</v>
      </c>
      <c r="H29" s="1080">
        <v>18040729.250000004</v>
      </c>
      <c r="I29" s="1080">
        <v>227597.27</v>
      </c>
      <c r="J29" s="1080">
        <v>0</v>
      </c>
      <c r="K29" s="1080">
        <v>0</v>
      </c>
      <c r="L29" s="1088">
        <v>28240905.779999997</v>
      </c>
    </row>
    <row r="30" spans="1:15" ht="18.95" customHeight="1">
      <c r="A30" s="992"/>
      <c r="B30" s="990"/>
      <c r="C30" s="990"/>
      <c r="D30" s="993" t="s">
        <v>44</v>
      </c>
      <c r="E30" s="1016">
        <v>0.42157585411954768</v>
      </c>
      <c r="F30" s="950">
        <v>0.98157634244219372</v>
      </c>
      <c r="G30" s="950">
        <v>0.44804391125718979</v>
      </c>
      <c r="H30" s="950">
        <v>0.44759413610876803</v>
      </c>
      <c r="I30" s="950">
        <v>0.50353378318584063</v>
      </c>
      <c r="J30" s="950">
        <v>0</v>
      </c>
      <c r="K30" s="950">
        <v>0</v>
      </c>
      <c r="L30" s="1017">
        <v>0.36871874059954041</v>
      </c>
    </row>
    <row r="31" spans="1:15" ht="18.95" customHeight="1">
      <c r="A31" s="994"/>
      <c r="B31" s="995"/>
      <c r="C31" s="995"/>
      <c r="D31" s="998" t="s">
        <v>45</v>
      </c>
      <c r="E31" s="1018">
        <v>0.4200284361114891</v>
      </c>
      <c r="F31" s="1019">
        <v>0.98157634244219372</v>
      </c>
      <c r="G31" s="1019">
        <v>0.44804391125718979</v>
      </c>
      <c r="H31" s="1019">
        <v>0.44759413610876803</v>
      </c>
      <c r="I31" s="1019">
        <v>0.47714312368972744</v>
      </c>
      <c r="J31" s="1019">
        <v>0</v>
      </c>
      <c r="K31" s="1019">
        <v>0</v>
      </c>
      <c r="L31" s="1020">
        <v>0.36665506598936842</v>
      </c>
    </row>
    <row r="32" spans="1:15" ht="18.95" customHeight="1">
      <c r="A32" s="988" t="s">
        <v>356</v>
      </c>
      <c r="B32" s="989" t="s">
        <v>47</v>
      </c>
      <c r="C32" s="990" t="s">
        <v>357</v>
      </c>
      <c r="D32" s="993" t="s">
        <v>41</v>
      </c>
      <c r="E32" s="1085">
        <v>695479000</v>
      </c>
      <c r="F32" s="1080">
        <v>695479000</v>
      </c>
      <c r="G32" s="1080">
        <v>0</v>
      </c>
      <c r="H32" s="1080">
        <v>0</v>
      </c>
      <c r="I32" s="1080">
        <v>0</v>
      </c>
      <c r="J32" s="1080">
        <v>0</v>
      </c>
      <c r="K32" s="1080">
        <v>0</v>
      </c>
      <c r="L32" s="1088">
        <v>0</v>
      </c>
    </row>
    <row r="33" spans="1:12" ht="18.95" customHeight="1">
      <c r="A33" s="988"/>
      <c r="B33" s="989"/>
      <c r="C33" s="990"/>
      <c r="D33" s="993" t="s">
        <v>42</v>
      </c>
      <c r="E33" s="1087">
        <v>695479000</v>
      </c>
      <c r="F33" s="1080">
        <v>695479000</v>
      </c>
      <c r="G33" s="1080">
        <v>0</v>
      </c>
      <c r="H33" s="1080">
        <v>0</v>
      </c>
      <c r="I33" s="1080">
        <v>0</v>
      </c>
      <c r="J33" s="1080">
        <v>0</v>
      </c>
      <c r="K33" s="1080">
        <v>0</v>
      </c>
      <c r="L33" s="1088">
        <v>0</v>
      </c>
    </row>
    <row r="34" spans="1:12" ht="18.95" customHeight="1">
      <c r="A34" s="988"/>
      <c r="B34" s="989"/>
      <c r="C34" s="990"/>
      <c r="D34" s="993" t="s">
        <v>43</v>
      </c>
      <c r="E34" s="1087">
        <v>418053923.67000002</v>
      </c>
      <c r="F34" s="1080">
        <v>418053923.67000002</v>
      </c>
      <c r="G34" s="1080">
        <v>0</v>
      </c>
      <c r="H34" s="1080">
        <v>0</v>
      </c>
      <c r="I34" s="1080">
        <v>0</v>
      </c>
      <c r="J34" s="1080">
        <v>0</v>
      </c>
      <c r="K34" s="1080">
        <v>0</v>
      </c>
      <c r="L34" s="1088">
        <v>0</v>
      </c>
    </row>
    <row r="35" spans="1:12" ht="18.95" customHeight="1">
      <c r="A35" s="992"/>
      <c r="B35" s="990"/>
      <c r="C35" s="990"/>
      <c r="D35" s="993" t="s">
        <v>44</v>
      </c>
      <c r="E35" s="1016">
        <v>0.60110215214262408</v>
      </c>
      <c r="F35" s="950">
        <v>0.60110215214262408</v>
      </c>
      <c r="G35" s="950">
        <v>0</v>
      </c>
      <c r="H35" s="950">
        <v>0</v>
      </c>
      <c r="I35" s="950">
        <v>0</v>
      </c>
      <c r="J35" s="950">
        <v>0</v>
      </c>
      <c r="K35" s="950">
        <v>0</v>
      </c>
      <c r="L35" s="1017">
        <v>0</v>
      </c>
    </row>
    <row r="36" spans="1:12" ht="18.95" customHeight="1">
      <c r="A36" s="994"/>
      <c r="B36" s="995"/>
      <c r="C36" s="995"/>
      <c r="D36" s="993" t="s">
        <v>45</v>
      </c>
      <c r="E36" s="1018">
        <v>0.60110215214262408</v>
      </c>
      <c r="F36" s="1019">
        <v>0.60110215214262408</v>
      </c>
      <c r="G36" s="1019">
        <v>0</v>
      </c>
      <c r="H36" s="1019">
        <v>0</v>
      </c>
      <c r="I36" s="1019">
        <v>0</v>
      </c>
      <c r="J36" s="1019">
        <v>0</v>
      </c>
      <c r="K36" s="1019">
        <v>0</v>
      </c>
      <c r="L36" s="1020">
        <v>0</v>
      </c>
    </row>
    <row r="37" spans="1:12" ht="18.95" customHeight="1">
      <c r="A37" s="988" t="s">
        <v>358</v>
      </c>
      <c r="B37" s="989" t="s">
        <v>47</v>
      </c>
      <c r="C37" s="990" t="s">
        <v>359</v>
      </c>
      <c r="D37" s="991" t="s">
        <v>41</v>
      </c>
      <c r="E37" s="1085">
        <v>818225000</v>
      </c>
      <c r="F37" s="1080">
        <v>120787000</v>
      </c>
      <c r="G37" s="1080">
        <v>155000</v>
      </c>
      <c r="H37" s="1080">
        <v>432023000</v>
      </c>
      <c r="I37" s="1080">
        <v>172066000</v>
      </c>
      <c r="J37" s="1080">
        <v>0</v>
      </c>
      <c r="K37" s="1080">
        <v>0</v>
      </c>
      <c r="L37" s="1088">
        <v>93194000</v>
      </c>
    </row>
    <row r="38" spans="1:12" ht="18.95" customHeight="1">
      <c r="A38" s="988"/>
      <c r="B38" s="989"/>
      <c r="C38" s="990"/>
      <c r="D38" s="993" t="s">
        <v>42</v>
      </c>
      <c r="E38" s="1087">
        <v>839763067</v>
      </c>
      <c r="F38" s="1080">
        <v>121692268</v>
      </c>
      <c r="G38" s="1080">
        <v>155000</v>
      </c>
      <c r="H38" s="1080">
        <v>447181489</v>
      </c>
      <c r="I38" s="1080">
        <v>174347750</v>
      </c>
      <c r="J38" s="1080">
        <v>0</v>
      </c>
      <c r="K38" s="1080">
        <v>0</v>
      </c>
      <c r="L38" s="1088">
        <v>96386560</v>
      </c>
    </row>
    <row r="39" spans="1:12" ht="18.95" customHeight="1">
      <c r="A39" s="988"/>
      <c r="B39" s="989"/>
      <c r="C39" s="990"/>
      <c r="D39" s="993" t="s">
        <v>43</v>
      </c>
      <c r="E39" s="1087">
        <v>334748124.02000004</v>
      </c>
      <c r="F39" s="1080">
        <v>50402642.060000002</v>
      </c>
      <c r="G39" s="1080">
        <v>123145.28</v>
      </c>
      <c r="H39" s="1080">
        <v>194041230.03000006</v>
      </c>
      <c r="I39" s="1080">
        <v>43879906.439999998</v>
      </c>
      <c r="J39" s="1080">
        <v>0</v>
      </c>
      <c r="K39" s="1080">
        <v>0</v>
      </c>
      <c r="L39" s="1088">
        <v>46301200.210000001</v>
      </c>
    </row>
    <row r="40" spans="1:12" ht="18.95" customHeight="1">
      <c r="A40" s="992"/>
      <c r="B40" s="990"/>
      <c r="C40" s="990"/>
      <c r="D40" s="993" t="s">
        <v>44</v>
      </c>
      <c r="E40" s="1016">
        <v>0.4091150038436861</v>
      </c>
      <c r="F40" s="950">
        <v>0.41728532093685583</v>
      </c>
      <c r="G40" s="950">
        <v>0.79448567741935483</v>
      </c>
      <c r="H40" s="950">
        <v>0.44914560111382973</v>
      </c>
      <c r="I40" s="950">
        <v>0.25501787941836268</v>
      </c>
      <c r="J40" s="950">
        <v>0</v>
      </c>
      <c r="K40" s="950">
        <v>0</v>
      </c>
      <c r="L40" s="1017">
        <v>0.49682597817456059</v>
      </c>
    </row>
    <row r="41" spans="1:12" ht="18.95" customHeight="1">
      <c r="A41" s="994"/>
      <c r="B41" s="995"/>
      <c r="C41" s="995"/>
      <c r="D41" s="999" t="s">
        <v>45</v>
      </c>
      <c r="E41" s="1018">
        <v>0.39862210803800452</v>
      </c>
      <c r="F41" s="1019">
        <v>0.41418113811470753</v>
      </c>
      <c r="G41" s="1019">
        <v>0.79448567741935483</v>
      </c>
      <c r="H41" s="1019">
        <v>0.43392053294495841</v>
      </c>
      <c r="I41" s="1019">
        <v>0.25168037121213205</v>
      </c>
      <c r="J41" s="1019">
        <v>0</v>
      </c>
      <c r="K41" s="1019">
        <v>0</v>
      </c>
      <c r="L41" s="1020">
        <v>0.48036987947282278</v>
      </c>
    </row>
    <row r="42" spans="1:12" ht="18.75" customHeight="1">
      <c r="A42" s="1000" t="s">
        <v>360</v>
      </c>
      <c r="B42" s="1001" t="s">
        <v>47</v>
      </c>
      <c r="C42" s="1002" t="s">
        <v>361</v>
      </c>
      <c r="D42" s="1003" t="s">
        <v>41</v>
      </c>
      <c r="E42" s="1162">
        <v>0</v>
      </c>
      <c r="F42" s="1161">
        <v>0</v>
      </c>
      <c r="G42" s="1161">
        <v>0</v>
      </c>
      <c r="H42" s="1161">
        <v>0</v>
      </c>
      <c r="I42" s="1161">
        <v>0</v>
      </c>
      <c r="J42" s="1161">
        <v>0</v>
      </c>
      <c r="K42" s="1161">
        <v>0</v>
      </c>
      <c r="L42" s="1164">
        <v>0</v>
      </c>
    </row>
    <row r="43" spans="1:12" ht="18.95" customHeight="1">
      <c r="A43" s="992"/>
      <c r="B43" s="990"/>
      <c r="C43" s="990" t="s">
        <v>362</v>
      </c>
      <c r="D43" s="993" t="s">
        <v>42</v>
      </c>
      <c r="E43" s="1163">
        <v>500000</v>
      </c>
      <c r="F43" s="1161">
        <v>0</v>
      </c>
      <c r="G43" s="1161">
        <v>0</v>
      </c>
      <c r="H43" s="1161">
        <v>0</v>
      </c>
      <c r="I43" s="1161">
        <v>500000</v>
      </c>
      <c r="J43" s="1161">
        <v>0</v>
      </c>
      <c r="K43" s="1161">
        <v>0</v>
      </c>
      <c r="L43" s="1164">
        <v>0</v>
      </c>
    </row>
    <row r="44" spans="1:12" ht="18.95" customHeight="1">
      <c r="A44" s="992"/>
      <c r="B44" s="990"/>
      <c r="C44" s="990"/>
      <c r="D44" s="993" t="s">
        <v>43</v>
      </c>
      <c r="E44" s="1163">
        <v>494203</v>
      </c>
      <c r="F44" s="1161">
        <v>0</v>
      </c>
      <c r="G44" s="1161">
        <v>0</v>
      </c>
      <c r="H44" s="1161">
        <v>0</v>
      </c>
      <c r="I44" s="1161">
        <v>494203</v>
      </c>
      <c r="J44" s="1161">
        <v>0</v>
      </c>
      <c r="K44" s="1161">
        <v>0</v>
      </c>
      <c r="L44" s="1164">
        <v>0</v>
      </c>
    </row>
    <row r="45" spans="1:12" ht="18.95" customHeight="1">
      <c r="A45" s="992"/>
      <c r="B45" s="990"/>
      <c r="C45" s="990"/>
      <c r="D45" s="993" t="s">
        <v>44</v>
      </c>
      <c r="E45" s="1156">
        <v>0</v>
      </c>
      <c r="F45" s="1155">
        <v>0</v>
      </c>
      <c r="G45" s="1155">
        <v>0</v>
      </c>
      <c r="H45" s="1155">
        <v>0</v>
      </c>
      <c r="I45" s="1155">
        <v>0</v>
      </c>
      <c r="J45" s="1155">
        <v>0</v>
      </c>
      <c r="K45" s="1155">
        <v>0</v>
      </c>
      <c r="L45" s="1157">
        <v>0</v>
      </c>
    </row>
    <row r="46" spans="1:12" ht="18.95" customHeight="1">
      <c r="A46" s="994"/>
      <c r="B46" s="995"/>
      <c r="C46" s="995"/>
      <c r="D46" s="996" t="s">
        <v>45</v>
      </c>
      <c r="E46" s="1158">
        <v>0.98840600000000001</v>
      </c>
      <c r="F46" s="1159">
        <v>0</v>
      </c>
      <c r="G46" s="1159">
        <v>0</v>
      </c>
      <c r="H46" s="1159">
        <v>0</v>
      </c>
      <c r="I46" s="1159">
        <v>0.98840600000000001</v>
      </c>
      <c r="J46" s="1159">
        <v>0</v>
      </c>
      <c r="K46" s="1159">
        <v>0</v>
      </c>
      <c r="L46" s="1160">
        <v>0</v>
      </c>
    </row>
    <row r="47" spans="1:12" ht="18.95" customHeight="1">
      <c r="A47" s="988" t="s">
        <v>363</v>
      </c>
      <c r="B47" s="989" t="s">
        <v>47</v>
      </c>
      <c r="C47" s="990" t="s">
        <v>364</v>
      </c>
      <c r="D47" s="1004" t="s">
        <v>41</v>
      </c>
      <c r="E47" s="1085">
        <v>441474000</v>
      </c>
      <c r="F47" s="1080">
        <v>339891000</v>
      </c>
      <c r="G47" s="1080">
        <v>257000</v>
      </c>
      <c r="H47" s="1080">
        <v>100246000</v>
      </c>
      <c r="I47" s="1080">
        <v>450000</v>
      </c>
      <c r="J47" s="1080">
        <v>0</v>
      </c>
      <c r="K47" s="1080">
        <v>0</v>
      </c>
      <c r="L47" s="1088">
        <v>630000</v>
      </c>
    </row>
    <row r="48" spans="1:12" ht="18.95" customHeight="1">
      <c r="A48" s="988"/>
      <c r="B48" s="989"/>
      <c r="C48" s="990"/>
      <c r="D48" s="993" t="s">
        <v>42</v>
      </c>
      <c r="E48" s="1087">
        <v>2076565286.6500001</v>
      </c>
      <c r="F48" s="1080">
        <v>1149891000</v>
      </c>
      <c r="G48" s="1080">
        <v>303000</v>
      </c>
      <c r="H48" s="1080">
        <v>925982444.64999998</v>
      </c>
      <c r="I48" s="1080">
        <v>385000</v>
      </c>
      <c r="J48" s="1080">
        <v>0</v>
      </c>
      <c r="K48" s="1080">
        <v>0</v>
      </c>
      <c r="L48" s="1088">
        <v>3842</v>
      </c>
    </row>
    <row r="49" spans="1:12" ht="18.95" customHeight="1">
      <c r="A49" s="988"/>
      <c r="B49" s="989"/>
      <c r="C49" s="990"/>
      <c r="D49" s="993" t="s">
        <v>43</v>
      </c>
      <c r="E49" s="1087">
        <v>980904895.24000001</v>
      </c>
      <c r="F49" s="1080">
        <v>935456000</v>
      </c>
      <c r="G49" s="1080">
        <v>105584.20999999999</v>
      </c>
      <c r="H49" s="1080">
        <v>45100533.360000014</v>
      </c>
      <c r="I49" s="1080">
        <v>238936</v>
      </c>
      <c r="J49" s="1080">
        <v>0</v>
      </c>
      <c r="K49" s="1080">
        <v>0</v>
      </c>
      <c r="L49" s="1088">
        <v>3841.67</v>
      </c>
    </row>
    <row r="50" spans="1:12" ht="18.95" customHeight="1">
      <c r="A50" s="988"/>
      <c r="B50" s="990"/>
      <c r="C50" s="990"/>
      <c r="D50" s="993" t="s">
        <v>44</v>
      </c>
      <c r="E50" s="1016">
        <v>2.2218859892994831</v>
      </c>
      <c r="F50" s="950">
        <v>2.7522235069478156</v>
      </c>
      <c r="G50" s="950">
        <v>0.41083350194552526</v>
      </c>
      <c r="H50" s="950">
        <v>0.44989858308560954</v>
      </c>
      <c r="I50" s="950">
        <v>0.53096888888888893</v>
      </c>
      <c r="J50" s="950">
        <v>0</v>
      </c>
      <c r="K50" s="950">
        <v>0</v>
      </c>
      <c r="L50" s="1017">
        <v>6.0978888888888888E-3</v>
      </c>
    </row>
    <row r="51" spans="1:12" ht="18.95" customHeight="1">
      <c r="A51" s="994"/>
      <c r="B51" s="995"/>
      <c r="C51" s="995"/>
      <c r="D51" s="998" t="s">
        <v>45</v>
      </c>
      <c r="E51" s="1018">
        <v>0.47236891685810456</v>
      </c>
      <c r="F51" s="1019">
        <v>0.8135171072736459</v>
      </c>
      <c r="G51" s="1019">
        <v>0.34846273927392735</v>
      </c>
      <c r="H51" s="1019">
        <v>4.8705603027978543E-2</v>
      </c>
      <c r="I51" s="1019">
        <v>0.62061298701298706</v>
      </c>
      <c r="J51" s="1019">
        <v>0</v>
      </c>
      <c r="K51" s="1019">
        <v>0</v>
      </c>
      <c r="L51" s="1020">
        <v>0.99991410723581475</v>
      </c>
    </row>
    <row r="52" spans="1:12" ht="18.95" customHeight="1">
      <c r="A52" s="988" t="s">
        <v>365</v>
      </c>
      <c r="B52" s="989" t="s">
        <v>47</v>
      </c>
      <c r="C52" s="990" t="s">
        <v>366</v>
      </c>
      <c r="D52" s="991" t="s">
        <v>41</v>
      </c>
      <c r="E52" s="1085">
        <v>21000000</v>
      </c>
      <c r="F52" s="1080">
        <v>21000000</v>
      </c>
      <c r="G52" s="1080">
        <v>0</v>
      </c>
      <c r="H52" s="1080">
        <v>0</v>
      </c>
      <c r="I52" s="1080">
        <v>0</v>
      </c>
      <c r="J52" s="1080">
        <v>0</v>
      </c>
      <c r="K52" s="1080">
        <v>0</v>
      </c>
      <c r="L52" s="1088">
        <v>0</v>
      </c>
    </row>
    <row r="53" spans="1:12" ht="18.95" customHeight="1">
      <c r="A53" s="988"/>
      <c r="B53" s="989"/>
      <c r="C53" s="990"/>
      <c r="D53" s="993" t="s">
        <v>42</v>
      </c>
      <c r="E53" s="1087">
        <v>21000000</v>
      </c>
      <c r="F53" s="1080">
        <v>21000000</v>
      </c>
      <c r="G53" s="1080">
        <v>0</v>
      </c>
      <c r="H53" s="1080">
        <v>0</v>
      </c>
      <c r="I53" s="1080">
        <v>0</v>
      </c>
      <c r="J53" s="1080">
        <v>0</v>
      </c>
      <c r="K53" s="1080">
        <v>0</v>
      </c>
      <c r="L53" s="1088">
        <v>0</v>
      </c>
    </row>
    <row r="54" spans="1:12" ht="18.95" customHeight="1">
      <c r="A54" s="988"/>
      <c r="B54" s="989"/>
      <c r="C54" s="990"/>
      <c r="D54" s="993" t="s">
        <v>43</v>
      </c>
      <c r="E54" s="1087">
        <v>6227551</v>
      </c>
      <c r="F54" s="1080">
        <v>6227551</v>
      </c>
      <c r="G54" s="1080">
        <v>0</v>
      </c>
      <c r="H54" s="1080">
        <v>0</v>
      </c>
      <c r="I54" s="1080">
        <v>0</v>
      </c>
      <c r="J54" s="1080">
        <v>0</v>
      </c>
      <c r="K54" s="1080">
        <v>0</v>
      </c>
      <c r="L54" s="1088">
        <v>0</v>
      </c>
    </row>
    <row r="55" spans="1:12" ht="18.95" customHeight="1">
      <c r="A55" s="992"/>
      <c r="B55" s="990"/>
      <c r="C55" s="990"/>
      <c r="D55" s="993" t="s">
        <v>44</v>
      </c>
      <c r="E55" s="1016">
        <v>0.29655004761904763</v>
      </c>
      <c r="F55" s="950">
        <v>0.29655004761904763</v>
      </c>
      <c r="G55" s="950">
        <v>0</v>
      </c>
      <c r="H55" s="950">
        <v>0</v>
      </c>
      <c r="I55" s="950">
        <v>0</v>
      </c>
      <c r="J55" s="950">
        <v>0</v>
      </c>
      <c r="K55" s="950">
        <v>0</v>
      </c>
      <c r="L55" s="1017">
        <v>0</v>
      </c>
    </row>
    <row r="56" spans="1:12" ht="18.95" customHeight="1">
      <c r="A56" s="994"/>
      <c r="B56" s="995"/>
      <c r="C56" s="995"/>
      <c r="D56" s="998" t="s">
        <v>45</v>
      </c>
      <c r="E56" s="1018">
        <v>0.29655004761904763</v>
      </c>
      <c r="F56" s="1019">
        <v>0.29655004761904763</v>
      </c>
      <c r="G56" s="1019">
        <v>0</v>
      </c>
      <c r="H56" s="1019">
        <v>0</v>
      </c>
      <c r="I56" s="1019">
        <v>0</v>
      </c>
      <c r="J56" s="1019">
        <v>0</v>
      </c>
      <c r="K56" s="1019">
        <v>0</v>
      </c>
      <c r="L56" s="1020">
        <v>0</v>
      </c>
    </row>
    <row r="57" spans="1:12" ht="18.95" customHeight="1">
      <c r="A57" s="988" t="s">
        <v>367</v>
      </c>
      <c r="B57" s="989" t="s">
        <v>47</v>
      </c>
      <c r="C57" s="990" t="s">
        <v>368</v>
      </c>
      <c r="D57" s="993" t="s">
        <v>41</v>
      </c>
      <c r="E57" s="1085">
        <v>13822948000</v>
      </c>
      <c r="F57" s="1080">
        <v>5656158000</v>
      </c>
      <c r="G57" s="1080">
        <v>13135000</v>
      </c>
      <c r="H57" s="1080">
        <v>3747756000</v>
      </c>
      <c r="I57" s="1080">
        <v>3415721000</v>
      </c>
      <c r="J57" s="1080">
        <v>0</v>
      </c>
      <c r="K57" s="1080">
        <v>0</v>
      </c>
      <c r="L57" s="1088">
        <v>990178000</v>
      </c>
    </row>
    <row r="58" spans="1:12" ht="18.95" customHeight="1">
      <c r="A58" s="988"/>
      <c r="B58" s="989"/>
      <c r="C58" s="990"/>
      <c r="D58" s="993" t="s">
        <v>42</v>
      </c>
      <c r="E58" s="1087">
        <v>14675825192.949999</v>
      </c>
      <c r="F58" s="1080">
        <v>6260606072.4099998</v>
      </c>
      <c r="G58" s="1080">
        <v>13232000</v>
      </c>
      <c r="H58" s="1080">
        <v>3773746608.5799999</v>
      </c>
      <c r="I58" s="1080">
        <v>3496927901.4000006</v>
      </c>
      <c r="J58" s="1080">
        <v>0</v>
      </c>
      <c r="K58" s="1080">
        <v>0</v>
      </c>
      <c r="L58" s="1088">
        <v>1131312610.5600002</v>
      </c>
    </row>
    <row r="59" spans="1:12" ht="18.95" customHeight="1">
      <c r="A59" s="988"/>
      <c r="B59" s="989"/>
      <c r="C59" s="990"/>
      <c r="D59" s="993" t="s">
        <v>43</v>
      </c>
      <c r="E59" s="1087">
        <v>5057705934.3299999</v>
      </c>
      <c r="F59" s="1080">
        <v>2241989235.27</v>
      </c>
      <c r="G59" s="1080">
        <v>4887224.92</v>
      </c>
      <c r="H59" s="1080">
        <v>1376198882.5300004</v>
      </c>
      <c r="I59" s="1080">
        <v>736889350.87999976</v>
      </c>
      <c r="J59" s="1080">
        <v>0</v>
      </c>
      <c r="K59" s="1080">
        <v>0</v>
      </c>
      <c r="L59" s="1088">
        <v>697741240.72999966</v>
      </c>
    </row>
    <row r="60" spans="1:12" ht="18.95" customHeight="1">
      <c r="A60" s="992"/>
      <c r="B60" s="990"/>
      <c r="C60" s="990"/>
      <c r="D60" s="993" t="s">
        <v>44</v>
      </c>
      <c r="E60" s="1016">
        <v>0.36589198876607221</v>
      </c>
      <c r="F60" s="950">
        <v>0.39638023465221445</v>
      </c>
      <c r="G60" s="950">
        <v>0.37207650704225353</v>
      </c>
      <c r="H60" s="950">
        <v>0.36720610480778376</v>
      </c>
      <c r="I60" s="950">
        <v>0.21573464310463289</v>
      </c>
      <c r="J60" s="950">
        <v>0</v>
      </c>
      <c r="K60" s="950">
        <v>0</v>
      </c>
      <c r="L60" s="1017">
        <v>0.70466243516822191</v>
      </c>
    </row>
    <row r="61" spans="1:12" ht="18.95" customHeight="1">
      <c r="A61" s="994"/>
      <c r="B61" s="995"/>
      <c r="C61" s="995"/>
      <c r="D61" s="993" t="s">
        <v>45</v>
      </c>
      <c r="E61" s="1018">
        <v>0.34462838496874648</v>
      </c>
      <c r="F61" s="1019">
        <v>0.35811057417432329</v>
      </c>
      <c r="G61" s="1019">
        <v>0.36934892079806531</v>
      </c>
      <c r="H61" s="1019">
        <v>0.36467707699321178</v>
      </c>
      <c r="I61" s="1019">
        <v>0.21072477662035438</v>
      </c>
      <c r="J61" s="1019">
        <v>0</v>
      </c>
      <c r="K61" s="1019">
        <v>0</v>
      </c>
      <c r="L61" s="1020">
        <v>0.61675370204228297</v>
      </c>
    </row>
    <row r="62" spans="1:12" ht="18.95" customHeight="1">
      <c r="A62" s="988" t="s">
        <v>369</v>
      </c>
      <c r="B62" s="989" t="s">
        <v>47</v>
      </c>
      <c r="C62" s="990" t="s">
        <v>132</v>
      </c>
      <c r="D62" s="991" t="s">
        <v>41</v>
      </c>
      <c r="E62" s="1085">
        <v>58458000</v>
      </c>
      <c r="F62" s="1080">
        <v>55143000</v>
      </c>
      <c r="G62" s="1080">
        <v>10000</v>
      </c>
      <c r="H62" s="1080">
        <v>3105000</v>
      </c>
      <c r="I62" s="1080">
        <v>200000</v>
      </c>
      <c r="J62" s="1080">
        <v>0</v>
      </c>
      <c r="K62" s="1080">
        <v>0</v>
      </c>
      <c r="L62" s="1088">
        <v>0</v>
      </c>
    </row>
    <row r="63" spans="1:12" ht="18.95" customHeight="1">
      <c r="A63" s="988"/>
      <c r="B63" s="989"/>
      <c r="C63" s="990"/>
      <c r="D63" s="993" t="s">
        <v>42</v>
      </c>
      <c r="E63" s="1087">
        <v>58561324</v>
      </c>
      <c r="F63" s="1080">
        <v>55143000</v>
      </c>
      <c r="G63" s="1080">
        <v>10000</v>
      </c>
      <c r="H63" s="1080">
        <v>3105000</v>
      </c>
      <c r="I63" s="1080">
        <v>200000</v>
      </c>
      <c r="J63" s="1080">
        <v>0</v>
      </c>
      <c r="K63" s="1080">
        <v>0</v>
      </c>
      <c r="L63" s="1088">
        <v>103324</v>
      </c>
    </row>
    <row r="64" spans="1:12" ht="18.95" customHeight="1">
      <c r="A64" s="988"/>
      <c r="B64" s="989"/>
      <c r="C64" s="990"/>
      <c r="D64" s="993" t="s">
        <v>43</v>
      </c>
      <c r="E64" s="1087">
        <v>33229734.619999997</v>
      </c>
      <c r="F64" s="1080">
        <v>31829968</v>
      </c>
      <c r="G64" s="1080">
        <v>0</v>
      </c>
      <c r="H64" s="1080">
        <v>1296443.9000000001</v>
      </c>
      <c r="I64" s="1080">
        <v>0</v>
      </c>
      <c r="J64" s="1080">
        <v>0</v>
      </c>
      <c r="K64" s="1080">
        <v>0</v>
      </c>
      <c r="L64" s="1088">
        <v>103322.72</v>
      </c>
    </row>
    <row r="65" spans="1:12" ht="18.95" customHeight="1">
      <c r="A65" s="992"/>
      <c r="B65" s="990"/>
      <c r="C65" s="990"/>
      <c r="D65" s="993" t="s">
        <v>44</v>
      </c>
      <c r="E65" s="1016">
        <v>0.56843776078552122</v>
      </c>
      <c r="F65" s="950">
        <v>0.57722590355983538</v>
      </c>
      <c r="G65" s="950">
        <v>0</v>
      </c>
      <c r="H65" s="950">
        <v>0.41753426731078908</v>
      </c>
      <c r="I65" s="950">
        <v>0</v>
      </c>
      <c r="J65" s="950">
        <v>0</v>
      </c>
      <c r="K65" s="950">
        <v>0</v>
      </c>
      <c r="L65" s="1017">
        <v>0</v>
      </c>
    </row>
    <row r="66" spans="1:12" ht="18.95" customHeight="1">
      <c r="A66" s="994"/>
      <c r="B66" s="995"/>
      <c r="C66" s="995"/>
      <c r="D66" s="998" t="s">
        <v>45</v>
      </c>
      <c r="E66" s="1018">
        <v>0.56743482473176321</v>
      </c>
      <c r="F66" s="1019">
        <v>0.57722590355983538</v>
      </c>
      <c r="G66" s="1019">
        <v>0</v>
      </c>
      <c r="H66" s="1019">
        <v>0.41753426731078908</v>
      </c>
      <c r="I66" s="1019">
        <v>0</v>
      </c>
      <c r="J66" s="1019">
        <v>0</v>
      </c>
      <c r="K66" s="1019">
        <v>0</v>
      </c>
      <c r="L66" s="1020">
        <v>0.99998761178429019</v>
      </c>
    </row>
    <row r="67" spans="1:12" ht="18.95" customHeight="1">
      <c r="A67" s="988" t="s">
        <v>370</v>
      </c>
      <c r="B67" s="989" t="s">
        <v>47</v>
      </c>
      <c r="C67" s="990" t="s">
        <v>371</v>
      </c>
      <c r="D67" s="991" t="s">
        <v>41</v>
      </c>
      <c r="E67" s="1085">
        <v>741233000</v>
      </c>
      <c r="F67" s="1080">
        <v>729207000</v>
      </c>
      <c r="G67" s="1080">
        <v>321000</v>
      </c>
      <c r="H67" s="1080">
        <v>11233000</v>
      </c>
      <c r="I67" s="1080">
        <v>472000</v>
      </c>
      <c r="J67" s="1080">
        <v>0</v>
      </c>
      <c r="K67" s="1080">
        <v>0</v>
      </c>
      <c r="L67" s="1088">
        <v>0</v>
      </c>
    </row>
    <row r="68" spans="1:12" ht="18.95" customHeight="1">
      <c r="A68" s="988"/>
      <c r="B68" s="989"/>
      <c r="C68" s="990"/>
      <c r="D68" s="993" t="s">
        <v>42</v>
      </c>
      <c r="E68" s="1087">
        <v>801266905.89000022</v>
      </c>
      <c r="F68" s="1080">
        <v>770610075.57000017</v>
      </c>
      <c r="G68" s="1080">
        <v>281000</v>
      </c>
      <c r="H68" s="1080">
        <v>27437392.32</v>
      </c>
      <c r="I68" s="1080">
        <v>2938438</v>
      </c>
      <c r="J68" s="1080">
        <v>0</v>
      </c>
      <c r="K68" s="1080">
        <v>0</v>
      </c>
      <c r="L68" s="1088">
        <v>0</v>
      </c>
    </row>
    <row r="69" spans="1:12" ht="18.95" customHeight="1">
      <c r="A69" s="988"/>
      <c r="B69" s="989"/>
      <c r="C69" s="990"/>
      <c r="D69" s="993" t="s">
        <v>43</v>
      </c>
      <c r="E69" s="1087">
        <v>545219627.45999992</v>
      </c>
      <c r="F69" s="1080">
        <v>529375383.7899999</v>
      </c>
      <c r="G69" s="1080">
        <v>8508.7000000000007</v>
      </c>
      <c r="H69" s="1080">
        <v>15353214.27</v>
      </c>
      <c r="I69" s="1080">
        <v>482520.7</v>
      </c>
      <c r="J69" s="1080">
        <v>0</v>
      </c>
      <c r="K69" s="1080">
        <v>0</v>
      </c>
      <c r="L69" s="1088">
        <v>0</v>
      </c>
    </row>
    <row r="70" spans="1:12" ht="18.95" customHeight="1">
      <c r="A70" s="992"/>
      <c r="B70" s="990"/>
      <c r="C70" s="990"/>
      <c r="D70" s="993" t="s">
        <v>44</v>
      </c>
      <c r="E70" s="1016">
        <v>0.7355576822132851</v>
      </c>
      <c r="F70" s="950">
        <v>0.72596037036122785</v>
      </c>
      <c r="G70" s="950">
        <v>2.6506853582554519E-2</v>
      </c>
      <c r="H70" s="950">
        <v>1.3667955372562983</v>
      </c>
      <c r="I70" s="950">
        <v>1.0222896186440678</v>
      </c>
      <c r="J70" s="950">
        <v>0</v>
      </c>
      <c r="K70" s="950">
        <v>0</v>
      </c>
      <c r="L70" s="1017">
        <v>0</v>
      </c>
    </row>
    <row r="71" spans="1:12" ht="18.95" customHeight="1">
      <c r="A71" s="994"/>
      <c r="B71" s="995"/>
      <c r="C71" s="995"/>
      <c r="D71" s="996" t="s">
        <v>45</v>
      </c>
      <c r="E71" s="1018">
        <v>0.68044695650371578</v>
      </c>
      <c r="F71" s="1019">
        <v>0.68695621893917591</v>
      </c>
      <c r="G71" s="1019">
        <v>3.0280071174377227E-2</v>
      </c>
      <c r="H71" s="1019">
        <v>0.5595726478280717</v>
      </c>
      <c r="I71" s="1019">
        <v>0.16420993058216646</v>
      </c>
      <c r="J71" s="1019">
        <v>0</v>
      </c>
      <c r="K71" s="1019">
        <v>0</v>
      </c>
      <c r="L71" s="1020">
        <v>0</v>
      </c>
    </row>
    <row r="72" spans="1:12" ht="18.95" customHeight="1">
      <c r="A72" s="1005" t="s">
        <v>372</v>
      </c>
      <c r="B72" s="1001" t="s">
        <v>47</v>
      </c>
      <c r="C72" s="1006" t="s">
        <v>373</v>
      </c>
      <c r="D72" s="1003" t="s">
        <v>41</v>
      </c>
      <c r="E72" s="1085">
        <v>499310000</v>
      </c>
      <c r="F72" s="1080">
        <v>348091000</v>
      </c>
      <c r="G72" s="1080">
        <v>224000</v>
      </c>
      <c r="H72" s="1080">
        <v>131526000</v>
      </c>
      <c r="I72" s="1080">
        <v>2965000</v>
      </c>
      <c r="J72" s="1080">
        <v>0</v>
      </c>
      <c r="K72" s="1080">
        <v>0</v>
      </c>
      <c r="L72" s="1088">
        <v>16504000</v>
      </c>
    </row>
    <row r="73" spans="1:12" ht="18.95" customHeight="1">
      <c r="A73" s="988"/>
      <c r="B73" s="989"/>
      <c r="C73" s="990"/>
      <c r="D73" s="993" t="s">
        <v>42</v>
      </c>
      <c r="E73" s="1087">
        <v>501647969.50999999</v>
      </c>
      <c r="F73" s="1080">
        <v>349483512.02999997</v>
      </c>
      <c r="G73" s="1080">
        <v>233900</v>
      </c>
      <c r="H73" s="1080">
        <v>130546672</v>
      </c>
      <c r="I73" s="1080">
        <v>4774885.4800000004</v>
      </c>
      <c r="J73" s="1080">
        <v>0</v>
      </c>
      <c r="K73" s="1080">
        <v>0</v>
      </c>
      <c r="L73" s="1088">
        <v>16609000</v>
      </c>
    </row>
    <row r="74" spans="1:12" ht="18.95" customHeight="1">
      <c r="A74" s="988"/>
      <c r="B74" s="989"/>
      <c r="C74" s="990"/>
      <c r="D74" s="993" t="s">
        <v>43</v>
      </c>
      <c r="E74" s="1087">
        <v>210958437.78000003</v>
      </c>
      <c r="F74" s="1080">
        <v>157357721.86999997</v>
      </c>
      <c r="G74" s="1080">
        <v>72680.03</v>
      </c>
      <c r="H74" s="1080">
        <v>46905660.350000009</v>
      </c>
      <c r="I74" s="1080">
        <v>763960.36</v>
      </c>
      <c r="J74" s="1080">
        <v>0</v>
      </c>
      <c r="K74" s="1080">
        <v>0</v>
      </c>
      <c r="L74" s="1088">
        <v>5858415.1700000046</v>
      </c>
    </row>
    <row r="75" spans="1:12" ht="18.95" customHeight="1">
      <c r="A75" s="992"/>
      <c r="B75" s="990"/>
      <c r="C75" s="990" t="s">
        <v>4</v>
      </c>
      <c r="D75" s="993" t="s">
        <v>44</v>
      </c>
      <c r="E75" s="1016">
        <v>0.42249992545713089</v>
      </c>
      <c r="F75" s="950">
        <v>0.45205915082550246</v>
      </c>
      <c r="G75" s="950">
        <v>0.32446441964285716</v>
      </c>
      <c r="H75" s="950">
        <v>0.35662652517373</v>
      </c>
      <c r="I75" s="950">
        <v>0.2576594806070826</v>
      </c>
      <c r="J75" s="950">
        <v>0</v>
      </c>
      <c r="K75" s="950">
        <v>0</v>
      </c>
      <c r="L75" s="1017">
        <v>0.35496941165778023</v>
      </c>
    </row>
    <row r="76" spans="1:12" ht="18.95" customHeight="1">
      <c r="A76" s="994"/>
      <c r="B76" s="995"/>
      <c r="C76" s="995"/>
      <c r="D76" s="999" t="s">
        <v>45</v>
      </c>
      <c r="E76" s="1018">
        <v>0.42053083158307236</v>
      </c>
      <c r="F76" s="1019">
        <v>0.45025792763720496</v>
      </c>
      <c r="G76" s="1019">
        <v>0.31073120991876868</v>
      </c>
      <c r="H76" s="1019">
        <v>0.35930184685213584</v>
      </c>
      <c r="I76" s="1019">
        <v>0.15999553564162128</v>
      </c>
      <c r="J76" s="1019">
        <v>0</v>
      </c>
      <c r="K76" s="1019">
        <v>0</v>
      </c>
      <c r="L76" s="1020">
        <v>0.35272533987597116</v>
      </c>
    </row>
    <row r="77" spans="1:12" ht="18.95" customHeight="1">
      <c r="A77" s="988" t="s">
        <v>374</v>
      </c>
      <c r="B77" s="989" t="s">
        <v>47</v>
      </c>
      <c r="C77" s="990" t="s">
        <v>375</v>
      </c>
      <c r="D77" s="1004" t="s">
        <v>41</v>
      </c>
      <c r="E77" s="1085">
        <v>23781000</v>
      </c>
      <c r="F77" s="1080">
        <v>0</v>
      </c>
      <c r="G77" s="1080">
        <v>36000</v>
      </c>
      <c r="H77" s="1080">
        <v>22929000</v>
      </c>
      <c r="I77" s="1080">
        <v>0</v>
      </c>
      <c r="J77" s="1080">
        <v>0</v>
      </c>
      <c r="K77" s="1080">
        <v>0</v>
      </c>
      <c r="L77" s="1088">
        <v>816000</v>
      </c>
    </row>
    <row r="78" spans="1:12" ht="18.95" customHeight="1">
      <c r="A78" s="988"/>
      <c r="B78" s="989"/>
      <c r="C78" s="990"/>
      <c r="D78" s="993" t="s">
        <v>42</v>
      </c>
      <c r="E78" s="1087">
        <v>23821148</v>
      </c>
      <c r="F78" s="1080">
        <v>0</v>
      </c>
      <c r="G78" s="1080">
        <v>36000</v>
      </c>
      <c r="H78" s="1080">
        <v>22929000</v>
      </c>
      <c r="I78" s="1080">
        <v>0</v>
      </c>
      <c r="J78" s="1080">
        <v>0</v>
      </c>
      <c r="K78" s="1080">
        <v>0</v>
      </c>
      <c r="L78" s="1088">
        <v>856148</v>
      </c>
    </row>
    <row r="79" spans="1:12" ht="18.95" customHeight="1">
      <c r="A79" s="988"/>
      <c r="B79" s="989"/>
      <c r="C79" s="990"/>
      <c r="D79" s="993" t="s">
        <v>43</v>
      </c>
      <c r="E79" s="1087">
        <v>10596630.469999997</v>
      </c>
      <c r="F79" s="1080">
        <v>0</v>
      </c>
      <c r="G79" s="1080">
        <v>4972.4399999999996</v>
      </c>
      <c r="H79" s="1080">
        <v>10219950.039999997</v>
      </c>
      <c r="I79" s="1080">
        <v>0</v>
      </c>
      <c r="J79" s="1080">
        <v>0</v>
      </c>
      <c r="K79" s="1080">
        <v>0</v>
      </c>
      <c r="L79" s="1088">
        <v>371707.99</v>
      </c>
    </row>
    <row r="80" spans="1:12" ht="18.95" customHeight="1">
      <c r="A80" s="992"/>
      <c r="B80" s="990"/>
      <c r="C80" s="990"/>
      <c r="D80" s="993" t="s">
        <v>44</v>
      </c>
      <c r="E80" s="1016">
        <v>0.44559229931457872</v>
      </c>
      <c r="F80" s="950">
        <v>0</v>
      </c>
      <c r="G80" s="950">
        <v>0.13812333333333332</v>
      </c>
      <c r="H80" s="950">
        <v>0.44572157704217352</v>
      </c>
      <c r="I80" s="950">
        <v>0</v>
      </c>
      <c r="J80" s="950">
        <v>0</v>
      </c>
      <c r="K80" s="950">
        <v>0</v>
      </c>
      <c r="L80" s="1017">
        <v>0.45552449754901958</v>
      </c>
    </row>
    <row r="81" spans="1:12" ht="18.95" customHeight="1">
      <c r="A81" s="994"/>
      <c r="B81" s="995"/>
      <c r="C81" s="995"/>
      <c r="D81" s="993" t="s">
        <v>45</v>
      </c>
      <c r="E81" s="1018">
        <v>0.44484130109934233</v>
      </c>
      <c r="F81" s="1019">
        <v>0</v>
      </c>
      <c r="G81" s="1019">
        <v>0.13812333333333332</v>
      </c>
      <c r="H81" s="1019">
        <v>0.44572157704217352</v>
      </c>
      <c r="I81" s="1019">
        <v>0</v>
      </c>
      <c r="J81" s="1019">
        <v>0</v>
      </c>
      <c r="K81" s="1019">
        <v>0</v>
      </c>
      <c r="L81" s="1020">
        <v>0.43416324046776961</v>
      </c>
    </row>
    <row r="82" spans="1:12" ht="18.95" customHeight="1">
      <c r="A82" s="988" t="s">
        <v>376</v>
      </c>
      <c r="B82" s="989" t="s">
        <v>47</v>
      </c>
      <c r="C82" s="990" t="s">
        <v>712</v>
      </c>
      <c r="D82" s="991" t="s">
        <v>41</v>
      </c>
      <c r="E82" s="1085">
        <v>24805553000</v>
      </c>
      <c r="F82" s="1080">
        <v>22647999000</v>
      </c>
      <c r="G82" s="1080">
        <v>70189000</v>
      </c>
      <c r="H82" s="1080">
        <v>906404000</v>
      </c>
      <c r="I82" s="1080">
        <v>737175000</v>
      </c>
      <c r="J82" s="1080">
        <v>0</v>
      </c>
      <c r="K82" s="1080">
        <v>0</v>
      </c>
      <c r="L82" s="1088">
        <v>443786000</v>
      </c>
    </row>
    <row r="83" spans="1:12" ht="18.95" customHeight="1">
      <c r="A83" s="988"/>
      <c r="B83" s="989"/>
      <c r="C83" s="990"/>
      <c r="D83" s="993" t="s">
        <v>42</v>
      </c>
      <c r="E83" s="1087">
        <v>24833322428</v>
      </c>
      <c r="F83" s="1080">
        <v>22697373908</v>
      </c>
      <c r="G83" s="1080">
        <v>70177000</v>
      </c>
      <c r="H83" s="1080">
        <v>878549942</v>
      </c>
      <c r="I83" s="1080">
        <v>744755500</v>
      </c>
      <c r="J83" s="1080">
        <v>0</v>
      </c>
      <c r="K83" s="1080">
        <v>0</v>
      </c>
      <c r="L83" s="1088">
        <v>442466078</v>
      </c>
    </row>
    <row r="84" spans="1:12" ht="18.95" customHeight="1">
      <c r="A84" s="988"/>
      <c r="B84" s="989"/>
      <c r="C84" s="990"/>
      <c r="D84" s="993" t="s">
        <v>43</v>
      </c>
      <c r="E84" s="1087">
        <v>12184426861.82</v>
      </c>
      <c r="F84" s="1080">
        <v>11299478108.67</v>
      </c>
      <c r="G84" s="1080">
        <v>35956423.200000003</v>
      </c>
      <c r="H84" s="1080">
        <v>491779093.07999986</v>
      </c>
      <c r="I84" s="1080">
        <v>200524074.62999997</v>
      </c>
      <c r="J84" s="1080">
        <v>0</v>
      </c>
      <c r="K84" s="1080">
        <v>0</v>
      </c>
      <c r="L84" s="1088">
        <v>156689162.23999998</v>
      </c>
    </row>
    <row r="85" spans="1:12" ht="18.95" customHeight="1">
      <c r="A85" s="992"/>
      <c r="B85" s="990"/>
      <c r="C85" s="990"/>
      <c r="D85" s="993" t="s">
        <v>44</v>
      </c>
      <c r="E85" s="1016">
        <v>0.49119755007356619</v>
      </c>
      <c r="F85" s="950">
        <v>0.49891728221420356</v>
      </c>
      <c r="G85" s="950">
        <v>0.51228003248372256</v>
      </c>
      <c r="H85" s="950">
        <v>0.54256059448104799</v>
      </c>
      <c r="I85" s="950">
        <v>0.27201692220978729</v>
      </c>
      <c r="J85" s="950">
        <v>0</v>
      </c>
      <c r="K85" s="950">
        <v>0</v>
      </c>
      <c r="L85" s="1017">
        <v>0.35307369371724207</v>
      </c>
    </row>
    <row r="86" spans="1:12" ht="18.95" customHeight="1">
      <c r="A86" s="994"/>
      <c r="B86" s="995"/>
      <c r="C86" s="995"/>
      <c r="D86" s="998" t="s">
        <v>45</v>
      </c>
      <c r="E86" s="1018">
        <v>0.49064827701354402</v>
      </c>
      <c r="F86" s="1019">
        <v>0.49783195864290469</v>
      </c>
      <c r="G86" s="1019">
        <v>0.51236763042022315</v>
      </c>
      <c r="H86" s="1019">
        <v>0.5597622509205058</v>
      </c>
      <c r="I86" s="1019">
        <v>0.26924819572329439</v>
      </c>
      <c r="J86" s="1019">
        <v>0</v>
      </c>
      <c r="K86" s="1019">
        <v>0</v>
      </c>
      <c r="L86" s="1020">
        <v>0.35412694900421265</v>
      </c>
    </row>
    <row r="87" spans="1:12" ht="18.95" customHeight="1">
      <c r="A87" s="988" t="s">
        <v>377</v>
      </c>
      <c r="B87" s="989" t="s">
        <v>47</v>
      </c>
      <c r="C87" s="990" t="s">
        <v>83</v>
      </c>
      <c r="D87" s="993" t="s">
        <v>41</v>
      </c>
      <c r="E87" s="1085">
        <v>16039449000</v>
      </c>
      <c r="F87" s="1080">
        <v>838122000</v>
      </c>
      <c r="G87" s="1080">
        <v>394540000</v>
      </c>
      <c r="H87" s="1080">
        <v>13575825000</v>
      </c>
      <c r="I87" s="1080">
        <v>360687000</v>
      </c>
      <c r="J87" s="1080">
        <v>0</v>
      </c>
      <c r="K87" s="1080">
        <v>0</v>
      </c>
      <c r="L87" s="1088">
        <v>870275000</v>
      </c>
    </row>
    <row r="88" spans="1:12" ht="18.95" customHeight="1">
      <c r="A88" s="988"/>
      <c r="B88" s="989"/>
      <c r="C88" s="990"/>
      <c r="D88" s="993" t="s">
        <v>42</v>
      </c>
      <c r="E88" s="1087">
        <v>17106205938.219999</v>
      </c>
      <c r="F88" s="1080">
        <v>975572221.69999993</v>
      </c>
      <c r="G88" s="1080">
        <v>391830084.81</v>
      </c>
      <c r="H88" s="1080">
        <v>14350739067.339998</v>
      </c>
      <c r="I88" s="1080">
        <v>478595594.31999999</v>
      </c>
      <c r="J88" s="1080">
        <v>5000</v>
      </c>
      <c r="K88" s="1080">
        <v>0</v>
      </c>
      <c r="L88" s="1088">
        <v>909463970.05000067</v>
      </c>
    </row>
    <row r="89" spans="1:12" ht="18.95" customHeight="1">
      <c r="A89" s="988"/>
      <c r="B89" s="989"/>
      <c r="C89" s="990"/>
      <c r="D89" s="993" t="s">
        <v>43</v>
      </c>
      <c r="E89" s="1087">
        <v>7689052405.4400091</v>
      </c>
      <c r="F89" s="1080">
        <v>465016677.74000019</v>
      </c>
      <c r="G89" s="1080">
        <v>170076618.17000011</v>
      </c>
      <c r="H89" s="1080">
        <v>6632980453.8400097</v>
      </c>
      <c r="I89" s="1080">
        <v>69547903.459999979</v>
      </c>
      <c r="J89" s="1080">
        <v>0</v>
      </c>
      <c r="K89" s="1080">
        <v>0</v>
      </c>
      <c r="L89" s="1088">
        <v>351430752.22999984</v>
      </c>
    </row>
    <row r="90" spans="1:12" ht="18.95" customHeight="1">
      <c r="A90" s="988"/>
      <c r="B90" s="990"/>
      <c r="C90" s="990"/>
      <c r="D90" s="993" t="s">
        <v>44</v>
      </c>
      <c r="E90" s="1016">
        <v>0.47938382455906114</v>
      </c>
      <c r="F90" s="950">
        <v>0.55483172824481419</v>
      </c>
      <c r="G90" s="950">
        <v>0.4310757291275919</v>
      </c>
      <c r="H90" s="950">
        <v>0.4885876514937405</v>
      </c>
      <c r="I90" s="950">
        <v>0.19282065463961823</v>
      </c>
      <c r="J90" s="950">
        <v>0</v>
      </c>
      <c r="K90" s="950">
        <v>0</v>
      </c>
      <c r="L90" s="1017">
        <v>0.40381575045818829</v>
      </c>
    </row>
    <row r="91" spans="1:12" ht="18.95" customHeight="1">
      <c r="A91" s="994"/>
      <c r="B91" s="995"/>
      <c r="C91" s="995"/>
      <c r="D91" s="996" t="s">
        <v>45</v>
      </c>
      <c r="E91" s="1018">
        <v>0.4494890587199431</v>
      </c>
      <c r="F91" s="1019">
        <v>0.4766604331247537</v>
      </c>
      <c r="G91" s="1019">
        <v>0.43405706902896685</v>
      </c>
      <c r="H91" s="1019">
        <v>0.46220479814420284</v>
      </c>
      <c r="I91" s="1019">
        <v>0.14531663952906898</v>
      </c>
      <c r="J91" s="1019">
        <v>0</v>
      </c>
      <c r="K91" s="1019">
        <v>0</v>
      </c>
      <c r="L91" s="1020">
        <v>0.38641525536264931</v>
      </c>
    </row>
    <row r="92" spans="1:12" ht="18.95" customHeight="1">
      <c r="A92" s="988" t="s">
        <v>378</v>
      </c>
      <c r="B92" s="989" t="s">
        <v>47</v>
      </c>
      <c r="C92" s="990" t="s">
        <v>379</v>
      </c>
      <c r="D92" s="991" t="s">
        <v>41</v>
      </c>
      <c r="E92" s="1085">
        <v>2774167000</v>
      </c>
      <c r="F92" s="1080">
        <v>8050000</v>
      </c>
      <c r="G92" s="1080">
        <v>137464000</v>
      </c>
      <c r="H92" s="1080">
        <v>2461381000</v>
      </c>
      <c r="I92" s="1080">
        <v>167258000</v>
      </c>
      <c r="J92" s="1080">
        <v>0</v>
      </c>
      <c r="K92" s="1080">
        <v>0</v>
      </c>
      <c r="L92" s="1088">
        <v>14000</v>
      </c>
    </row>
    <row r="93" spans="1:12" ht="18.95" customHeight="1">
      <c r="A93" s="988"/>
      <c r="B93" s="989"/>
      <c r="C93" s="990" t="s">
        <v>380</v>
      </c>
      <c r="D93" s="993" t="s">
        <v>42</v>
      </c>
      <c r="E93" s="1087">
        <v>3095465953</v>
      </c>
      <c r="F93" s="1080">
        <v>280602964</v>
      </c>
      <c r="G93" s="1080">
        <v>138381086</v>
      </c>
      <c r="H93" s="1080">
        <v>2515969786</v>
      </c>
      <c r="I93" s="1080">
        <v>160498117</v>
      </c>
      <c r="J93" s="1080">
        <v>0</v>
      </c>
      <c r="K93" s="1080">
        <v>0</v>
      </c>
      <c r="L93" s="1088">
        <v>14000</v>
      </c>
    </row>
    <row r="94" spans="1:12" ht="18.95" customHeight="1">
      <c r="A94" s="988"/>
      <c r="B94" s="989"/>
      <c r="C94" s="990" t="s">
        <v>381</v>
      </c>
      <c r="D94" s="993" t="s">
        <v>43</v>
      </c>
      <c r="E94" s="1087">
        <v>1325812585.9699998</v>
      </c>
      <c r="F94" s="1080">
        <v>149230875.53</v>
      </c>
      <c r="G94" s="1080">
        <v>72577437.050000012</v>
      </c>
      <c r="H94" s="1080">
        <v>1084000369.3299999</v>
      </c>
      <c r="I94" s="1080">
        <v>20003904.059999999</v>
      </c>
      <c r="J94" s="1080">
        <v>0</v>
      </c>
      <c r="K94" s="1080">
        <v>0</v>
      </c>
      <c r="L94" s="1088">
        <v>0</v>
      </c>
    </row>
    <row r="95" spans="1:12" ht="18.95" customHeight="1">
      <c r="A95" s="992"/>
      <c r="B95" s="990"/>
      <c r="C95" s="990" t="s">
        <v>382</v>
      </c>
      <c r="D95" s="993" t="s">
        <v>44</v>
      </c>
      <c r="E95" s="1016">
        <v>0.47791376148948489</v>
      </c>
      <c r="F95" s="950" t="s">
        <v>751</v>
      </c>
      <c r="G95" s="950">
        <v>0.52797413904731427</v>
      </c>
      <c r="H95" s="950">
        <v>0.44040332209032246</v>
      </c>
      <c r="I95" s="950">
        <v>0.11959908680003348</v>
      </c>
      <c r="J95" s="950">
        <v>0</v>
      </c>
      <c r="K95" s="950">
        <v>0</v>
      </c>
      <c r="L95" s="1017">
        <v>0</v>
      </c>
    </row>
    <row r="96" spans="1:12" ht="18.95" customHeight="1">
      <c r="A96" s="994"/>
      <c r="B96" s="995"/>
      <c r="C96" s="995"/>
      <c r="D96" s="998" t="s">
        <v>45</v>
      </c>
      <c r="E96" s="1018">
        <v>0.42830792071386731</v>
      </c>
      <c r="F96" s="1019">
        <v>0.53182216396687809</v>
      </c>
      <c r="G96" s="1019">
        <v>0.5244751226334502</v>
      </c>
      <c r="H96" s="1019">
        <v>0.43084792804821065</v>
      </c>
      <c r="I96" s="1019">
        <v>0.12463637850654659</v>
      </c>
      <c r="J96" s="1019">
        <v>0</v>
      </c>
      <c r="K96" s="1019">
        <v>0</v>
      </c>
      <c r="L96" s="1020">
        <v>0</v>
      </c>
    </row>
    <row r="97" spans="1:12" ht="18.95" customHeight="1">
      <c r="A97" s="988" t="s">
        <v>383</v>
      </c>
      <c r="B97" s="989" t="s">
        <v>47</v>
      </c>
      <c r="C97" s="990" t="s">
        <v>113</v>
      </c>
      <c r="D97" s="993" t="s">
        <v>41</v>
      </c>
      <c r="E97" s="1085">
        <v>40956841000</v>
      </c>
      <c r="F97" s="1080">
        <v>1571360000</v>
      </c>
      <c r="G97" s="1080">
        <v>1531961000</v>
      </c>
      <c r="H97" s="1080">
        <v>23530371000</v>
      </c>
      <c r="I97" s="1080">
        <v>14323149000</v>
      </c>
      <c r="J97" s="1080">
        <v>0</v>
      </c>
      <c r="K97" s="1080">
        <v>0</v>
      </c>
      <c r="L97" s="1088">
        <v>0</v>
      </c>
    </row>
    <row r="98" spans="1:12" ht="18.95" customHeight="1">
      <c r="A98" s="988"/>
      <c r="B98" s="989"/>
      <c r="C98" s="990"/>
      <c r="D98" s="993" t="s">
        <v>42</v>
      </c>
      <c r="E98" s="1087">
        <v>40939923200</v>
      </c>
      <c r="F98" s="1080">
        <v>2271349826</v>
      </c>
      <c r="G98" s="1080">
        <v>1399603712.2400002</v>
      </c>
      <c r="H98" s="1080">
        <v>23583781563.760002</v>
      </c>
      <c r="I98" s="1080">
        <v>13685188098</v>
      </c>
      <c r="J98" s="1080">
        <v>0</v>
      </c>
      <c r="K98" s="1080">
        <v>0</v>
      </c>
      <c r="L98" s="1088">
        <v>0</v>
      </c>
    </row>
    <row r="99" spans="1:12" ht="18.95" customHeight="1">
      <c r="A99" s="988"/>
      <c r="B99" s="989"/>
      <c r="C99" s="990"/>
      <c r="D99" s="993" t="s">
        <v>43</v>
      </c>
      <c r="E99" s="1087">
        <v>14863827997.710001</v>
      </c>
      <c r="F99" s="1080">
        <v>990593110.3900001</v>
      </c>
      <c r="G99" s="1080">
        <v>626018286.25999987</v>
      </c>
      <c r="H99" s="1080">
        <v>9513227389.3700008</v>
      </c>
      <c r="I99" s="1080">
        <v>3733989211.6900001</v>
      </c>
      <c r="J99" s="1080">
        <v>0</v>
      </c>
      <c r="K99" s="1080">
        <v>0</v>
      </c>
      <c r="L99" s="1088">
        <v>0</v>
      </c>
    </row>
    <row r="100" spans="1:12" ht="18.95" customHeight="1">
      <c r="A100" s="992"/>
      <c r="B100" s="990"/>
      <c r="C100" s="990"/>
      <c r="D100" s="993" t="s">
        <v>44</v>
      </c>
      <c r="E100" s="1016">
        <v>0.36291441514520129</v>
      </c>
      <c r="F100" s="950">
        <v>0.63040494246385304</v>
      </c>
      <c r="G100" s="950">
        <v>0.40863852686850377</v>
      </c>
      <c r="H100" s="950">
        <v>0.40429568192401222</v>
      </c>
      <c r="I100" s="950">
        <v>0.2606961089136195</v>
      </c>
      <c r="J100" s="950">
        <v>0</v>
      </c>
      <c r="K100" s="950">
        <v>0</v>
      </c>
      <c r="L100" s="1017">
        <v>0</v>
      </c>
    </row>
    <row r="101" spans="1:12" ht="18.95" customHeight="1">
      <c r="A101" s="994"/>
      <c r="B101" s="995"/>
      <c r="C101" s="995"/>
      <c r="D101" s="996" t="s">
        <v>45</v>
      </c>
      <c r="E101" s="1018">
        <v>0.36306438400231295</v>
      </c>
      <c r="F101" s="1019">
        <v>0.43612529388944954</v>
      </c>
      <c r="G101" s="1019">
        <v>0.44728252775072086</v>
      </c>
      <c r="H101" s="1019">
        <v>0.40338006708765034</v>
      </c>
      <c r="I101" s="1019">
        <v>0.27284895062828535</v>
      </c>
      <c r="J101" s="1019">
        <v>0</v>
      </c>
      <c r="K101" s="1019">
        <v>0</v>
      </c>
      <c r="L101" s="1020">
        <v>0</v>
      </c>
    </row>
    <row r="102" spans="1:12" ht="18.95" customHeight="1">
      <c r="A102" s="1005" t="s">
        <v>384</v>
      </c>
      <c r="B102" s="1001" t="s">
        <v>47</v>
      </c>
      <c r="C102" s="1006" t="s">
        <v>385</v>
      </c>
      <c r="D102" s="1003" t="s">
        <v>41</v>
      </c>
      <c r="E102" s="1085">
        <v>78486248000</v>
      </c>
      <c r="F102" s="1080">
        <v>55787227000</v>
      </c>
      <c r="G102" s="1080">
        <v>22578673000</v>
      </c>
      <c r="H102" s="1080">
        <v>119352000</v>
      </c>
      <c r="I102" s="1080">
        <v>996000</v>
      </c>
      <c r="J102" s="1080">
        <v>0</v>
      </c>
      <c r="K102" s="1080">
        <v>0</v>
      </c>
      <c r="L102" s="1088">
        <v>0</v>
      </c>
    </row>
    <row r="103" spans="1:12" ht="18.95" customHeight="1">
      <c r="A103" s="988"/>
      <c r="B103" s="989"/>
      <c r="C103" s="990" t="s">
        <v>386</v>
      </c>
      <c r="D103" s="993" t="s">
        <v>42</v>
      </c>
      <c r="E103" s="1087">
        <v>78486248000</v>
      </c>
      <c r="F103" s="1080">
        <v>55787227000</v>
      </c>
      <c r="G103" s="1080">
        <v>22568687170</v>
      </c>
      <c r="H103" s="1080">
        <v>129251830</v>
      </c>
      <c r="I103" s="1080">
        <v>1082000</v>
      </c>
      <c r="J103" s="1080">
        <v>0</v>
      </c>
      <c r="K103" s="1080">
        <v>0</v>
      </c>
      <c r="L103" s="1088">
        <v>0</v>
      </c>
    </row>
    <row r="104" spans="1:12" ht="18.95" customHeight="1">
      <c r="A104" s="988"/>
      <c r="B104" s="989"/>
      <c r="C104" s="990"/>
      <c r="D104" s="993" t="s">
        <v>43</v>
      </c>
      <c r="E104" s="1087">
        <v>43020974824.039993</v>
      </c>
      <c r="F104" s="1080">
        <v>31153965829.589996</v>
      </c>
      <c r="G104" s="1080">
        <v>11781535361.089998</v>
      </c>
      <c r="H104" s="1080">
        <v>85473633.360000029</v>
      </c>
      <c r="I104" s="1080">
        <v>0</v>
      </c>
      <c r="J104" s="1080">
        <v>0</v>
      </c>
      <c r="K104" s="1080">
        <v>0</v>
      </c>
      <c r="L104" s="1088">
        <v>0</v>
      </c>
    </row>
    <row r="105" spans="1:12" ht="18.95" customHeight="1">
      <c r="A105" s="992"/>
      <c r="B105" s="990"/>
      <c r="C105" s="990"/>
      <c r="D105" s="993" t="s">
        <v>44</v>
      </c>
      <c r="E105" s="1016">
        <v>0.54813392053140308</v>
      </c>
      <c r="F105" s="950">
        <v>0.55844263113472181</v>
      </c>
      <c r="G105" s="950">
        <v>0.52179928205213821</v>
      </c>
      <c r="H105" s="950">
        <v>0.71614747436155268</v>
      </c>
      <c r="I105" s="950">
        <v>0</v>
      </c>
      <c r="J105" s="950">
        <v>0</v>
      </c>
      <c r="K105" s="950">
        <v>0</v>
      </c>
      <c r="L105" s="1017">
        <v>0</v>
      </c>
    </row>
    <row r="106" spans="1:12" ht="18.95" customHeight="1">
      <c r="A106" s="994"/>
      <c r="B106" s="995"/>
      <c r="C106" s="995"/>
      <c r="D106" s="999" t="s">
        <v>45</v>
      </c>
      <c r="E106" s="1018">
        <v>0.54813392053140308</v>
      </c>
      <c r="F106" s="1019">
        <v>0.55844263113472181</v>
      </c>
      <c r="G106" s="1019">
        <v>0.52203015941267972</v>
      </c>
      <c r="H106" s="1019">
        <v>0.66129534382607991</v>
      </c>
      <c r="I106" s="1019">
        <v>0</v>
      </c>
      <c r="J106" s="1019">
        <v>0</v>
      </c>
      <c r="K106" s="1019">
        <v>0</v>
      </c>
      <c r="L106" s="1020">
        <v>0</v>
      </c>
    </row>
    <row r="107" spans="1:12" ht="18.95" customHeight="1">
      <c r="A107" s="988" t="s">
        <v>387</v>
      </c>
      <c r="B107" s="989" t="s">
        <v>47</v>
      </c>
      <c r="C107" s="990" t="s">
        <v>388</v>
      </c>
      <c r="D107" s="1004" t="s">
        <v>41</v>
      </c>
      <c r="E107" s="1085">
        <v>17058422000</v>
      </c>
      <c r="F107" s="1080">
        <v>2723763000</v>
      </c>
      <c r="G107" s="1080">
        <v>254846000</v>
      </c>
      <c r="H107" s="1080">
        <v>13550534000</v>
      </c>
      <c r="I107" s="1080">
        <v>467424000</v>
      </c>
      <c r="J107" s="1080">
        <v>0</v>
      </c>
      <c r="K107" s="1080">
        <v>0</v>
      </c>
      <c r="L107" s="1088">
        <v>61855000</v>
      </c>
    </row>
    <row r="108" spans="1:12" ht="18.95" customHeight="1">
      <c r="A108" s="988"/>
      <c r="B108" s="989"/>
      <c r="C108" s="990" t="s">
        <v>389</v>
      </c>
      <c r="D108" s="993" t="s">
        <v>42</v>
      </c>
      <c r="E108" s="1087">
        <v>17633555061.619999</v>
      </c>
      <c r="F108" s="1080">
        <v>2964269582.9200001</v>
      </c>
      <c r="G108" s="1080">
        <v>295492287.36000001</v>
      </c>
      <c r="H108" s="1080">
        <v>13471009793.969999</v>
      </c>
      <c r="I108" s="1080">
        <v>780376129.10000002</v>
      </c>
      <c r="J108" s="1080">
        <v>0</v>
      </c>
      <c r="K108" s="1080">
        <v>0</v>
      </c>
      <c r="L108" s="1088">
        <v>122407268.27</v>
      </c>
    </row>
    <row r="109" spans="1:12" ht="18.95" customHeight="1">
      <c r="A109" s="988"/>
      <c r="B109" s="989"/>
      <c r="C109" s="990"/>
      <c r="D109" s="993" t="s">
        <v>43</v>
      </c>
      <c r="E109" s="1087">
        <v>9225432309.6199951</v>
      </c>
      <c r="F109" s="1080">
        <v>1738247534.6300004</v>
      </c>
      <c r="G109" s="1080">
        <v>185696013.48000005</v>
      </c>
      <c r="H109" s="1080">
        <v>6964774286.9999943</v>
      </c>
      <c r="I109" s="1080">
        <v>276144214.23000002</v>
      </c>
      <c r="J109" s="1080">
        <v>0</v>
      </c>
      <c r="K109" s="1080">
        <v>0</v>
      </c>
      <c r="L109" s="1088">
        <v>60570260.280000016</v>
      </c>
    </row>
    <row r="110" spans="1:12" ht="18.95" customHeight="1">
      <c r="A110" s="988"/>
      <c r="B110" s="990"/>
      <c r="C110" s="990"/>
      <c r="D110" s="993" t="s">
        <v>44</v>
      </c>
      <c r="E110" s="1016">
        <v>0.54081393399811517</v>
      </c>
      <c r="F110" s="950">
        <v>0.63817870153533929</v>
      </c>
      <c r="G110" s="950">
        <v>0.72865971402337115</v>
      </c>
      <c r="H110" s="950">
        <v>0.51398522648627676</v>
      </c>
      <c r="I110" s="950">
        <v>0.59077885224121995</v>
      </c>
      <c r="J110" s="950">
        <v>0</v>
      </c>
      <c r="K110" s="950">
        <v>0</v>
      </c>
      <c r="L110" s="1017">
        <v>0.97922981618300886</v>
      </c>
    </row>
    <row r="111" spans="1:12" ht="18.95" customHeight="1">
      <c r="A111" s="994"/>
      <c r="B111" s="995"/>
      <c r="C111" s="995"/>
      <c r="D111" s="993" t="s">
        <v>45</v>
      </c>
      <c r="E111" s="1018">
        <v>0.52317483782379459</v>
      </c>
      <c r="F111" s="1019">
        <v>0.58639994980406351</v>
      </c>
      <c r="G111" s="1019">
        <v>0.62842930737398739</v>
      </c>
      <c r="H111" s="1019">
        <v>0.51701946576548563</v>
      </c>
      <c r="I111" s="1019">
        <v>0.3538604064535833</v>
      </c>
      <c r="J111" s="1019">
        <v>0</v>
      </c>
      <c r="K111" s="1019">
        <v>0</v>
      </c>
      <c r="L111" s="1020">
        <v>0.49482568425918211</v>
      </c>
    </row>
    <row r="112" spans="1:12" ht="18.95" customHeight="1">
      <c r="A112" s="988" t="s">
        <v>390</v>
      </c>
      <c r="B112" s="989" t="s">
        <v>47</v>
      </c>
      <c r="C112" s="990" t="s">
        <v>391</v>
      </c>
      <c r="D112" s="991" t="s">
        <v>41</v>
      </c>
      <c r="E112" s="1085">
        <v>15088214000</v>
      </c>
      <c r="F112" s="1080">
        <v>187014000</v>
      </c>
      <c r="G112" s="1080">
        <v>314375000</v>
      </c>
      <c r="H112" s="1080">
        <v>14061785000</v>
      </c>
      <c r="I112" s="1080">
        <v>508791000</v>
      </c>
      <c r="J112" s="1080">
        <v>0</v>
      </c>
      <c r="K112" s="1080">
        <v>0</v>
      </c>
      <c r="L112" s="1088">
        <v>16249000</v>
      </c>
    </row>
    <row r="113" spans="1:12" ht="18.95" customHeight="1">
      <c r="A113" s="988"/>
      <c r="B113" s="989"/>
      <c r="C113" s="990"/>
      <c r="D113" s="993" t="s">
        <v>42</v>
      </c>
      <c r="E113" s="1087">
        <v>15210829979</v>
      </c>
      <c r="F113" s="1080">
        <v>187014000</v>
      </c>
      <c r="G113" s="1080">
        <v>305687830.19</v>
      </c>
      <c r="H113" s="1080">
        <v>14099041169.809999</v>
      </c>
      <c r="I113" s="1080">
        <v>601566000</v>
      </c>
      <c r="J113" s="1080">
        <v>0</v>
      </c>
      <c r="K113" s="1080">
        <v>0</v>
      </c>
      <c r="L113" s="1088">
        <v>17520979</v>
      </c>
    </row>
    <row r="114" spans="1:12" ht="18.95" customHeight="1">
      <c r="A114" s="988"/>
      <c r="B114" s="989"/>
      <c r="C114" s="990"/>
      <c r="D114" s="993" t="s">
        <v>43</v>
      </c>
      <c r="E114" s="1087">
        <v>7141362898.3199959</v>
      </c>
      <c r="F114" s="1080">
        <v>85309331.239999995</v>
      </c>
      <c r="G114" s="1080">
        <v>150312813.76999998</v>
      </c>
      <c r="H114" s="1080">
        <v>6782358022.409996</v>
      </c>
      <c r="I114" s="1080">
        <v>119941392.73999998</v>
      </c>
      <c r="J114" s="1080">
        <v>0</v>
      </c>
      <c r="K114" s="1080">
        <v>0</v>
      </c>
      <c r="L114" s="1088">
        <v>3441338.16</v>
      </c>
    </row>
    <row r="115" spans="1:12" ht="18.95" customHeight="1">
      <c r="A115" s="992"/>
      <c r="B115" s="990"/>
      <c r="C115" s="990"/>
      <c r="D115" s="993" t="s">
        <v>44</v>
      </c>
      <c r="E115" s="1016">
        <v>0.47330737079418383</v>
      </c>
      <c r="F115" s="950">
        <v>0.45616548087308967</v>
      </c>
      <c r="G115" s="950">
        <v>0.4781322107992047</v>
      </c>
      <c r="H115" s="950">
        <v>0.48232553850097948</v>
      </c>
      <c r="I115" s="950">
        <v>0.2357380392734934</v>
      </c>
      <c r="J115" s="950">
        <v>0</v>
      </c>
      <c r="K115" s="950">
        <v>0</v>
      </c>
      <c r="L115" s="1017">
        <v>0.2117876890885593</v>
      </c>
    </row>
    <row r="116" spans="1:12" ht="18.95" customHeight="1">
      <c r="A116" s="994"/>
      <c r="B116" s="995"/>
      <c r="C116" s="995"/>
      <c r="D116" s="998" t="s">
        <v>45</v>
      </c>
      <c r="E116" s="1018">
        <v>0.46949199407128522</v>
      </c>
      <c r="F116" s="1019">
        <v>0.45616548087308967</v>
      </c>
      <c r="G116" s="1019">
        <v>0.49171998007435619</v>
      </c>
      <c r="H116" s="1019">
        <v>0.4810510119605102</v>
      </c>
      <c r="I116" s="1019">
        <v>0.19938193438458951</v>
      </c>
      <c r="J116" s="1019">
        <v>0</v>
      </c>
      <c r="K116" s="1019">
        <v>0</v>
      </c>
      <c r="L116" s="1020">
        <v>0.19641243562931046</v>
      </c>
    </row>
    <row r="117" spans="1:12" ht="18.95" customHeight="1">
      <c r="A117" s="988" t="s">
        <v>392</v>
      </c>
      <c r="B117" s="989" t="s">
        <v>47</v>
      </c>
      <c r="C117" s="990" t="s">
        <v>393</v>
      </c>
      <c r="D117" s="991" t="s">
        <v>41</v>
      </c>
      <c r="E117" s="1162">
        <v>0</v>
      </c>
      <c r="F117" s="1161">
        <v>0</v>
      </c>
      <c r="G117" s="1161">
        <v>0</v>
      </c>
      <c r="H117" s="1161">
        <v>0</v>
      </c>
      <c r="I117" s="1161">
        <v>0</v>
      </c>
      <c r="J117" s="1161">
        <v>0</v>
      </c>
      <c r="K117" s="1161">
        <v>0</v>
      </c>
      <c r="L117" s="1164">
        <v>0</v>
      </c>
    </row>
    <row r="118" spans="1:12" ht="18.95" customHeight="1">
      <c r="A118" s="988"/>
      <c r="B118" s="989"/>
      <c r="C118" s="990" t="s">
        <v>394</v>
      </c>
      <c r="D118" s="993" t="s">
        <v>42</v>
      </c>
      <c r="E118" s="1087">
        <v>1361602</v>
      </c>
      <c r="F118" s="1080">
        <v>1361602</v>
      </c>
      <c r="G118" s="1080">
        <v>0</v>
      </c>
      <c r="H118" s="1080">
        <v>0</v>
      </c>
      <c r="I118" s="1080">
        <v>0</v>
      </c>
      <c r="J118" s="1080">
        <v>0</v>
      </c>
      <c r="K118" s="1080">
        <v>0</v>
      </c>
      <c r="L118" s="1088">
        <v>0</v>
      </c>
    </row>
    <row r="119" spans="1:12" ht="18.95" customHeight="1">
      <c r="A119" s="988"/>
      <c r="B119" s="989"/>
      <c r="C119" s="990" t="s">
        <v>395</v>
      </c>
      <c r="D119" s="993" t="s">
        <v>43</v>
      </c>
      <c r="E119" s="1087">
        <v>1361602</v>
      </c>
      <c r="F119" s="1080">
        <v>1361602</v>
      </c>
      <c r="G119" s="1080">
        <v>0</v>
      </c>
      <c r="H119" s="1080">
        <v>0</v>
      </c>
      <c r="I119" s="1080">
        <v>0</v>
      </c>
      <c r="J119" s="1080">
        <v>0</v>
      </c>
      <c r="K119" s="1080">
        <v>0</v>
      </c>
      <c r="L119" s="1088">
        <v>0</v>
      </c>
    </row>
    <row r="120" spans="1:12" ht="18.95" customHeight="1">
      <c r="A120" s="992"/>
      <c r="B120" s="990"/>
      <c r="C120" s="990" t="s">
        <v>396</v>
      </c>
      <c r="D120" s="993" t="s">
        <v>44</v>
      </c>
      <c r="E120" s="1016">
        <v>0</v>
      </c>
      <c r="F120" s="950">
        <v>0</v>
      </c>
      <c r="G120" s="950">
        <v>0</v>
      </c>
      <c r="H120" s="950">
        <v>0</v>
      </c>
      <c r="I120" s="950">
        <v>0</v>
      </c>
      <c r="J120" s="950">
        <v>0</v>
      </c>
      <c r="K120" s="950">
        <v>0</v>
      </c>
      <c r="L120" s="1017">
        <v>0</v>
      </c>
    </row>
    <row r="121" spans="1:12" ht="18.95" customHeight="1">
      <c r="A121" s="994"/>
      <c r="B121" s="995"/>
      <c r="C121" s="995" t="s">
        <v>397</v>
      </c>
      <c r="D121" s="998" t="s">
        <v>45</v>
      </c>
      <c r="E121" s="1018">
        <v>1</v>
      </c>
      <c r="F121" s="1019">
        <v>1</v>
      </c>
      <c r="G121" s="1019">
        <v>0</v>
      </c>
      <c r="H121" s="1019">
        <v>0</v>
      </c>
      <c r="I121" s="1019">
        <v>0</v>
      </c>
      <c r="J121" s="1019">
        <v>0</v>
      </c>
      <c r="K121" s="1019">
        <v>0</v>
      </c>
      <c r="L121" s="1020">
        <v>0</v>
      </c>
    </row>
    <row r="122" spans="1:12" ht="18.95" customHeight="1">
      <c r="A122" s="988" t="s">
        <v>398</v>
      </c>
      <c r="B122" s="989" t="s">
        <v>47</v>
      </c>
      <c r="C122" s="990" t="s">
        <v>399</v>
      </c>
      <c r="D122" s="991" t="s">
        <v>41</v>
      </c>
      <c r="E122" s="1085">
        <v>27600000000</v>
      </c>
      <c r="F122" s="1080">
        <v>0</v>
      </c>
      <c r="G122" s="1080">
        <v>0</v>
      </c>
      <c r="H122" s="1080">
        <v>100000</v>
      </c>
      <c r="I122" s="1080">
        <v>0</v>
      </c>
      <c r="J122" s="1080">
        <v>27599900000</v>
      </c>
      <c r="K122" s="1080">
        <v>0</v>
      </c>
      <c r="L122" s="1088">
        <v>0</v>
      </c>
    </row>
    <row r="123" spans="1:12" ht="18.95" customHeight="1">
      <c r="A123" s="988"/>
      <c r="B123" s="989"/>
      <c r="C123" s="990"/>
      <c r="D123" s="993" t="s">
        <v>42</v>
      </c>
      <c r="E123" s="1087">
        <v>27600000000</v>
      </c>
      <c r="F123" s="1080">
        <v>0</v>
      </c>
      <c r="G123" s="1080">
        <v>0</v>
      </c>
      <c r="H123" s="1080">
        <v>100000</v>
      </c>
      <c r="I123" s="1080">
        <v>0</v>
      </c>
      <c r="J123" s="1080">
        <v>27599900000</v>
      </c>
      <c r="K123" s="1080">
        <v>0</v>
      </c>
      <c r="L123" s="1088">
        <v>0</v>
      </c>
    </row>
    <row r="124" spans="1:12" ht="18.95" customHeight="1">
      <c r="A124" s="988"/>
      <c r="B124" s="989"/>
      <c r="C124" s="990"/>
      <c r="D124" s="993" t="s">
        <v>43</v>
      </c>
      <c r="E124" s="1087">
        <v>13111398629.85</v>
      </c>
      <c r="F124" s="1080">
        <v>0</v>
      </c>
      <c r="G124" s="1080">
        <v>0</v>
      </c>
      <c r="H124" s="1080">
        <v>0</v>
      </c>
      <c r="I124" s="1080">
        <v>0</v>
      </c>
      <c r="J124" s="1080">
        <v>13111398629.85</v>
      </c>
      <c r="K124" s="1080">
        <v>0</v>
      </c>
      <c r="L124" s="1088">
        <v>0</v>
      </c>
    </row>
    <row r="125" spans="1:12" ht="18.95" customHeight="1">
      <c r="A125" s="992"/>
      <c r="B125" s="990"/>
      <c r="C125" s="990"/>
      <c r="D125" s="993" t="s">
        <v>44</v>
      </c>
      <c r="E125" s="1016">
        <v>0.47505067499456521</v>
      </c>
      <c r="F125" s="950">
        <v>0</v>
      </c>
      <c r="G125" s="950">
        <v>0</v>
      </c>
      <c r="H125" s="950">
        <v>0</v>
      </c>
      <c r="I125" s="950">
        <v>0</v>
      </c>
      <c r="J125" s="950">
        <v>0.47505239619889927</v>
      </c>
      <c r="K125" s="950">
        <v>0</v>
      </c>
      <c r="L125" s="1017">
        <v>0</v>
      </c>
    </row>
    <row r="126" spans="1:12" ht="18.95" customHeight="1">
      <c r="A126" s="994"/>
      <c r="B126" s="995"/>
      <c r="C126" s="995"/>
      <c r="D126" s="998" t="s">
        <v>45</v>
      </c>
      <c r="E126" s="1018">
        <v>0.47505067499456521</v>
      </c>
      <c r="F126" s="1019">
        <v>0</v>
      </c>
      <c r="G126" s="1019">
        <v>0</v>
      </c>
      <c r="H126" s="1019">
        <v>0</v>
      </c>
      <c r="I126" s="1019">
        <v>0</v>
      </c>
      <c r="J126" s="1019">
        <v>0.47505239619889927</v>
      </c>
      <c r="K126" s="1019">
        <v>0</v>
      </c>
      <c r="L126" s="1020">
        <v>0</v>
      </c>
    </row>
    <row r="127" spans="1:12" ht="18.95" customHeight="1">
      <c r="A127" s="988" t="s">
        <v>400</v>
      </c>
      <c r="B127" s="989" t="s">
        <v>47</v>
      </c>
      <c r="C127" s="990" t="s">
        <v>401</v>
      </c>
      <c r="D127" s="991" t="s">
        <v>41</v>
      </c>
      <c r="E127" s="1085">
        <v>111846890000</v>
      </c>
      <c r="F127" s="1080">
        <v>76927855000</v>
      </c>
      <c r="G127" s="1080">
        <v>838140000</v>
      </c>
      <c r="H127" s="1080">
        <v>3551446000</v>
      </c>
      <c r="I127" s="1080">
        <v>1624771000</v>
      </c>
      <c r="J127" s="1080">
        <v>0</v>
      </c>
      <c r="K127" s="1080">
        <v>23327650000</v>
      </c>
      <c r="L127" s="1088">
        <v>5577028000</v>
      </c>
    </row>
    <row r="128" spans="1:12" ht="18.95" customHeight="1">
      <c r="A128" s="992"/>
      <c r="B128" s="990"/>
      <c r="C128" s="990"/>
      <c r="D128" s="993" t="s">
        <v>42</v>
      </c>
      <c r="E128" s="1087">
        <v>99761652968.080017</v>
      </c>
      <c r="F128" s="1080">
        <v>70623964826.230011</v>
      </c>
      <c r="G128" s="1080">
        <v>774955400</v>
      </c>
      <c r="H128" s="1080">
        <v>1655844600.28</v>
      </c>
      <c r="I128" s="1080">
        <v>1183377623.5700002</v>
      </c>
      <c r="J128" s="1080">
        <v>0</v>
      </c>
      <c r="K128" s="1080">
        <v>21327746216.16</v>
      </c>
      <c r="L128" s="1088">
        <v>4195764301.8400002</v>
      </c>
    </row>
    <row r="129" spans="1:12" ht="18.95" customHeight="1">
      <c r="A129" s="992"/>
      <c r="B129" s="990"/>
      <c r="C129" s="990"/>
      <c r="D129" s="993" t="s">
        <v>43</v>
      </c>
      <c r="E129" s="1087">
        <v>53104156385.460007</v>
      </c>
      <c r="F129" s="1080">
        <v>38958763181.810005</v>
      </c>
      <c r="G129" s="1080">
        <v>0</v>
      </c>
      <c r="H129" s="1080">
        <v>305154.7</v>
      </c>
      <c r="I129" s="1080">
        <v>35999000</v>
      </c>
      <c r="J129" s="1080">
        <v>0</v>
      </c>
      <c r="K129" s="1080">
        <v>13261553328.369999</v>
      </c>
      <c r="L129" s="1088">
        <v>847535720.57999992</v>
      </c>
    </row>
    <row r="130" spans="1:12" ht="18.95" customHeight="1">
      <c r="A130" s="992"/>
      <c r="B130" s="990"/>
      <c r="C130" s="990"/>
      <c r="D130" s="993" t="s">
        <v>44</v>
      </c>
      <c r="E130" s="1016">
        <v>0.47479332134724539</v>
      </c>
      <c r="F130" s="950">
        <v>0.50643246431100941</v>
      </c>
      <c r="G130" s="950">
        <v>0</v>
      </c>
      <c r="H130" s="950">
        <v>8.5924071490880055E-5</v>
      </c>
      <c r="I130" s="950">
        <v>2.2156353110684521E-2</v>
      </c>
      <c r="J130" s="950">
        <v>0</v>
      </c>
      <c r="K130" s="950">
        <v>0.56849075360655699</v>
      </c>
      <c r="L130" s="1017">
        <v>0.15196906319638342</v>
      </c>
    </row>
    <row r="131" spans="1:12" ht="18.95" customHeight="1">
      <c r="A131" s="994"/>
      <c r="B131" s="995"/>
      <c r="C131" s="995"/>
      <c r="D131" s="996" t="s">
        <v>45</v>
      </c>
      <c r="E131" s="1018">
        <v>0.53231030967832238</v>
      </c>
      <c r="F131" s="1019">
        <v>0.5516365907474593</v>
      </c>
      <c r="G131" s="1019">
        <v>0</v>
      </c>
      <c r="H131" s="1019">
        <v>1.8428945563393992E-4</v>
      </c>
      <c r="I131" s="1019">
        <v>3.0420551549216069E-2</v>
      </c>
      <c r="J131" s="1019">
        <v>0</v>
      </c>
      <c r="K131" s="1019">
        <v>0.62179815879099976</v>
      </c>
      <c r="L131" s="1020">
        <v>0.20199793401367272</v>
      </c>
    </row>
    <row r="132" spans="1:12" ht="18.95" customHeight="1">
      <c r="A132" s="1005" t="s">
        <v>402</v>
      </c>
      <c r="B132" s="1001" t="s">
        <v>47</v>
      </c>
      <c r="C132" s="1006" t="s">
        <v>115</v>
      </c>
      <c r="D132" s="1003" t="s">
        <v>41</v>
      </c>
      <c r="E132" s="1085">
        <v>2283373000</v>
      </c>
      <c r="F132" s="1080">
        <v>160789000</v>
      </c>
      <c r="G132" s="1080">
        <v>31572000</v>
      </c>
      <c r="H132" s="1080">
        <v>1955549000</v>
      </c>
      <c r="I132" s="1080">
        <v>81251000</v>
      </c>
      <c r="J132" s="1080">
        <v>0</v>
      </c>
      <c r="K132" s="1080">
        <v>0</v>
      </c>
      <c r="L132" s="1088">
        <v>54212000</v>
      </c>
    </row>
    <row r="133" spans="1:12" ht="18.95" customHeight="1">
      <c r="A133" s="988"/>
      <c r="B133" s="990"/>
      <c r="C133" s="990"/>
      <c r="D133" s="993" t="s">
        <v>42</v>
      </c>
      <c r="E133" s="1087">
        <v>4295378113.1400003</v>
      </c>
      <c r="F133" s="1080">
        <v>2078376162.9900002</v>
      </c>
      <c r="G133" s="1080">
        <v>31680918</v>
      </c>
      <c r="H133" s="1080">
        <v>2029991556.0699999</v>
      </c>
      <c r="I133" s="1080">
        <v>94375497.079999998</v>
      </c>
      <c r="J133" s="1080">
        <v>0</v>
      </c>
      <c r="K133" s="1080">
        <v>0</v>
      </c>
      <c r="L133" s="1088">
        <v>60953979</v>
      </c>
    </row>
    <row r="134" spans="1:12" ht="18.95" customHeight="1">
      <c r="A134" s="988"/>
      <c r="B134" s="990"/>
      <c r="C134" s="990"/>
      <c r="D134" s="993" t="s">
        <v>43</v>
      </c>
      <c r="E134" s="1087">
        <v>2084088296.4900002</v>
      </c>
      <c r="F134" s="1080">
        <v>1132362134.2100003</v>
      </c>
      <c r="G134" s="1080">
        <v>8899333.0599999968</v>
      </c>
      <c r="H134" s="1080">
        <v>896409501.83000016</v>
      </c>
      <c r="I134" s="1080">
        <v>27193127.519999992</v>
      </c>
      <c r="J134" s="1080">
        <v>0</v>
      </c>
      <c r="K134" s="1080">
        <v>0</v>
      </c>
      <c r="L134" s="1088">
        <v>19224199.869999994</v>
      </c>
    </row>
    <row r="135" spans="1:12" ht="18.95" customHeight="1">
      <c r="A135" s="988"/>
      <c r="B135" s="990"/>
      <c r="C135" s="990"/>
      <c r="D135" s="993" t="s">
        <v>44</v>
      </c>
      <c r="E135" s="1016">
        <v>0.91272354384938437</v>
      </c>
      <c r="F135" s="950">
        <v>7.0425348388882343</v>
      </c>
      <c r="G135" s="950">
        <v>0.28187422589636374</v>
      </c>
      <c r="H135" s="950">
        <v>0.4583927591842496</v>
      </c>
      <c r="I135" s="950">
        <v>0.3346805272550491</v>
      </c>
      <c r="J135" s="950">
        <v>0</v>
      </c>
      <c r="K135" s="950">
        <v>0</v>
      </c>
      <c r="L135" s="1017">
        <v>0.35461152272559571</v>
      </c>
    </row>
    <row r="136" spans="1:12" ht="18.95" customHeight="1">
      <c r="A136" s="1007"/>
      <c r="B136" s="995"/>
      <c r="C136" s="995"/>
      <c r="D136" s="996" t="s">
        <v>45</v>
      </c>
      <c r="E136" s="1018">
        <v>0.48519321037525459</v>
      </c>
      <c r="F136" s="1019">
        <v>0.54483021619193217</v>
      </c>
      <c r="G136" s="1019">
        <v>0.2809051511701775</v>
      </c>
      <c r="H136" s="1019">
        <v>0.44158287217973502</v>
      </c>
      <c r="I136" s="1019">
        <v>0.28813758190803473</v>
      </c>
      <c r="J136" s="1019">
        <v>0</v>
      </c>
      <c r="K136" s="1019">
        <v>0</v>
      </c>
      <c r="L136" s="1020">
        <v>0.31538876026452667</v>
      </c>
    </row>
    <row r="137" spans="1:12" ht="18.95" customHeight="1">
      <c r="A137" s="988" t="s">
        <v>403</v>
      </c>
      <c r="B137" s="989" t="s">
        <v>47</v>
      </c>
      <c r="C137" s="990" t="s">
        <v>404</v>
      </c>
      <c r="D137" s="1004" t="s">
        <v>41</v>
      </c>
      <c r="E137" s="1085">
        <v>8495667000</v>
      </c>
      <c r="F137" s="1080">
        <v>3702408000</v>
      </c>
      <c r="G137" s="1080">
        <v>11826000</v>
      </c>
      <c r="H137" s="1080">
        <v>3279732000</v>
      </c>
      <c r="I137" s="1080">
        <v>1224901000</v>
      </c>
      <c r="J137" s="1080">
        <v>0</v>
      </c>
      <c r="K137" s="1080">
        <v>0</v>
      </c>
      <c r="L137" s="1088">
        <v>276800000</v>
      </c>
    </row>
    <row r="138" spans="1:12" ht="18.95" customHeight="1">
      <c r="A138" s="988"/>
      <c r="B138" s="989"/>
      <c r="C138" s="990"/>
      <c r="D138" s="993" t="s">
        <v>42</v>
      </c>
      <c r="E138" s="1087">
        <v>9895031601.3000011</v>
      </c>
      <c r="F138" s="1080">
        <v>3976348742.1599998</v>
      </c>
      <c r="G138" s="1080">
        <v>15654770.279999999</v>
      </c>
      <c r="H138" s="1080">
        <v>3812965626.1100011</v>
      </c>
      <c r="I138" s="1080">
        <v>1753403058.75</v>
      </c>
      <c r="J138" s="1080">
        <v>0</v>
      </c>
      <c r="K138" s="1080">
        <v>0</v>
      </c>
      <c r="L138" s="1088">
        <v>336659404</v>
      </c>
    </row>
    <row r="139" spans="1:12" ht="18.95" customHeight="1">
      <c r="A139" s="988"/>
      <c r="B139" s="989"/>
      <c r="C139" s="990"/>
      <c r="D139" s="993" t="s">
        <v>43</v>
      </c>
      <c r="E139" s="1087">
        <v>4206194385.7200007</v>
      </c>
      <c r="F139" s="1080">
        <v>1820984345.8400011</v>
      </c>
      <c r="G139" s="1080">
        <v>8367124.950000002</v>
      </c>
      <c r="H139" s="1080">
        <v>1754472368.2399995</v>
      </c>
      <c r="I139" s="1080">
        <v>468808922.84000009</v>
      </c>
      <c r="J139" s="1080">
        <v>0</v>
      </c>
      <c r="K139" s="1080">
        <v>0</v>
      </c>
      <c r="L139" s="1088">
        <v>153561623.84999999</v>
      </c>
    </row>
    <row r="140" spans="1:12" ht="18.95" customHeight="1">
      <c r="A140" s="988"/>
      <c r="B140" s="990"/>
      <c r="C140" s="990"/>
      <c r="D140" s="993" t="s">
        <v>44</v>
      </c>
      <c r="E140" s="1016">
        <v>0.49509878220509357</v>
      </c>
      <c r="F140" s="950">
        <v>0.49183783792602032</v>
      </c>
      <c r="G140" s="950">
        <v>0.70751944444444459</v>
      </c>
      <c r="H140" s="950">
        <v>0.53494382109269889</v>
      </c>
      <c r="I140" s="950">
        <v>0.38273209250380241</v>
      </c>
      <c r="J140" s="950">
        <v>0</v>
      </c>
      <c r="K140" s="950">
        <v>0</v>
      </c>
      <c r="L140" s="1017">
        <v>0.55477465263728321</v>
      </c>
    </row>
    <row r="141" spans="1:12" ht="18.95" customHeight="1">
      <c r="A141" s="994"/>
      <c r="B141" s="995"/>
      <c r="C141" s="995"/>
      <c r="D141" s="996" t="s">
        <v>45</v>
      </c>
      <c r="E141" s="1018">
        <v>0.42508145048949558</v>
      </c>
      <c r="F141" s="1019">
        <v>0.45795388280023469</v>
      </c>
      <c r="G141" s="1019">
        <v>0.53447765763063004</v>
      </c>
      <c r="H141" s="1019">
        <v>0.46013327689762507</v>
      </c>
      <c r="I141" s="1019">
        <v>0.26737088229685974</v>
      </c>
      <c r="J141" s="1019">
        <v>0</v>
      </c>
      <c r="K141" s="1019">
        <v>0</v>
      </c>
      <c r="L141" s="1020">
        <v>0.4561334750357961</v>
      </c>
    </row>
    <row r="142" spans="1:12" ht="18.95" customHeight="1">
      <c r="A142" s="988" t="s">
        <v>405</v>
      </c>
      <c r="B142" s="989" t="s">
        <v>47</v>
      </c>
      <c r="C142" s="990" t="s">
        <v>406</v>
      </c>
      <c r="D142" s="1003" t="s">
        <v>41</v>
      </c>
      <c r="E142" s="1085">
        <v>4077373000</v>
      </c>
      <c r="F142" s="1080">
        <v>4002081000</v>
      </c>
      <c r="G142" s="1080">
        <v>11373000</v>
      </c>
      <c r="H142" s="1080">
        <v>62427000</v>
      </c>
      <c r="I142" s="1080">
        <v>134000</v>
      </c>
      <c r="J142" s="1080">
        <v>0</v>
      </c>
      <c r="K142" s="1080">
        <v>0</v>
      </c>
      <c r="L142" s="1088">
        <v>1358000</v>
      </c>
    </row>
    <row r="143" spans="1:12" ht="18.95" customHeight="1">
      <c r="A143" s="988"/>
      <c r="B143" s="989"/>
      <c r="C143" s="990"/>
      <c r="D143" s="993" t="s">
        <v>42</v>
      </c>
      <c r="E143" s="1087">
        <v>4540194407.2400007</v>
      </c>
      <c r="F143" s="1080">
        <v>4405944015.960001</v>
      </c>
      <c r="G143" s="1080">
        <v>11373000</v>
      </c>
      <c r="H143" s="1080">
        <v>63973937</v>
      </c>
      <c r="I143" s="1080">
        <v>48799067</v>
      </c>
      <c r="J143" s="1080">
        <v>0</v>
      </c>
      <c r="K143" s="1080">
        <v>0</v>
      </c>
      <c r="L143" s="1088">
        <v>10104387.280000001</v>
      </c>
    </row>
    <row r="144" spans="1:12" ht="18.95" customHeight="1">
      <c r="A144" s="988"/>
      <c r="B144" s="989"/>
      <c r="C144" s="990"/>
      <c r="D144" s="993" t="s">
        <v>43</v>
      </c>
      <c r="E144" s="1087">
        <v>2211164677.4900002</v>
      </c>
      <c r="F144" s="1080">
        <v>2170746298.9900002</v>
      </c>
      <c r="G144" s="1080">
        <v>5936087.2800000003</v>
      </c>
      <c r="H144" s="1080">
        <v>27582756.360000011</v>
      </c>
      <c r="I144" s="1080">
        <v>3593546.66</v>
      </c>
      <c r="J144" s="1080">
        <v>0</v>
      </c>
      <c r="K144" s="1080">
        <v>0</v>
      </c>
      <c r="L144" s="1088">
        <v>3305988.1999999997</v>
      </c>
    </row>
    <row r="145" spans="1:12" ht="18.95" customHeight="1">
      <c r="A145" s="988"/>
      <c r="B145" s="990"/>
      <c r="C145" s="990"/>
      <c r="D145" s="993" t="s">
        <v>44</v>
      </c>
      <c r="E145" s="1016">
        <v>0.54230129975599495</v>
      </c>
      <c r="F145" s="950">
        <v>0.54240438886419351</v>
      </c>
      <c r="G145" s="950">
        <v>0.52194559746768665</v>
      </c>
      <c r="H145" s="950">
        <v>0.44184017107982138</v>
      </c>
      <c r="I145" s="950" t="s">
        <v>751</v>
      </c>
      <c r="J145" s="950">
        <v>0</v>
      </c>
      <c r="K145" s="950">
        <v>0</v>
      </c>
      <c r="L145" s="1079">
        <v>2.4344537555228274</v>
      </c>
    </row>
    <row r="146" spans="1:12" ht="18.95" customHeight="1">
      <c r="A146" s="994"/>
      <c r="B146" s="995"/>
      <c r="C146" s="995"/>
      <c r="D146" s="993" t="s">
        <v>45</v>
      </c>
      <c r="E146" s="1018">
        <v>0.4870198231961117</v>
      </c>
      <c r="F146" s="1019">
        <v>0.492685855999698</v>
      </c>
      <c r="G146" s="1019">
        <v>0.52194559746768665</v>
      </c>
      <c r="H146" s="1019">
        <v>0.43115614973016292</v>
      </c>
      <c r="I146" s="1019">
        <v>7.3639659135286334E-2</v>
      </c>
      <c r="J146" s="1019">
        <v>0</v>
      </c>
      <c r="K146" s="1019">
        <v>0</v>
      </c>
      <c r="L146" s="1020">
        <v>0.32718344105274627</v>
      </c>
    </row>
    <row r="147" spans="1:12" ht="18.75" customHeight="1">
      <c r="A147" s="988" t="s">
        <v>407</v>
      </c>
      <c r="B147" s="989" t="s">
        <v>47</v>
      </c>
      <c r="C147" s="990" t="s">
        <v>408</v>
      </c>
      <c r="D147" s="991" t="s">
        <v>41</v>
      </c>
      <c r="E147" s="1085">
        <v>1297325000</v>
      </c>
      <c r="F147" s="1080">
        <v>848145000</v>
      </c>
      <c r="G147" s="1080">
        <v>36924000</v>
      </c>
      <c r="H147" s="1080">
        <v>295814000</v>
      </c>
      <c r="I147" s="1080">
        <v>6080000</v>
      </c>
      <c r="J147" s="1080">
        <v>0</v>
      </c>
      <c r="K147" s="1080">
        <v>0</v>
      </c>
      <c r="L147" s="1088">
        <v>110362000</v>
      </c>
    </row>
    <row r="148" spans="1:12" ht="18.95" customHeight="1">
      <c r="A148" s="988"/>
      <c r="B148" s="989"/>
      <c r="C148" s="990" t="s">
        <v>409</v>
      </c>
      <c r="D148" s="993" t="s">
        <v>42</v>
      </c>
      <c r="E148" s="1087">
        <v>1538162156.5000002</v>
      </c>
      <c r="F148" s="1080">
        <v>958463289.99000013</v>
      </c>
      <c r="G148" s="1080">
        <v>93965746.120000005</v>
      </c>
      <c r="H148" s="1080">
        <v>309316303</v>
      </c>
      <c r="I148" s="1080">
        <v>9034456.3900000006</v>
      </c>
      <c r="J148" s="1080">
        <v>0</v>
      </c>
      <c r="K148" s="1080">
        <v>0</v>
      </c>
      <c r="L148" s="1088">
        <v>167382361</v>
      </c>
    </row>
    <row r="149" spans="1:12" ht="18.95" customHeight="1">
      <c r="A149" s="988"/>
      <c r="B149" s="989"/>
      <c r="C149" s="990"/>
      <c r="D149" s="993" t="s">
        <v>43</v>
      </c>
      <c r="E149" s="1087">
        <v>687024892.58000016</v>
      </c>
      <c r="F149" s="1080">
        <v>432336623.70000011</v>
      </c>
      <c r="G149" s="1080">
        <v>64841686.229999997</v>
      </c>
      <c r="H149" s="1080">
        <v>128876769.17000003</v>
      </c>
      <c r="I149" s="1080">
        <v>1667895.49</v>
      </c>
      <c r="J149" s="1080">
        <v>0</v>
      </c>
      <c r="K149" s="1080">
        <v>0</v>
      </c>
      <c r="L149" s="1088">
        <v>59301917.990000002</v>
      </c>
    </row>
    <row r="150" spans="1:12" ht="18.95" customHeight="1">
      <c r="A150" s="988"/>
      <c r="B150" s="990"/>
      <c r="C150" s="990"/>
      <c r="D150" s="993" t="s">
        <v>44</v>
      </c>
      <c r="E150" s="1016">
        <v>0.52957037949627128</v>
      </c>
      <c r="F150" s="950">
        <v>0.50974376279999301</v>
      </c>
      <c r="G150" s="950">
        <v>1.7560850999350015</v>
      </c>
      <c r="H150" s="950">
        <v>0.43566825495074618</v>
      </c>
      <c r="I150" s="950">
        <v>0.27432491611842102</v>
      </c>
      <c r="J150" s="950">
        <v>0</v>
      </c>
      <c r="K150" s="950">
        <v>0</v>
      </c>
      <c r="L150" s="1017">
        <v>0.5373400082455918</v>
      </c>
    </row>
    <row r="151" spans="1:12" ht="18.95" customHeight="1">
      <c r="A151" s="994"/>
      <c r="B151" s="995"/>
      <c r="C151" s="995"/>
      <c r="D151" s="998" t="s">
        <v>45</v>
      </c>
      <c r="E151" s="1018">
        <v>0.44665309809941361</v>
      </c>
      <c r="F151" s="1019">
        <v>0.4510726996174374</v>
      </c>
      <c r="G151" s="1019">
        <v>0.69005663135152673</v>
      </c>
      <c r="H151" s="1019">
        <v>0.41665042521214934</v>
      </c>
      <c r="I151" s="1019">
        <v>0.1846149251266683</v>
      </c>
      <c r="J151" s="1019">
        <v>0</v>
      </c>
      <c r="K151" s="1019">
        <v>0</v>
      </c>
      <c r="L151" s="1020">
        <v>0.35429012732112197</v>
      </c>
    </row>
    <row r="152" spans="1:12" ht="18.95" customHeight="1">
      <c r="A152" s="988" t="s">
        <v>410</v>
      </c>
      <c r="B152" s="989" t="s">
        <v>47</v>
      </c>
      <c r="C152" s="990" t="s">
        <v>411</v>
      </c>
      <c r="D152" s="991" t="s">
        <v>41</v>
      </c>
      <c r="E152" s="1085">
        <v>140748000</v>
      </c>
      <c r="F152" s="1080">
        <v>20218000</v>
      </c>
      <c r="G152" s="1080">
        <v>3807000</v>
      </c>
      <c r="H152" s="1080">
        <v>111270000</v>
      </c>
      <c r="I152" s="1080">
        <v>5453000</v>
      </c>
      <c r="J152" s="1080">
        <v>0</v>
      </c>
      <c r="K152" s="1080">
        <v>0</v>
      </c>
      <c r="L152" s="1088">
        <v>0</v>
      </c>
    </row>
    <row r="153" spans="1:12" ht="18.95" customHeight="1">
      <c r="A153" s="988"/>
      <c r="B153" s="989"/>
      <c r="C153" s="990" t="s">
        <v>412</v>
      </c>
      <c r="D153" s="993" t="s">
        <v>42</v>
      </c>
      <c r="E153" s="1087">
        <v>301409824.99000001</v>
      </c>
      <c r="F153" s="1080">
        <v>172508394.25999999</v>
      </c>
      <c r="G153" s="1080">
        <v>10522235</v>
      </c>
      <c r="H153" s="1080">
        <v>112530401</v>
      </c>
      <c r="I153" s="1080">
        <v>5848794.7300000004</v>
      </c>
      <c r="J153" s="1080">
        <v>0</v>
      </c>
      <c r="K153" s="1080">
        <v>0</v>
      </c>
      <c r="L153" s="1088">
        <v>0</v>
      </c>
    </row>
    <row r="154" spans="1:12" ht="18.95" customHeight="1">
      <c r="A154" s="988"/>
      <c r="B154" s="989"/>
      <c r="C154" s="990"/>
      <c r="D154" s="993" t="s">
        <v>43</v>
      </c>
      <c r="E154" s="1087">
        <v>204448380.09</v>
      </c>
      <c r="F154" s="1080">
        <v>150666500.94999999</v>
      </c>
      <c r="G154" s="1080">
        <v>7616559.2800000003</v>
      </c>
      <c r="H154" s="1080">
        <v>45720367.779999994</v>
      </c>
      <c r="I154" s="1080">
        <v>444952.07999999996</v>
      </c>
      <c r="J154" s="1080">
        <v>0</v>
      </c>
      <c r="K154" s="1080">
        <v>0</v>
      </c>
      <c r="L154" s="1088">
        <v>0</v>
      </c>
    </row>
    <row r="155" spans="1:12" ht="18.95" customHeight="1">
      <c r="A155" s="988"/>
      <c r="B155" s="990"/>
      <c r="C155" s="990"/>
      <c r="D155" s="993" t="s">
        <v>44</v>
      </c>
      <c r="E155" s="1016">
        <v>1.4525846199590757</v>
      </c>
      <c r="F155" s="950">
        <v>7.4520971881491738</v>
      </c>
      <c r="G155" s="950">
        <v>2.0006722563698451</v>
      </c>
      <c r="H155" s="950">
        <v>0.41089572912734784</v>
      </c>
      <c r="I155" s="950">
        <v>8.1597667339079402E-2</v>
      </c>
      <c r="J155" s="950">
        <v>0</v>
      </c>
      <c r="K155" s="950">
        <v>0</v>
      </c>
      <c r="L155" s="1017">
        <v>0</v>
      </c>
    </row>
    <row r="156" spans="1:12" ht="18.95" customHeight="1">
      <c r="A156" s="994"/>
      <c r="B156" s="995"/>
      <c r="C156" s="995"/>
      <c r="D156" s="998" t="s">
        <v>45</v>
      </c>
      <c r="E156" s="1018">
        <v>0.67830695332105739</v>
      </c>
      <c r="F156" s="1019">
        <v>0.87338648995201651</v>
      </c>
      <c r="G156" s="1019">
        <v>0.7238537516031528</v>
      </c>
      <c r="H156" s="1019">
        <v>0.40629347601809396</v>
      </c>
      <c r="I156" s="1019">
        <v>7.607585845297736E-2</v>
      </c>
      <c r="J156" s="1019">
        <v>0</v>
      </c>
      <c r="K156" s="1019">
        <v>0</v>
      </c>
      <c r="L156" s="1020">
        <v>0</v>
      </c>
    </row>
    <row r="157" spans="1:12" ht="18.95" customHeight="1">
      <c r="A157" s="988" t="s">
        <v>426</v>
      </c>
      <c r="B157" s="989" t="s">
        <v>47</v>
      </c>
      <c r="C157" s="990" t="s">
        <v>178</v>
      </c>
      <c r="D157" s="993" t="s">
        <v>41</v>
      </c>
      <c r="E157" s="1085">
        <v>56803078000</v>
      </c>
      <c r="F157" s="1080">
        <v>53012846000</v>
      </c>
      <c r="G157" s="1080">
        <v>16000</v>
      </c>
      <c r="H157" s="1080">
        <v>3790216000</v>
      </c>
      <c r="I157" s="1080">
        <v>0</v>
      </c>
      <c r="J157" s="1080">
        <v>0</v>
      </c>
      <c r="K157" s="1080">
        <v>0</v>
      </c>
      <c r="L157" s="1088">
        <v>0</v>
      </c>
    </row>
    <row r="158" spans="1:12" ht="18.95" customHeight="1">
      <c r="A158" s="988"/>
      <c r="B158" s="989"/>
      <c r="C158" s="990"/>
      <c r="D158" s="993" t="s">
        <v>42</v>
      </c>
      <c r="E158" s="1087">
        <v>57114591426.629997</v>
      </c>
      <c r="F158" s="1080">
        <v>53186373267.159996</v>
      </c>
      <c r="G158" s="1080">
        <v>20550</v>
      </c>
      <c r="H158" s="1080">
        <v>3794829300</v>
      </c>
      <c r="I158" s="1080">
        <v>133342435.47</v>
      </c>
      <c r="J158" s="1080">
        <v>0</v>
      </c>
      <c r="K158" s="1080">
        <v>0</v>
      </c>
      <c r="L158" s="1088">
        <v>25874</v>
      </c>
    </row>
    <row r="159" spans="1:12" ht="18.95" customHeight="1">
      <c r="A159" s="988"/>
      <c r="B159" s="989"/>
      <c r="C159" s="990"/>
      <c r="D159" s="993" t="s">
        <v>43</v>
      </c>
      <c r="E159" s="1087">
        <v>28856207302.660007</v>
      </c>
      <c r="F159" s="1080">
        <v>27097710118.700008</v>
      </c>
      <c r="G159" s="1080">
        <v>8634.0999999999985</v>
      </c>
      <c r="H159" s="1080">
        <v>1745605027.73</v>
      </c>
      <c r="I159" s="1080">
        <v>12875928.129999999</v>
      </c>
      <c r="J159" s="1080">
        <v>0</v>
      </c>
      <c r="K159" s="1080">
        <v>0</v>
      </c>
      <c r="L159" s="1088">
        <v>7594</v>
      </c>
    </row>
    <row r="160" spans="1:12" ht="18.95" customHeight="1">
      <c r="A160" s="992"/>
      <c r="B160" s="990"/>
      <c r="C160" s="990"/>
      <c r="D160" s="993" t="s">
        <v>44</v>
      </c>
      <c r="E160" s="1016">
        <v>0.50800428988478419</v>
      </c>
      <c r="F160" s="950">
        <v>0.51115365733618623</v>
      </c>
      <c r="G160" s="950">
        <v>0.5396312499999999</v>
      </c>
      <c r="H160" s="950">
        <v>0.46055555349088284</v>
      </c>
      <c r="I160" s="950">
        <v>0</v>
      </c>
      <c r="J160" s="950">
        <v>0</v>
      </c>
      <c r="K160" s="950">
        <v>0</v>
      </c>
      <c r="L160" s="1017">
        <v>0</v>
      </c>
    </row>
    <row r="161" spans="1:12" ht="18.75" customHeight="1">
      <c r="A161" s="994"/>
      <c r="B161" s="995"/>
      <c r="C161" s="995"/>
      <c r="D161" s="999" t="s">
        <v>45</v>
      </c>
      <c r="E161" s="1018">
        <v>0.50523354158506051</v>
      </c>
      <c r="F161" s="1019">
        <v>0.50948595390375173</v>
      </c>
      <c r="G161" s="1019">
        <v>0.42015085158150844</v>
      </c>
      <c r="H161" s="1019">
        <v>0.45999566508301176</v>
      </c>
      <c r="I161" s="1019">
        <v>9.656286901176997E-2</v>
      </c>
      <c r="J161" s="1019">
        <v>0</v>
      </c>
      <c r="K161" s="1019">
        <v>0</v>
      </c>
      <c r="L161" s="1020">
        <v>0.29349926567210327</v>
      </c>
    </row>
    <row r="162" spans="1:12" ht="18.95" customHeight="1">
      <c r="A162" s="1005" t="s">
        <v>413</v>
      </c>
      <c r="B162" s="1001" t="s">
        <v>47</v>
      </c>
      <c r="C162" s="1006" t="s">
        <v>414</v>
      </c>
      <c r="D162" s="1003" t="s">
        <v>41</v>
      </c>
      <c r="E162" s="1085">
        <v>1162572000</v>
      </c>
      <c r="F162" s="1080">
        <v>536121000</v>
      </c>
      <c r="G162" s="1080">
        <v>644000</v>
      </c>
      <c r="H162" s="1080">
        <v>425482000</v>
      </c>
      <c r="I162" s="1080">
        <v>29164000</v>
      </c>
      <c r="J162" s="1080">
        <v>0</v>
      </c>
      <c r="K162" s="1080">
        <v>0</v>
      </c>
      <c r="L162" s="1088">
        <v>171161000</v>
      </c>
    </row>
    <row r="163" spans="1:12" ht="18.95" customHeight="1">
      <c r="A163" s="988"/>
      <c r="B163" s="989"/>
      <c r="C163" s="990" t="s">
        <v>415</v>
      </c>
      <c r="D163" s="993" t="s">
        <v>42</v>
      </c>
      <c r="E163" s="1087">
        <v>1240776300.1000001</v>
      </c>
      <c r="F163" s="1080">
        <v>531144617</v>
      </c>
      <c r="G163" s="1080">
        <v>874473</v>
      </c>
      <c r="H163" s="1080">
        <v>480822651.66000009</v>
      </c>
      <c r="I163" s="1080">
        <v>53586704</v>
      </c>
      <c r="J163" s="1080">
        <v>0</v>
      </c>
      <c r="K163" s="1080">
        <v>0</v>
      </c>
      <c r="L163" s="1088">
        <v>174347854.44</v>
      </c>
    </row>
    <row r="164" spans="1:12" ht="18.95" customHeight="1">
      <c r="A164" s="988"/>
      <c r="B164" s="989"/>
      <c r="C164" s="990"/>
      <c r="D164" s="993" t="s">
        <v>43</v>
      </c>
      <c r="E164" s="1087">
        <v>576248714.11000001</v>
      </c>
      <c r="F164" s="1080">
        <v>288773330</v>
      </c>
      <c r="G164" s="1080">
        <v>325361.39</v>
      </c>
      <c r="H164" s="1080">
        <v>212462833.1400001</v>
      </c>
      <c r="I164" s="1080">
        <v>16594725.590000002</v>
      </c>
      <c r="J164" s="1080">
        <v>0</v>
      </c>
      <c r="K164" s="1080">
        <v>0</v>
      </c>
      <c r="L164" s="1088">
        <v>58092463.989999987</v>
      </c>
    </row>
    <row r="165" spans="1:12" ht="18.95" customHeight="1">
      <c r="A165" s="988"/>
      <c r="B165" s="990"/>
      <c r="C165" s="990"/>
      <c r="D165" s="993" t="s">
        <v>44</v>
      </c>
      <c r="E165" s="1016">
        <v>0.49566711920638035</v>
      </c>
      <c r="F165" s="950">
        <v>0.53863461793139977</v>
      </c>
      <c r="G165" s="950">
        <v>0.50521954968944105</v>
      </c>
      <c r="H165" s="950">
        <v>0.49934623119191907</v>
      </c>
      <c r="I165" s="950">
        <v>0.56901404436977099</v>
      </c>
      <c r="J165" s="950">
        <v>0</v>
      </c>
      <c r="K165" s="950">
        <v>0</v>
      </c>
      <c r="L165" s="1017">
        <v>0.33940245727706653</v>
      </c>
    </row>
    <row r="166" spans="1:12" ht="18.95" customHeight="1">
      <c r="A166" s="994"/>
      <c r="B166" s="995"/>
      <c r="C166" s="995"/>
      <c r="D166" s="998" t="s">
        <v>45</v>
      </c>
      <c r="E166" s="1018">
        <v>0.46442595177193291</v>
      </c>
      <c r="F166" s="1019">
        <v>0.54368117600634558</v>
      </c>
      <c r="G166" s="1019">
        <v>0.37206567841431354</v>
      </c>
      <c r="H166" s="1019">
        <v>0.44187359394672837</v>
      </c>
      <c r="I166" s="1019">
        <v>0.30967990847132532</v>
      </c>
      <c r="J166" s="1019">
        <v>0</v>
      </c>
      <c r="K166" s="1019">
        <v>0</v>
      </c>
      <c r="L166" s="1020">
        <v>0.33319861707843329</v>
      </c>
    </row>
    <row r="167" spans="1:12" ht="18.95" customHeight="1">
      <c r="A167" s="988" t="s">
        <v>416</v>
      </c>
      <c r="B167" s="989" t="s">
        <v>47</v>
      </c>
      <c r="C167" s="990" t="s">
        <v>417</v>
      </c>
      <c r="D167" s="993" t="s">
        <v>41</v>
      </c>
      <c r="E167" s="1085">
        <v>3162982000</v>
      </c>
      <c r="F167" s="1080">
        <v>1938906000</v>
      </c>
      <c r="G167" s="1080">
        <v>9301000</v>
      </c>
      <c r="H167" s="1080">
        <v>379201000</v>
      </c>
      <c r="I167" s="1080">
        <v>798578000</v>
      </c>
      <c r="J167" s="1080">
        <v>0</v>
      </c>
      <c r="K167" s="1080">
        <v>0</v>
      </c>
      <c r="L167" s="1088">
        <v>36996000</v>
      </c>
    </row>
    <row r="168" spans="1:12" ht="18.95" customHeight="1">
      <c r="A168" s="988"/>
      <c r="B168" s="989"/>
      <c r="C168" s="990" t="s">
        <v>418</v>
      </c>
      <c r="D168" s="993" t="s">
        <v>42</v>
      </c>
      <c r="E168" s="1087">
        <v>3164168320</v>
      </c>
      <c r="F168" s="1080">
        <v>2052936682</v>
      </c>
      <c r="G168" s="1080">
        <v>33491785</v>
      </c>
      <c r="H168" s="1080">
        <v>381385110</v>
      </c>
      <c r="I168" s="1080">
        <v>660555178</v>
      </c>
      <c r="J168" s="1080">
        <v>0</v>
      </c>
      <c r="K168" s="1080">
        <v>0</v>
      </c>
      <c r="L168" s="1088">
        <v>35799565</v>
      </c>
    </row>
    <row r="169" spans="1:12" ht="18.95" customHeight="1">
      <c r="A169" s="988"/>
      <c r="B169" s="989"/>
      <c r="C169" s="990"/>
      <c r="D169" s="993" t="s">
        <v>43</v>
      </c>
      <c r="E169" s="1087">
        <v>1153408941.2799997</v>
      </c>
      <c r="F169" s="1080">
        <v>884946195.07999992</v>
      </c>
      <c r="G169" s="1080">
        <v>4897095.2499999991</v>
      </c>
      <c r="H169" s="1080">
        <v>133331978.18999995</v>
      </c>
      <c r="I169" s="1080">
        <v>120090701.67</v>
      </c>
      <c r="J169" s="1080">
        <v>0</v>
      </c>
      <c r="K169" s="1080">
        <v>0</v>
      </c>
      <c r="L169" s="1088">
        <v>10142971.09</v>
      </c>
    </row>
    <row r="170" spans="1:12" ht="18.95" customHeight="1">
      <c r="A170" s="992"/>
      <c r="B170" s="990"/>
      <c r="C170" s="990"/>
      <c r="D170" s="993" t="s">
        <v>44</v>
      </c>
      <c r="E170" s="1016">
        <v>0.36465871170939312</v>
      </c>
      <c r="F170" s="950">
        <v>0.45641521305313404</v>
      </c>
      <c r="G170" s="950">
        <v>0.52651276744436071</v>
      </c>
      <c r="H170" s="950">
        <v>0.35161293928549753</v>
      </c>
      <c r="I170" s="950">
        <v>0.15038067874396741</v>
      </c>
      <c r="J170" s="950">
        <v>0</v>
      </c>
      <c r="K170" s="950">
        <v>0</v>
      </c>
      <c r="L170" s="1017">
        <v>0.27416399313439288</v>
      </c>
    </row>
    <row r="171" spans="1:12" ht="18.95" customHeight="1">
      <c r="A171" s="994"/>
      <c r="B171" s="995"/>
      <c r="C171" s="995"/>
      <c r="D171" s="999" t="s">
        <v>45</v>
      </c>
      <c r="E171" s="1018">
        <v>0.36452199271118413</v>
      </c>
      <c r="F171" s="1019">
        <v>0.43106356023502529</v>
      </c>
      <c r="G171" s="1019">
        <v>0.14621780385846855</v>
      </c>
      <c r="H171" s="1019">
        <v>0.3495993280650101</v>
      </c>
      <c r="I171" s="1019">
        <v>0.18180268003288591</v>
      </c>
      <c r="J171" s="1019">
        <v>0</v>
      </c>
      <c r="K171" s="1019">
        <v>0</v>
      </c>
      <c r="L171" s="1020">
        <v>0.28332665746078201</v>
      </c>
    </row>
    <row r="172" spans="1:12" ht="18.95" customHeight="1">
      <c r="A172" s="988" t="s">
        <v>419</v>
      </c>
      <c r="B172" s="989" t="s">
        <v>47</v>
      </c>
      <c r="C172" s="990" t="s">
        <v>420</v>
      </c>
      <c r="D172" s="1004" t="s">
        <v>41</v>
      </c>
      <c r="E172" s="1085">
        <v>113902000</v>
      </c>
      <c r="F172" s="1080">
        <v>107360000</v>
      </c>
      <c r="G172" s="1080">
        <v>20000</v>
      </c>
      <c r="H172" s="1080">
        <v>30000</v>
      </c>
      <c r="I172" s="1080">
        <v>650000</v>
      </c>
      <c r="J172" s="1080">
        <v>0</v>
      </c>
      <c r="K172" s="1080">
        <v>0</v>
      </c>
      <c r="L172" s="1088">
        <v>5842000</v>
      </c>
    </row>
    <row r="173" spans="1:12" ht="18.95" customHeight="1">
      <c r="A173" s="992"/>
      <c r="B173" s="990"/>
      <c r="C173" s="990" t="s">
        <v>421</v>
      </c>
      <c r="D173" s="993" t="s">
        <v>42</v>
      </c>
      <c r="E173" s="1087">
        <v>114107299.25</v>
      </c>
      <c r="F173" s="1080">
        <v>107365299.25</v>
      </c>
      <c r="G173" s="1080">
        <v>20000</v>
      </c>
      <c r="H173" s="1080">
        <v>230000</v>
      </c>
      <c r="I173" s="1080">
        <v>650000</v>
      </c>
      <c r="J173" s="1080">
        <v>0</v>
      </c>
      <c r="K173" s="1080">
        <v>0</v>
      </c>
      <c r="L173" s="1088">
        <v>5842000</v>
      </c>
    </row>
    <row r="174" spans="1:12" ht="18.95" customHeight="1">
      <c r="A174" s="992"/>
      <c r="B174" s="990"/>
      <c r="C174" s="990" t="s">
        <v>422</v>
      </c>
      <c r="D174" s="993" t="s">
        <v>43</v>
      </c>
      <c r="E174" s="1087">
        <v>79278611</v>
      </c>
      <c r="F174" s="1080">
        <v>77091534</v>
      </c>
      <c r="G174" s="1080">
        <v>4800</v>
      </c>
      <c r="H174" s="1080">
        <v>6000</v>
      </c>
      <c r="I174" s="1080">
        <v>350000</v>
      </c>
      <c r="J174" s="1080">
        <v>0</v>
      </c>
      <c r="K174" s="1080">
        <v>0</v>
      </c>
      <c r="L174" s="1088">
        <v>1826277</v>
      </c>
    </row>
    <row r="175" spans="1:12" ht="18.95" customHeight="1">
      <c r="A175" s="992"/>
      <c r="B175" s="990"/>
      <c r="C175" s="990" t="s">
        <v>423</v>
      </c>
      <c r="D175" s="993" t="s">
        <v>44</v>
      </c>
      <c r="E175" s="1016">
        <v>0.69602474934592895</v>
      </c>
      <c r="F175" s="950">
        <v>0.7180657041728763</v>
      </c>
      <c r="G175" s="950">
        <v>0.24</v>
      </c>
      <c r="H175" s="1078">
        <v>0.2</v>
      </c>
      <c r="I175" s="950">
        <v>0.53846153846153844</v>
      </c>
      <c r="J175" s="950">
        <v>0</v>
      </c>
      <c r="K175" s="950">
        <v>0</v>
      </c>
      <c r="L175" s="1017">
        <v>0.31261160561451556</v>
      </c>
    </row>
    <row r="176" spans="1:12" ht="18.95" customHeight="1">
      <c r="A176" s="994"/>
      <c r="B176" s="995"/>
      <c r="C176" s="995"/>
      <c r="D176" s="998" t="s">
        <v>45</v>
      </c>
      <c r="E176" s="1018">
        <v>0.69477247749337123</v>
      </c>
      <c r="F176" s="1019">
        <v>0.71803026246396828</v>
      </c>
      <c r="G176" s="1019">
        <v>0.24</v>
      </c>
      <c r="H176" s="1019">
        <v>2.6086956521739129E-2</v>
      </c>
      <c r="I176" s="1019">
        <v>0.53846153846153844</v>
      </c>
      <c r="J176" s="1019">
        <v>0</v>
      </c>
      <c r="K176" s="1019">
        <v>0</v>
      </c>
      <c r="L176" s="1020">
        <v>0.31261160561451556</v>
      </c>
    </row>
    <row r="177" spans="1:12" ht="18.95" customHeight="1">
      <c r="A177" s="988" t="s">
        <v>424</v>
      </c>
      <c r="B177" s="989" t="s">
        <v>47</v>
      </c>
      <c r="C177" s="990" t="s">
        <v>425</v>
      </c>
      <c r="D177" s="991" t="s">
        <v>41</v>
      </c>
      <c r="E177" s="1085">
        <v>283322000</v>
      </c>
      <c r="F177" s="1080">
        <v>240737000</v>
      </c>
      <c r="G177" s="1080">
        <v>27075000</v>
      </c>
      <c r="H177" s="1080">
        <v>14516000</v>
      </c>
      <c r="I177" s="1080">
        <v>800000</v>
      </c>
      <c r="J177" s="1080">
        <v>0</v>
      </c>
      <c r="K177" s="1080">
        <v>0</v>
      </c>
      <c r="L177" s="1088">
        <v>194000</v>
      </c>
    </row>
    <row r="178" spans="1:12" ht="18.95" customHeight="1">
      <c r="A178" s="992"/>
      <c r="B178" s="990"/>
      <c r="C178" s="990"/>
      <c r="D178" s="993" t="s">
        <v>42</v>
      </c>
      <c r="E178" s="1087">
        <v>284722000</v>
      </c>
      <c r="F178" s="1080">
        <v>240737000</v>
      </c>
      <c r="G178" s="1080">
        <v>27075000</v>
      </c>
      <c r="H178" s="1080">
        <v>14500000</v>
      </c>
      <c r="I178" s="1080">
        <v>2200000</v>
      </c>
      <c r="J178" s="1080">
        <v>0</v>
      </c>
      <c r="K178" s="1080">
        <v>0</v>
      </c>
      <c r="L178" s="1088">
        <v>210000</v>
      </c>
    </row>
    <row r="179" spans="1:12" ht="18.95" customHeight="1">
      <c r="A179" s="992"/>
      <c r="B179" s="990"/>
      <c r="C179" s="990"/>
      <c r="D179" s="993" t="s">
        <v>43</v>
      </c>
      <c r="E179" s="1087">
        <v>126033530.45999999</v>
      </c>
      <c r="F179" s="1080">
        <v>109863080.66</v>
      </c>
      <c r="G179" s="1080">
        <v>10526560.220000001</v>
      </c>
      <c r="H179" s="1080">
        <v>5643889.5800000001</v>
      </c>
      <c r="I179" s="1080">
        <v>0</v>
      </c>
      <c r="J179" s="1080">
        <v>0</v>
      </c>
      <c r="K179" s="1080">
        <v>0</v>
      </c>
      <c r="L179" s="1088">
        <v>0</v>
      </c>
    </row>
    <row r="180" spans="1:12" ht="19.5" customHeight="1">
      <c r="A180" s="992"/>
      <c r="B180" s="990"/>
      <c r="C180" s="990"/>
      <c r="D180" s="993" t="s">
        <v>44</v>
      </c>
      <c r="E180" s="1016">
        <v>0.44484201883369451</v>
      </c>
      <c r="F180" s="950">
        <v>0.45636142620369946</v>
      </c>
      <c r="G180" s="950">
        <v>0.38879262123730379</v>
      </c>
      <c r="H180" s="950">
        <v>0.38880473821989531</v>
      </c>
      <c r="I180" s="950">
        <v>0</v>
      </c>
      <c r="J180" s="950">
        <v>0</v>
      </c>
      <c r="K180" s="950">
        <v>0</v>
      </c>
      <c r="L180" s="1017">
        <v>0</v>
      </c>
    </row>
    <row r="181" spans="1:12" ht="18.75" customHeight="1">
      <c r="A181" s="994"/>
      <c r="B181" s="995"/>
      <c r="C181" s="995"/>
      <c r="D181" s="998" t="s">
        <v>45</v>
      </c>
      <c r="E181" s="1018">
        <v>0.4426546963704947</v>
      </c>
      <c r="F181" s="1019">
        <v>0.45636142620369946</v>
      </c>
      <c r="G181" s="1019">
        <v>0.38879262123730379</v>
      </c>
      <c r="H181" s="1019">
        <v>0.38923376413793104</v>
      </c>
      <c r="I181" s="1019">
        <v>0</v>
      </c>
      <c r="J181" s="1019">
        <v>0</v>
      </c>
      <c r="K181" s="1019">
        <v>0</v>
      </c>
      <c r="L181" s="1020">
        <v>0</v>
      </c>
    </row>
    <row r="182" spans="1:12" s="943" customFormat="1" ht="8.25" customHeight="1">
      <c r="A182" s="1617"/>
      <c r="B182" s="1618"/>
      <c r="C182" s="1618"/>
      <c r="D182" s="1619"/>
      <c r="E182" s="1619"/>
      <c r="F182" s="1619"/>
      <c r="G182" s="1620"/>
      <c r="H182" s="1620"/>
      <c r="I182" s="1620"/>
      <c r="J182" s="1620"/>
      <c r="K182" s="1620"/>
      <c r="L182" s="1620"/>
    </row>
    <row r="183" spans="1:12" s="943" customFormat="1" ht="15.75" customHeight="1">
      <c r="A183" s="1617" t="s">
        <v>728</v>
      </c>
      <c r="B183" s="1618"/>
      <c r="C183" s="1618"/>
      <c r="D183" s="1619"/>
      <c r="E183" s="1619"/>
      <c r="F183" s="1619"/>
      <c r="G183" s="1620"/>
      <c r="H183" s="1620"/>
      <c r="I183" s="1620"/>
      <c r="J183" s="1620"/>
      <c r="K183" s="1620"/>
      <c r="L183" s="1620"/>
    </row>
    <row r="184" spans="1:12" s="943" customFormat="1" ht="18.75" customHeight="1">
      <c r="A184" s="1617"/>
      <c r="B184" s="1618"/>
      <c r="C184" s="1618"/>
      <c r="D184" s="1619"/>
      <c r="E184" s="1619"/>
      <c r="F184" s="1619"/>
      <c r="G184" s="1620"/>
      <c r="H184" s="1620"/>
      <c r="I184" s="1620"/>
      <c r="J184" s="1620"/>
      <c r="K184" s="1620"/>
      <c r="L184" s="1620"/>
    </row>
    <row r="185" spans="1:12">
      <c r="E185" s="1008"/>
      <c r="F185" s="1008"/>
      <c r="G185" s="1008"/>
      <c r="H185" s="1008"/>
      <c r="I185" s="1008"/>
      <c r="J185" s="1008"/>
      <c r="K185" s="1008"/>
      <c r="L185" s="1008"/>
    </row>
    <row r="189" spans="1:12">
      <c r="H189" s="997"/>
      <c r="I189" s="997"/>
      <c r="J189" s="997"/>
    </row>
    <row r="190" spans="1:12">
      <c r="H190" s="1021"/>
      <c r="I190" s="1022"/>
      <c r="J190" s="997"/>
    </row>
  </sheetData>
  <mergeCells count="3">
    <mergeCell ref="A182:L182"/>
    <mergeCell ref="A183:L183"/>
    <mergeCell ref="A184:L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2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1"/>
  <sheetViews>
    <sheetView showGridLines="0" zoomScale="75" zoomScaleNormal="75" workbookViewId="0">
      <selection activeCell="P16" sqref="P16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133" t="s">
        <v>4</v>
      </c>
      <c r="G5" s="1135"/>
      <c r="H5" s="930" t="s">
        <v>4</v>
      </c>
      <c r="I5" s="931" t="s">
        <v>4</v>
      </c>
      <c r="J5" s="932" t="s">
        <v>4</v>
      </c>
      <c r="K5" s="931" t="s">
        <v>4</v>
      </c>
      <c r="L5" s="15" t="s">
        <v>4</v>
      </c>
      <c r="M5" s="932" t="s">
        <v>4</v>
      </c>
    </row>
    <row r="6" spans="1:16" ht="15.95" customHeight="1">
      <c r="A6" s="16"/>
      <c r="B6" s="17"/>
      <c r="C6" s="934" t="s">
        <v>747</v>
      </c>
      <c r="D6" s="18"/>
      <c r="E6" s="19"/>
      <c r="F6" s="20" t="s">
        <v>5</v>
      </c>
      <c r="G6" s="1134"/>
      <c r="H6" s="935" t="s">
        <v>6</v>
      </c>
      <c r="I6" s="936" t="s">
        <v>7</v>
      </c>
      <c r="J6" s="937" t="s">
        <v>7</v>
      </c>
      <c r="K6" s="936" t="s">
        <v>8</v>
      </c>
      <c r="L6" s="938" t="s">
        <v>9</v>
      </c>
      <c r="M6" s="937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34"/>
      <c r="H7" s="940" t="s">
        <v>14</v>
      </c>
      <c r="I7" s="936" t="s">
        <v>15</v>
      </c>
      <c r="J7" s="937" t="s">
        <v>16</v>
      </c>
      <c r="K7" s="936" t="s">
        <v>17</v>
      </c>
      <c r="L7" s="937" t="s">
        <v>18</v>
      </c>
      <c r="M7" s="941" t="s">
        <v>19</v>
      </c>
    </row>
    <row r="8" spans="1:16" ht="15.95" customHeight="1">
      <c r="A8" s="16"/>
      <c r="B8" s="17"/>
      <c r="C8" s="21" t="s">
        <v>704</v>
      </c>
      <c r="D8" s="22"/>
      <c r="E8" s="23" t="s">
        <v>4</v>
      </c>
      <c r="F8" s="20" t="s">
        <v>20</v>
      </c>
      <c r="G8" s="1134"/>
      <c r="H8" s="940" t="s">
        <v>21</v>
      </c>
      <c r="I8" s="936" t="s">
        <v>22</v>
      </c>
      <c r="J8" s="937" t="s">
        <v>4</v>
      </c>
      <c r="K8" s="936" t="s">
        <v>23</v>
      </c>
      <c r="L8" s="937" t="s">
        <v>24</v>
      </c>
      <c r="M8" s="937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1132" t="s">
        <v>4</v>
      </c>
      <c r="G9" s="1134"/>
      <c r="H9" s="940" t="s">
        <v>4</v>
      </c>
      <c r="I9" s="936" t="s">
        <v>27</v>
      </c>
      <c r="J9" s="937"/>
      <c r="K9" s="936" t="s">
        <v>28</v>
      </c>
      <c r="L9" s="937" t="s">
        <v>4</v>
      </c>
      <c r="M9" s="937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136"/>
      <c r="G10" s="1137"/>
      <c r="H10" s="942"/>
      <c r="I10" s="27"/>
      <c r="J10" s="28"/>
      <c r="K10" s="29"/>
      <c r="L10" s="30"/>
      <c r="M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623" t="s">
        <v>33</v>
      </c>
      <c r="G11" s="1624"/>
      <c r="H11" s="36" t="s">
        <v>34</v>
      </c>
      <c r="I11" s="37" t="s">
        <v>35</v>
      </c>
      <c r="J11" s="38" t="s">
        <v>36</v>
      </c>
      <c r="K11" s="39" t="s">
        <v>37</v>
      </c>
      <c r="L11" s="40" t="s">
        <v>38</v>
      </c>
      <c r="M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73">
        <v>435340000000</v>
      </c>
      <c r="F12" s="674">
        <v>235893971000</v>
      </c>
      <c r="G12" s="674"/>
      <c r="H12" s="674">
        <v>26270074000</v>
      </c>
      <c r="I12" s="674">
        <v>87714670000</v>
      </c>
      <c r="J12" s="674">
        <v>24058053000</v>
      </c>
      <c r="K12" s="674">
        <v>27599900000</v>
      </c>
      <c r="L12" s="674">
        <v>23327650000</v>
      </c>
      <c r="M12" s="675">
        <v>10475682000</v>
      </c>
      <c r="N12" s="44"/>
      <c r="O12" s="44"/>
      <c r="P12" s="1151"/>
    </row>
    <row r="13" spans="1:16" ht="18.399999999999999" customHeight="1">
      <c r="A13" s="16"/>
      <c r="B13" s="17"/>
      <c r="C13" s="45"/>
      <c r="D13" s="46" t="s">
        <v>42</v>
      </c>
      <c r="E13" s="676">
        <v>435339999999.99994</v>
      </c>
      <c r="F13" s="674">
        <v>237672063124.00003</v>
      </c>
      <c r="G13" s="674"/>
      <c r="H13" s="674">
        <v>26187230108.18</v>
      </c>
      <c r="I13" s="674">
        <v>88459886667.929993</v>
      </c>
      <c r="J13" s="674">
        <v>24228738021.289997</v>
      </c>
      <c r="K13" s="674">
        <v>27599905000</v>
      </c>
      <c r="L13" s="674">
        <v>21327746216.16</v>
      </c>
      <c r="M13" s="677">
        <v>9864430862.4400005</v>
      </c>
      <c r="N13" s="44"/>
      <c r="O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76">
        <v>214512294099.31998</v>
      </c>
      <c r="F14" s="674">
        <v>126102592346.39999</v>
      </c>
      <c r="G14" s="674"/>
      <c r="H14" s="674">
        <v>13140085147.280006</v>
      </c>
      <c r="I14" s="674">
        <v>38895918362.440002</v>
      </c>
      <c r="J14" s="674">
        <v>5930007289.3399992</v>
      </c>
      <c r="K14" s="674">
        <v>13111398629.85</v>
      </c>
      <c r="L14" s="674">
        <v>13261553328.369999</v>
      </c>
      <c r="M14" s="677">
        <v>4070738995.6399984</v>
      </c>
      <c r="N14" s="44"/>
      <c r="O14" s="44"/>
    </row>
    <row r="15" spans="1:16" ht="18.399999999999999" customHeight="1">
      <c r="A15" s="16"/>
      <c r="B15" s="17"/>
      <c r="C15" s="45"/>
      <c r="D15" s="46" t="s">
        <v>44</v>
      </c>
      <c r="E15" s="270">
        <v>0.49274657531887717</v>
      </c>
      <c r="F15" s="270">
        <v>0.53457318901295703</v>
      </c>
      <c r="G15" s="270"/>
      <c r="H15" s="270">
        <v>0.50019216342062855</v>
      </c>
      <c r="I15" s="270">
        <v>0.44343686594773718</v>
      </c>
      <c r="J15" s="270">
        <v>0.24648741481033395</v>
      </c>
      <c r="K15" s="270">
        <v>0.47505239619889927</v>
      </c>
      <c r="L15" s="270">
        <v>0.56849075360655699</v>
      </c>
      <c r="M15" s="271">
        <v>0.38858940120939128</v>
      </c>
      <c r="N15" s="44"/>
      <c r="O15" s="44"/>
    </row>
    <row r="16" spans="1:16" ht="18.399999999999999" customHeight="1">
      <c r="A16" s="48"/>
      <c r="B16" s="49"/>
      <c r="C16" s="50"/>
      <c r="D16" s="46" t="s">
        <v>45</v>
      </c>
      <c r="E16" s="272">
        <v>0.49274657531887722</v>
      </c>
      <c r="F16" s="272">
        <v>0.53057389534506971</v>
      </c>
      <c r="G16" s="272"/>
      <c r="H16" s="272">
        <v>0.50177453258699134</v>
      </c>
      <c r="I16" s="272">
        <v>0.43970120048255978</v>
      </c>
      <c r="J16" s="272">
        <v>0.24475097646972993</v>
      </c>
      <c r="K16" s="272">
        <v>0.47505231013838634</v>
      </c>
      <c r="L16" s="272">
        <v>0.62179815879099976</v>
      </c>
      <c r="M16" s="273">
        <v>0.41266840960281082</v>
      </c>
      <c r="N16" s="44"/>
      <c r="O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8">
        <v>199331000</v>
      </c>
      <c r="F17" s="1080">
        <v>30000000</v>
      </c>
      <c r="G17" s="1086"/>
      <c r="H17" s="1080">
        <v>857000</v>
      </c>
      <c r="I17" s="1080">
        <v>158074000</v>
      </c>
      <c r="J17" s="1080">
        <v>10400000</v>
      </c>
      <c r="K17" s="1080">
        <v>0</v>
      </c>
      <c r="L17" s="1080">
        <v>0</v>
      </c>
      <c r="M17" s="1088">
        <v>0</v>
      </c>
      <c r="N17" s="44"/>
      <c r="O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78">
        <v>199331000</v>
      </c>
      <c r="F18" s="1080">
        <v>30000000</v>
      </c>
      <c r="G18" s="1080"/>
      <c r="H18" s="1080">
        <v>857000</v>
      </c>
      <c r="I18" s="1080">
        <v>158074000</v>
      </c>
      <c r="J18" s="1080">
        <v>10400000</v>
      </c>
      <c r="K18" s="1080">
        <v>0</v>
      </c>
      <c r="L18" s="1080">
        <v>0</v>
      </c>
      <c r="M18" s="1088">
        <v>0</v>
      </c>
      <c r="N18" s="44"/>
      <c r="O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78">
        <v>75137414.560000017</v>
      </c>
      <c r="F19" s="1080">
        <v>7414724</v>
      </c>
      <c r="G19" s="1080"/>
      <c r="H19" s="1080">
        <v>368809.57</v>
      </c>
      <c r="I19" s="1080">
        <v>66346112.490000017</v>
      </c>
      <c r="J19" s="1080">
        <v>1007768.5</v>
      </c>
      <c r="K19" s="1080">
        <v>0</v>
      </c>
      <c r="L19" s="1080">
        <v>0</v>
      </c>
      <c r="M19" s="1088">
        <v>0</v>
      </c>
      <c r="N19" s="44"/>
      <c r="O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74">
        <v>0.37694796373870604</v>
      </c>
      <c r="F20" s="174">
        <v>0.24715746666666666</v>
      </c>
      <c r="G20" s="174"/>
      <c r="H20" s="174">
        <v>0.43034955659276547</v>
      </c>
      <c r="I20" s="174">
        <v>0.4197155287397043</v>
      </c>
      <c r="J20" s="174">
        <v>9.6900817307692302E-2</v>
      </c>
      <c r="K20" s="174">
        <v>0</v>
      </c>
      <c r="L20" s="174">
        <v>0</v>
      </c>
      <c r="M20" s="274">
        <v>0</v>
      </c>
      <c r="N20" s="44"/>
      <c r="O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75">
        <v>0.37694796373870604</v>
      </c>
      <c r="F21" s="175">
        <v>0.24715746666666666</v>
      </c>
      <c r="G21" s="175"/>
      <c r="H21" s="175">
        <v>0.43034955659276547</v>
      </c>
      <c r="I21" s="175">
        <v>0.4197155287397043</v>
      </c>
      <c r="J21" s="175">
        <v>9.6900817307692302E-2</v>
      </c>
      <c r="K21" s="175">
        <v>0</v>
      </c>
      <c r="L21" s="175">
        <v>0</v>
      </c>
      <c r="M21" s="275">
        <v>0</v>
      </c>
      <c r="N21" s="44"/>
      <c r="O21" s="44"/>
      <c r="P21" s="2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8">
        <v>557535000</v>
      </c>
      <c r="F22" s="1080">
        <v>0</v>
      </c>
      <c r="G22" s="1086"/>
      <c r="H22" s="1080">
        <v>104052000</v>
      </c>
      <c r="I22" s="1080">
        <v>384650000</v>
      </c>
      <c r="J22" s="1080">
        <v>68833000</v>
      </c>
      <c r="K22" s="1080">
        <v>0</v>
      </c>
      <c r="L22" s="1080">
        <v>0</v>
      </c>
      <c r="M22" s="1088">
        <v>0</v>
      </c>
      <c r="N22" s="44"/>
      <c r="O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78">
        <v>557535000</v>
      </c>
      <c r="F23" s="1080">
        <v>0</v>
      </c>
      <c r="G23" s="1080"/>
      <c r="H23" s="1080">
        <v>104052000</v>
      </c>
      <c r="I23" s="1080">
        <v>384650000</v>
      </c>
      <c r="J23" s="1080">
        <v>68833000</v>
      </c>
      <c r="K23" s="1080">
        <v>0</v>
      </c>
      <c r="L23" s="1080">
        <v>0</v>
      </c>
      <c r="M23" s="1088">
        <v>0</v>
      </c>
      <c r="N23" s="44"/>
      <c r="O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78">
        <v>217382910.71000001</v>
      </c>
      <c r="F24" s="1080">
        <v>0</v>
      </c>
      <c r="G24" s="1080"/>
      <c r="H24" s="1080">
        <v>57488658.370000005</v>
      </c>
      <c r="I24" s="1080">
        <v>154787131.14000002</v>
      </c>
      <c r="J24" s="1080">
        <v>5107121.1999999993</v>
      </c>
      <c r="K24" s="1080">
        <v>0</v>
      </c>
      <c r="L24" s="1080">
        <v>0</v>
      </c>
      <c r="M24" s="1088">
        <v>0</v>
      </c>
      <c r="N24" s="44"/>
      <c r="O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74">
        <v>0.38990002548718916</v>
      </c>
      <c r="F25" s="174">
        <v>0</v>
      </c>
      <c r="G25" s="174"/>
      <c r="H25" s="174">
        <v>0.55249931159420296</v>
      </c>
      <c r="I25" s="174">
        <v>0.4024103240348369</v>
      </c>
      <c r="J25" s="174">
        <v>7.4195824677117064E-2</v>
      </c>
      <c r="K25" s="174">
        <v>0</v>
      </c>
      <c r="L25" s="174">
        <v>0</v>
      </c>
      <c r="M25" s="274">
        <v>0</v>
      </c>
      <c r="N25" s="44"/>
      <c r="O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75">
        <v>0.38990002548718916</v>
      </c>
      <c r="F26" s="175">
        <v>0</v>
      </c>
      <c r="G26" s="175"/>
      <c r="H26" s="175">
        <v>0.55249931159420296</v>
      </c>
      <c r="I26" s="175">
        <v>0.4024103240348369</v>
      </c>
      <c r="J26" s="175">
        <v>7.4195824677117064E-2</v>
      </c>
      <c r="K26" s="175">
        <v>0</v>
      </c>
      <c r="L26" s="175">
        <v>0</v>
      </c>
      <c r="M26" s="275">
        <v>0</v>
      </c>
      <c r="N26" s="44"/>
      <c r="O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8">
        <v>110225000</v>
      </c>
      <c r="F27" s="1080">
        <v>0</v>
      </c>
      <c r="G27" s="1086"/>
      <c r="H27" s="1080">
        <v>22816000</v>
      </c>
      <c r="I27" s="1080">
        <v>85289000</v>
      </c>
      <c r="J27" s="1080">
        <v>2120000</v>
      </c>
      <c r="K27" s="1080">
        <v>0</v>
      </c>
      <c r="L27" s="1080">
        <v>0</v>
      </c>
      <c r="M27" s="1088">
        <v>0</v>
      </c>
      <c r="N27" s="44"/>
      <c r="O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78">
        <v>110225000</v>
      </c>
      <c r="F28" s="1080">
        <v>0</v>
      </c>
      <c r="G28" s="1080"/>
      <c r="H28" s="1080">
        <v>22816000</v>
      </c>
      <c r="I28" s="1080">
        <v>85289000</v>
      </c>
      <c r="J28" s="1080">
        <v>2120000</v>
      </c>
      <c r="K28" s="1080">
        <v>0</v>
      </c>
      <c r="L28" s="1080">
        <v>0</v>
      </c>
      <c r="M28" s="1088">
        <v>0</v>
      </c>
      <c r="N28" s="44"/>
      <c r="O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78">
        <v>44436902.860000007</v>
      </c>
      <c r="F29" s="1080">
        <v>0</v>
      </c>
      <c r="G29" s="1080"/>
      <c r="H29" s="1080">
        <v>11356198.879999999</v>
      </c>
      <c r="I29" s="1080">
        <v>32832231.950000007</v>
      </c>
      <c r="J29" s="1080">
        <v>248472.03</v>
      </c>
      <c r="K29" s="1080">
        <v>0</v>
      </c>
      <c r="L29" s="1080">
        <v>0</v>
      </c>
      <c r="M29" s="1088">
        <v>0</v>
      </c>
      <c r="N29" s="44"/>
      <c r="O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74">
        <v>0.40314722485824456</v>
      </c>
      <c r="F30" s="174">
        <v>0</v>
      </c>
      <c r="G30" s="174"/>
      <c r="H30" s="174">
        <v>0.4977296143057503</v>
      </c>
      <c r="I30" s="174">
        <v>0.38495271312830504</v>
      </c>
      <c r="J30" s="174">
        <v>0.11720378773584905</v>
      </c>
      <c r="K30" s="174">
        <v>0</v>
      </c>
      <c r="L30" s="174">
        <v>0</v>
      </c>
      <c r="M30" s="274">
        <v>0</v>
      </c>
      <c r="N30" s="44"/>
      <c r="O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75">
        <v>0.40314722485824456</v>
      </c>
      <c r="F31" s="175">
        <v>0</v>
      </c>
      <c r="G31" s="175"/>
      <c r="H31" s="175">
        <v>0.4977296143057503</v>
      </c>
      <c r="I31" s="175">
        <v>0.38495271312830504</v>
      </c>
      <c r="J31" s="175">
        <v>0.11720378773584905</v>
      </c>
      <c r="K31" s="175">
        <v>0</v>
      </c>
      <c r="L31" s="175">
        <v>0</v>
      </c>
      <c r="M31" s="275">
        <v>0</v>
      </c>
      <c r="N31" s="44"/>
      <c r="O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8">
        <v>164565000</v>
      </c>
      <c r="F32" s="1080">
        <v>0</v>
      </c>
      <c r="G32" s="1086"/>
      <c r="H32" s="1080">
        <v>35632000</v>
      </c>
      <c r="I32" s="1080">
        <v>125491000</v>
      </c>
      <c r="J32" s="1080">
        <v>3442000</v>
      </c>
      <c r="K32" s="1080">
        <v>0</v>
      </c>
      <c r="L32" s="1080">
        <v>0</v>
      </c>
      <c r="M32" s="1088">
        <v>0</v>
      </c>
      <c r="N32" s="44"/>
      <c r="O32" s="44"/>
    </row>
    <row r="33" spans="1:15" ht="18.399999999999999" customHeight="1">
      <c r="A33" s="56"/>
      <c r="B33" s="52"/>
      <c r="C33" s="53" t="s">
        <v>4</v>
      </c>
      <c r="D33" s="62" t="s">
        <v>42</v>
      </c>
      <c r="E33" s="678">
        <v>164565000</v>
      </c>
      <c r="F33" s="1080">
        <v>0</v>
      </c>
      <c r="G33" s="1080"/>
      <c r="H33" s="1080">
        <v>35733000</v>
      </c>
      <c r="I33" s="1080">
        <v>125180000</v>
      </c>
      <c r="J33" s="1080">
        <v>3652000</v>
      </c>
      <c r="K33" s="1080">
        <v>0</v>
      </c>
      <c r="L33" s="1080">
        <v>0</v>
      </c>
      <c r="M33" s="1088">
        <v>0</v>
      </c>
      <c r="N33" s="44"/>
      <c r="O33" s="44"/>
    </row>
    <row r="34" spans="1:15" ht="18.399999999999999" customHeight="1">
      <c r="A34" s="56"/>
      <c r="B34" s="52"/>
      <c r="C34" s="53" t="s">
        <v>4</v>
      </c>
      <c r="D34" s="62" t="s">
        <v>43</v>
      </c>
      <c r="E34" s="678">
        <v>70060722.129999995</v>
      </c>
      <c r="F34" s="1080">
        <v>0</v>
      </c>
      <c r="G34" s="1080"/>
      <c r="H34" s="1080">
        <v>15067135.359999999</v>
      </c>
      <c r="I34" s="1080">
        <v>54798069.919999994</v>
      </c>
      <c r="J34" s="1080">
        <v>195516.85</v>
      </c>
      <c r="K34" s="1080">
        <v>0</v>
      </c>
      <c r="L34" s="1080">
        <v>0</v>
      </c>
      <c r="M34" s="1088">
        <v>0</v>
      </c>
      <c r="N34" s="44"/>
      <c r="O34" s="44"/>
    </row>
    <row r="35" spans="1:15" ht="18.399999999999999" customHeight="1">
      <c r="A35" s="56"/>
      <c r="B35" s="52"/>
      <c r="C35" s="53" t="s">
        <v>4</v>
      </c>
      <c r="D35" s="62" t="s">
        <v>44</v>
      </c>
      <c r="E35" s="174">
        <v>0.42573282368668913</v>
      </c>
      <c r="F35" s="174">
        <v>0</v>
      </c>
      <c r="G35" s="174"/>
      <c r="H35" s="174">
        <v>0.42285404580152669</v>
      </c>
      <c r="I35" s="174">
        <v>0.43666932226215421</v>
      </c>
      <c r="J35" s="174">
        <v>5.6803268448576409E-2</v>
      </c>
      <c r="K35" s="174">
        <v>0</v>
      </c>
      <c r="L35" s="174">
        <v>0</v>
      </c>
      <c r="M35" s="274">
        <v>0</v>
      </c>
      <c r="N35" s="44"/>
      <c r="O35" s="44"/>
    </row>
    <row r="36" spans="1:15" ht="18.399999999999999" customHeight="1">
      <c r="A36" s="58"/>
      <c r="B36" s="59"/>
      <c r="C36" s="60" t="s">
        <v>4</v>
      </c>
      <c r="D36" s="62" t="s">
        <v>45</v>
      </c>
      <c r="E36" s="175">
        <v>0.42573282368668913</v>
      </c>
      <c r="F36" s="175">
        <v>0</v>
      </c>
      <c r="G36" s="175"/>
      <c r="H36" s="175">
        <v>0.42165884084739597</v>
      </c>
      <c r="I36" s="175">
        <v>0.4377541933216168</v>
      </c>
      <c r="J36" s="175">
        <v>5.3536924972617743E-2</v>
      </c>
      <c r="K36" s="175">
        <v>0</v>
      </c>
      <c r="L36" s="175">
        <v>0</v>
      </c>
      <c r="M36" s="275">
        <v>0</v>
      </c>
      <c r="N36" s="44"/>
      <c r="O36" s="44"/>
    </row>
    <row r="37" spans="1:15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8">
        <v>565783000</v>
      </c>
      <c r="F37" s="1080">
        <v>0</v>
      </c>
      <c r="G37" s="1086"/>
      <c r="H37" s="1080">
        <v>73125000</v>
      </c>
      <c r="I37" s="1080">
        <v>485220000</v>
      </c>
      <c r="J37" s="1080">
        <v>7438000</v>
      </c>
      <c r="K37" s="1080">
        <v>0</v>
      </c>
      <c r="L37" s="1080">
        <v>0</v>
      </c>
      <c r="M37" s="1088">
        <v>0</v>
      </c>
      <c r="N37" s="44"/>
      <c r="O37" s="44"/>
    </row>
    <row r="38" spans="1:15" ht="18.399999999999999" customHeight="1">
      <c r="A38" s="56"/>
      <c r="B38" s="52"/>
      <c r="C38" s="53" t="s">
        <v>4</v>
      </c>
      <c r="D38" s="62" t="s">
        <v>42</v>
      </c>
      <c r="E38" s="678">
        <v>565783000</v>
      </c>
      <c r="F38" s="1080">
        <v>0</v>
      </c>
      <c r="G38" s="1080"/>
      <c r="H38" s="1080">
        <v>73186000</v>
      </c>
      <c r="I38" s="1080">
        <v>485159000</v>
      </c>
      <c r="J38" s="1080">
        <v>7438000</v>
      </c>
      <c r="K38" s="1080">
        <v>0</v>
      </c>
      <c r="L38" s="1080">
        <v>0</v>
      </c>
      <c r="M38" s="1088">
        <v>0</v>
      </c>
      <c r="N38" s="44"/>
      <c r="O38" s="44"/>
    </row>
    <row r="39" spans="1:15" ht="18.399999999999999" customHeight="1">
      <c r="A39" s="56"/>
      <c r="B39" s="52"/>
      <c r="C39" s="53" t="s">
        <v>4</v>
      </c>
      <c r="D39" s="62" t="s">
        <v>43</v>
      </c>
      <c r="E39" s="678">
        <v>248195926.53</v>
      </c>
      <c r="F39" s="1080">
        <v>0</v>
      </c>
      <c r="G39" s="1080"/>
      <c r="H39" s="1080">
        <v>31838800.370000001</v>
      </c>
      <c r="I39" s="1080">
        <v>215454931.25999999</v>
      </c>
      <c r="J39" s="1080">
        <v>902194.9</v>
      </c>
      <c r="K39" s="1080">
        <v>0</v>
      </c>
      <c r="L39" s="1080">
        <v>0</v>
      </c>
      <c r="M39" s="1088">
        <v>0</v>
      </c>
      <c r="N39" s="44"/>
      <c r="O39" s="44"/>
    </row>
    <row r="40" spans="1:15" ht="18.399999999999999" customHeight="1">
      <c r="A40" s="56"/>
      <c r="B40" s="52"/>
      <c r="C40" s="53" t="s">
        <v>4</v>
      </c>
      <c r="D40" s="62" t="s">
        <v>44</v>
      </c>
      <c r="E40" s="174">
        <v>0.43867688942580457</v>
      </c>
      <c r="F40" s="174">
        <v>0</v>
      </c>
      <c r="G40" s="174"/>
      <c r="H40" s="174">
        <v>0.43540239822222221</v>
      </c>
      <c r="I40" s="174">
        <v>0.44403555348089524</v>
      </c>
      <c r="J40" s="174">
        <v>0.12129536165635924</v>
      </c>
      <c r="K40" s="174">
        <v>0</v>
      </c>
      <c r="L40" s="174">
        <v>0</v>
      </c>
      <c r="M40" s="274">
        <v>0</v>
      </c>
      <c r="N40" s="44"/>
      <c r="O40" s="44"/>
    </row>
    <row r="41" spans="1:15" ht="18.399999999999999" customHeight="1">
      <c r="A41" s="58"/>
      <c r="B41" s="59"/>
      <c r="C41" s="60" t="s">
        <v>4</v>
      </c>
      <c r="D41" s="61" t="s">
        <v>45</v>
      </c>
      <c r="E41" s="276">
        <v>0.43867688942580457</v>
      </c>
      <c r="F41" s="175">
        <v>0</v>
      </c>
      <c r="G41" s="175"/>
      <c r="H41" s="175">
        <v>0.43503949348236004</v>
      </c>
      <c r="I41" s="175">
        <v>0.44409138294868278</v>
      </c>
      <c r="J41" s="175">
        <v>0.12129536165635924</v>
      </c>
      <c r="K41" s="175">
        <v>0</v>
      </c>
      <c r="L41" s="175">
        <v>0</v>
      </c>
      <c r="M41" s="275">
        <v>0</v>
      </c>
      <c r="N41" s="44"/>
      <c r="O41" s="44"/>
    </row>
    <row r="42" spans="1:15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8">
        <v>39198000</v>
      </c>
      <c r="F42" s="1080">
        <v>0</v>
      </c>
      <c r="G42" s="1086"/>
      <c r="H42" s="1080">
        <v>10613000</v>
      </c>
      <c r="I42" s="1080">
        <v>28285000</v>
      </c>
      <c r="J42" s="1080">
        <v>300000</v>
      </c>
      <c r="K42" s="1080">
        <v>0</v>
      </c>
      <c r="L42" s="1080">
        <v>0</v>
      </c>
      <c r="M42" s="1088">
        <v>0</v>
      </c>
      <c r="N42" s="44"/>
      <c r="O42" s="44"/>
    </row>
    <row r="43" spans="1:15" ht="18.399999999999999" customHeight="1">
      <c r="A43" s="56"/>
      <c r="B43" s="52"/>
      <c r="C43" s="53" t="s">
        <v>4</v>
      </c>
      <c r="D43" s="62" t="s">
        <v>42</v>
      </c>
      <c r="E43" s="678">
        <v>39198000</v>
      </c>
      <c r="F43" s="1080">
        <v>0</v>
      </c>
      <c r="G43" s="1080"/>
      <c r="H43" s="1080">
        <v>10613000</v>
      </c>
      <c r="I43" s="1080">
        <v>28285000</v>
      </c>
      <c r="J43" s="1080">
        <v>300000</v>
      </c>
      <c r="K43" s="1080">
        <v>0</v>
      </c>
      <c r="L43" s="1080">
        <v>0</v>
      </c>
      <c r="M43" s="1088">
        <v>0</v>
      </c>
      <c r="N43" s="44"/>
      <c r="O43" s="44"/>
    </row>
    <row r="44" spans="1:15" ht="18.399999999999999" customHeight="1">
      <c r="A44" s="56"/>
      <c r="B44" s="52"/>
      <c r="C44" s="53" t="s">
        <v>4</v>
      </c>
      <c r="D44" s="62" t="s">
        <v>43</v>
      </c>
      <c r="E44" s="678">
        <v>18990564.490000002</v>
      </c>
      <c r="F44" s="1080">
        <v>0</v>
      </c>
      <c r="G44" s="1080"/>
      <c r="H44" s="1080">
        <v>5247722.05</v>
      </c>
      <c r="I44" s="1080">
        <v>13742842.440000001</v>
      </c>
      <c r="J44" s="1080">
        <v>0</v>
      </c>
      <c r="K44" s="1080">
        <v>0</v>
      </c>
      <c r="L44" s="1080">
        <v>0</v>
      </c>
      <c r="M44" s="1088">
        <v>0</v>
      </c>
      <c r="N44" s="44"/>
      <c r="O44" s="44"/>
    </row>
    <row r="45" spans="1:15" ht="18.399999999999999" customHeight="1">
      <c r="A45" s="56"/>
      <c r="B45" s="52"/>
      <c r="C45" s="53" t="s">
        <v>4</v>
      </c>
      <c r="D45" s="62" t="s">
        <v>44</v>
      </c>
      <c r="E45" s="174">
        <v>0.48447789402520541</v>
      </c>
      <c r="F45" s="174">
        <v>0</v>
      </c>
      <c r="G45" s="174"/>
      <c r="H45" s="174">
        <v>0.49446170262885142</v>
      </c>
      <c r="I45" s="174">
        <v>0.4858703355135231</v>
      </c>
      <c r="J45" s="174">
        <v>0</v>
      </c>
      <c r="K45" s="174">
        <v>0</v>
      </c>
      <c r="L45" s="174">
        <v>0</v>
      </c>
      <c r="M45" s="274">
        <v>0</v>
      </c>
      <c r="N45" s="44"/>
      <c r="O45" s="44"/>
    </row>
    <row r="46" spans="1:15" ht="18.399999999999999" customHeight="1">
      <c r="A46" s="58"/>
      <c r="B46" s="59"/>
      <c r="C46" s="60" t="s">
        <v>4</v>
      </c>
      <c r="D46" s="64" t="s">
        <v>45</v>
      </c>
      <c r="E46" s="175">
        <v>0.48447789402520541</v>
      </c>
      <c r="F46" s="175">
        <v>0</v>
      </c>
      <c r="G46" s="175"/>
      <c r="H46" s="175">
        <v>0.49446170262885142</v>
      </c>
      <c r="I46" s="175">
        <v>0.4858703355135231</v>
      </c>
      <c r="J46" s="175">
        <v>0</v>
      </c>
      <c r="K46" s="175">
        <v>0</v>
      </c>
      <c r="L46" s="175">
        <v>0</v>
      </c>
      <c r="M46" s="275">
        <v>0</v>
      </c>
      <c r="N46" s="44"/>
      <c r="O46" s="44"/>
    </row>
    <row r="47" spans="1:15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8">
        <v>303949000</v>
      </c>
      <c r="F47" s="1080">
        <v>0</v>
      </c>
      <c r="G47" s="1086"/>
      <c r="H47" s="1080">
        <v>357000</v>
      </c>
      <c r="I47" s="1080">
        <v>288622000</v>
      </c>
      <c r="J47" s="1080">
        <v>14970000</v>
      </c>
      <c r="K47" s="1080">
        <v>0</v>
      </c>
      <c r="L47" s="1080">
        <v>0</v>
      </c>
      <c r="M47" s="1088">
        <v>0</v>
      </c>
      <c r="N47" s="44"/>
      <c r="O47" s="44"/>
    </row>
    <row r="48" spans="1:15" ht="18.399999999999999" customHeight="1">
      <c r="A48" s="56"/>
      <c r="B48" s="52"/>
      <c r="C48" s="53" t="s">
        <v>4</v>
      </c>
      <c r="D48" s="62" t="s">
        <v>42</v>
      </c>
      <c r="E48" s="678">
        <v>303949000</v>
      </c>
      <c r="F48" s="1080">
        <v>0</v>
      </c>
      <c r="G48" s="1080"/>
      <c r="H48" s="1080">
        <v>368818</v>
      </c>
      <c r="I48" s="1080">
        <v>288788065</v>
      </c>
      <c r="J48" s="1080">
        <v>14792117</v>
      </c>
      <c r="K48" s="1080">
        <v>0</v>
      </c>
      <c r="L48" s="1080">
        <v>0</v>
      </c>
      <c r="M48" s="1088">
        <v>0</v>
      </c>
      <c r="N48" s="44"/>
      <c r="O48" s="44"/>
    </row>
    <row r="49" spans="1:15" ht="18.399999999999999" customHeight="1">
      <c r="A49" s="56"/>
      <c r="B49" s="52"/>
      <c r="C49" s="53" t="s">
        <v>4</v>
      </c>
      <c r="D49" s="62" t="s">
        <v>43</v>
      </c>
      <c r="E49" s="678">
        <v>132637168.91</v>
      </c>
      <c r="F49" s="1080">
        <v>0</v>
      </c>
      <c r="G49" s="1080"/>
      <c r="H49" s="1080">
        <v>101068.92</v>
      </c>
      <c r="I49" s="1080">
        <v>131446888.58999999</v>
      </c>
      <c r="J49" s="1080">
        <v>1089211.3999999999</v>
      </c>
      <c r="K49" s="1080">
        <v>0</v>
      </c>
      <c r="L49" s="1080">
        <v>0</v>
      </c>
      <c r="M49" s="1088">
        <v>0</v>
      </c>
      <c r="N49" s="44"/>
      <c r="O49" s="44"/>
    </row>
    <row r="50" spans="1:15" ht="18.399999999999999" customHeight="1">
      <c r="A50" s="56"/>
      <c r="B50" s="52"/>
      <c r="C50" s="53" t="s">
        <v>4</v>
      </c>
      <c r="D50" s="62" t="s">
        <v>44</v>
      </c>
      <c r="E50" s="174">
        <v>0.43637968511164699</v>
      </c>
      <c r="F50" s="174">
        <v>0</v>
      </c>
      <c r="G50" s="174"/>
      <c r="H50" s="174">
        <v>0.28310621848739498</v>
      </c>
      <c r="I50" s="174">
        <v>0.45542920702510548</v>
      </c>
      <c r="J50" s="174">
        <v>7.2759612558450232E-2</v>
      </c>
      <c r="K50" s="174">
        <v>0</v>
      </c>
      <c r="L50" s="174">
        <v>0</v>
      </c>
      <c r="M50" s="274">
        <v>0</v>
      </c>
      <c r="N50" s="44"/>
      <c r="O50" s="44"/>
    </row>
    <row r="51" spans="1:15" ht="18.399999999999999" customHeight="1">
      <c r="A51" s="58"/>
      <c r="B51" s="59"/>
      <c r="C51" s="60" t="s">
        <v>4</v>
      </c>
      <c r="D51" s="64" t="s">
        <v>45</v>
      </c>
      <c r="E51" s="175">
        <v>0.43637968511164699</v>
      </c>
      <c r="F51" s="175">
        <v>0</v>
      </c>
      <c r="G51" s="175"/>
      <c r="H51" s="175">
        <v>0.2740346729281109</v>
      </c>
      <c r="I51" s="175">
        <v>0.45516731652327802</v>
      </c>
      <c r="J51" s="175">
        <v>7.3634585232120589E-2</v>
      </c>
      <c r="K51" s="175">
        <v>0</v>
      </c>
      <c r="L51" s="175">
        <v>0</v>
      </c>
      <c r="M51" s="275">
        <v>0</v>
      </c>
      <c r="N51" s="44"/>
      <c r="O51" s="44"/>
    </row>
    <row r="52" spans="1:15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8">
        <v>45214000</v>
      </c>
      <c r="F52" s="1080">
        <v>0</v>
      </c>
      <c r="G52" s="1086"/>
      <c r="H52" s="1080">
        <v>118000</v>
      </c>
      <c r="I52" s="1080">
        <v>37105000</v>
      </c>
      <c r="J52" s="1080">
        <v>7991000</v>
      </c>
      <c r="K52" s="1080">
        <v>0</v>
      </c>
      <c r="L52" s="1080">
        <v>0</v>
      </c>
      <c r="M52" s="1088">
        <v>0</v>
      </c>
      <c r="N52" s="44"/>
      <c r="O52" s="44"/>
    </row>
    <row r="53" spans="1:15" ht="18.399999999999999" customHeight="1">
      <c r="A53" s="56"/>
      <c r="B53" s="52"/>
      <c r="C53" s="53" t="s">
        <v>4</v>
      </c>
      <c r="D53" s="62" t="s">
        <v>42</v>
      </c>
      <c r="E53" s="678">
        <v>45214000</v>
      </c>
      <c r="F53" s="1080">
        <v>0</v>
      </c>
      <c r="G53" s="1080"/>
      <c r="H53" s="1080">
        <v>113000</v>
      </c>
      <c r="I53" s="1080">
        <v>43310000</v>
      </c>
      <c r="J53" s="1080">
        <v>1791000</v>
      </c>
      <c r="K53" s="1080">
        <v>0</v>
      </c>
      <c r="L53" s="1080">
        <v>0</v>
      </c>
      <c r="M53" s="1088">
        <v>0</v>
      </c>
      <c r="N53" s="44"/>
      <c r="O53" s="44"/>
    </row>
    <row r="54" spans="1:15" ht="18.399999999999999" customHeight="1">
      <c r="A54" s="56"/>
      <c r="B54" s="52"/>
      <c r="C54" s="53" t="s">
        <v>4</v>
      </c>
      <c r="D54" s="62" t="s">
        <v>43</v>
      </c>
      <c r="E54" s="678">
        <v>17572957.720000003</v>
      </c>
      <c r="F54" s="1080">
        <v>0</v>
      </c>
      <c r="G54" s="1080"/>
      <c r="H54" s="1080">
        <v>27773.53</v>
      </c>
      <c r="I54" s="1080">
        <v>17390161.690000001</v>
      </c>
      <c r="J54" s="1080">
        <v>155022.5</v>
      </c>
      <c r="K54" s="1080">
        <v>0</v>
      </c>
      <c r="L54" s="1080">
        <v>0</v>
      </c>
      <c r="M54" s="1088">
        <v>0</v>
      </c>
      <c r="N54" s="44"/>
      <c r="O54" s="44"/>
    </row>
    <row r="55" spans="1:15" ht="18.399999999999999" customHeight="1">
      <c r="A55" s="56"/>
      <c r="B55" s="52"/>
      <c r="C55" s="53" t="s">
        <v>4</v>
      </c>
      <c r="D55" s="62" t="s">
        <v>44</v>
      </c>
      <c r="E55" s="174">
        <v>0.38866186844782596</v>
      </c>
      <c r="F55" s="174">
        <v>0</v>
      </c>
      <c r="G55" s="174"/>
      <c r="H55" s="174">
        <v>0.23536889830508473</v>
      </c>
      <c r="I55" s="174">
        <v>0.46867434820105108</v>
      </c>
      <c r="J55" s="174">
        <v>1.9399637091728195E-2</v>
      </c>
      <c r="K55" s="174">
        <v>0</v>
      </c>
      <c r="L55" s="174">
        <v>0</v>
      </c>
      <c r="M55" s="274">
        <v>0</v>
      </c>
      <c r="N55" s="44"/>
      <c r="O55" s="44"/>
    </row>
    <row r="56" spans="1:15" ht="18.399999999999999" customHeight="1">
      <c r="A56" s="58"/>
      <c r="B56" s="59"/>
      <c r="C56" s="60" t="s">
        <v>4</v>
      </c>
      <c r="D56" s="62" t="s">
        <v>45</v>
      </c>
      <c r="E56" s="175">
        <v>0.38866186844782596</v>
      </c>
      <c r="F56" s="175">
        <v>0</v>
      </c>
      <c r="G56" s="175"/>
      <c r="H56" s="175">
        <v>0.24578345132743362</v>
      </c>
      <c r="I56" s="175">
        <v>0.40152763080120069</v>
      </c>
      <c r="J56" s="175">
        <v>8.6556393076493585E-2</v>
      </c>
      <c r="K56" s="175">
        <v>0</v>
      </c>
      <c r="L56" s="175">
        <v>0</v>
      </c>
      <c r="M56" s="275">
        <v>0</v>
      </c>
      <c r="N56" s="44"/>
      <c r="O56" s="44"/>
    </row>
    <row r="57" spans="1:15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8">
        <v>50182000</v>
      </c>
      <c r="F57" s="1080">
        <v>0</v>
      </c>
      <c r="G57" s="1086"/>
      <c r="H57" s="1080">
        <v>75000</v>
      </c>
      <c r="I57" s="1080">
        <v>49301000</v>
      </c>
      <c r="J57" s="1080">
        <v>806000</v>
      </c>
      <c r="K57" s="1080">
        <v>0</v>
      </c>
      <c r="L57" s="1080">
        <v>0</v>
      </c>
      <c r="M57" s="1088">
        <v>0</v>
      </c>
      <c r="N57" s="44"/>
      <c r="O57" s="44"/>
    </row>
    <row r="58" spans="1:15" ht="18.399999999999999" customHeight="1">
      <c r="A58" s="56"/>
      <c r="B58" s="52"/>
      <c r="C58" s="53" t="s">
        <v>65</v>
      </c>
      <c r="D58" s="62" t="s">
        <v>42</v>
      </c>
      <c r="E58" s="678">
        <v>50182000</v>
      </c>
      <c r="F58" s="1080">
        <v>0</v>
      </c>
      <c r="G58" s="1080"/>
      <c r="H58" s="1080">
        <v>75000</v>
      </c>
      <c r="I58" s="1080">
        <v>49301000</v>
      </c>
      <c r="J58" s="1080">
        <v>806000</v>
      </c>
      <c r="K58" s="1080">
        <v>0</v>
      </c>
      <c r="L58" s="1080">
        <v>0</v>
      </c>
      <c r="M58" s="1088">
        <v>0</v>
      </c>
      <c r="N58" s="44"/>
      <c r="O58" s="44"/>
    </row>
    <row r="59" spans="1:15" ht="18.399999999999999" customHeight="1">
      <c r="A59" s="56"/>
      <c r="B59" s="52"/>
      <c r="C59" s="53" t="s">
        <v>4</v>
      </c>
      <c r="D59" s="62" t="s">
        <v>43</v>
      </c>
      <c r="E59" s="678">
        <v>17968476.279999997</v>
      </c>
      <c r="F59" s="1080">
        <v>0</v>
      </c>
      <c r="G59" s="1080"/>
      <c r="H59" s="1080">
        <v>4950</v>
      </c>
      <c r="I59" s="1080">
        <v>17963526.279999997</v>
      </c>
      <c r="J59" s="1080">
        <v>0</v>
      </c>
      <c r="K59" s="1080">
        <v>0</v>
      </c>
      <c r="L59" s="1080">
        <v>0</v>
      </c>
      <c r="M59" s="1088">
        <v>0</v>
      </c>
      <c r="N59" s="44"/>
      <c r="O59" s="44"/>
    </row>
    <row r="60" spans="1:15" ht="18.399999999999999" customHeight="1">
      <c r="A60" s="56"/>
      <c r="B60" s="52"/>
      <c r="C60" s="53" t="s">
        <v>4</v>
      </c>
      <c r="D60" s="62" t="s">
        <v>44</v>
      </c>
      <c r="E60" s="174">
        <v>0.35806616476027253</v>
      </c>
      <c r="F60" s="174">
        <v>0</v>
      </c>
      <c r="G60" s="174"/>
      <c r="H60" s="174">
        <v>6.6000000000000003E-2</v>
      </c>
      <c r="I60" s="174">
        <v>0.36436433906005961</v>
      </c>
      <c r="J60" s="174">
        <v>0</v>
      </c>
      <c r="K60" s="174">
        <v>0</v>
      </c>
      <c r="L60" s="174">
        <v>0</v>
      </c>
      <c r="M60" s="274">
        <v>0</v>
      </c>
      <c r="N60" s="44"/>
      <c r="O60" s="44"/>
    </row>
    <row r="61" spans="1:15" ht="18.399999999999999" customHeight="1">
      <c r="A61" s="58"/>
      <c r="B61" s="59"/>
      <c r="C61" s="60" t="s">
        <v>4</v>
      </c>
      <c r="D61" s="64" t="s">
        <v>45</v>
      </c>
      <c r="E61" s="175">
        <v>0.35806616476027253</v>
      </c>
      <c r="F61" s="175">
        <v>0</v>
      </c>
      <c r="G61" s="175"/>
      <c r="H61" s="175">
        <v>6.6000000000000003E-2</v>
      </c>
      <c r="I61" s="175">
        <v>0.36436433906005961</v>
      </c>
      <c r="J61" s="175">
        <v>0</v>
      </c>
      <c r="K61" s="175">
        <v>0</v>
      </c>
      <c r="L61" s="175">
        <v>0</v>
      </c>
      <c r="M61" s="275">
        <v>0</v>
      </c>
      <c r="N61" s="44"/>
      <c r="O61" s="44"/>
    </row>
    <row r="62" spans="1:15" ht="18.399999999999999" customHeight="1">
      <c r="A62" s="51" t="s">
        <v>66</v>
      </c>
      <c r="B62" s="52" t="s">
        <v>47</v>
      </c>
      <c r="C62" s="53" t="s">
        <v>715</v>
      </c>
      <c r="D62" s="62" t="s">
        <v>41</v>
      </c>
      <c r="E62" s="678">
        <v>36707000</v>
      </c>
      <c r="F62" s="1080">
        <v>0</v>
      </c>
      <c r="G62" s="1086"/>
      <c r="H62" s="1080">
        <v>30000</v>
      </c>
      <c r="I62" s="1080">
        <v>35415000</v>
      </c>
      <c r="J62" s="1080">
        <v>1262000</v>
      </c>
      <c r="K62" s="1080">
        <v>0</v>
      </c>
      <c r="L62" s="1080">
        <v>0</v>
      </c>
      <c r="M62" s="1088">
        <v>0</v>
      </c>
      <c r="N62" s="44"/>
      <c r="O62" s="44"/>
    </row>
    <row r="63" spans="1:15" ht="18.399999999999999" customHeight="1">
      <c r="A63" s="56"/>
      <c r="B63" s="52"/>
      <c r="C63" s="53" t="s">
        <v>716</v>
      </c>
      <c r="D63" s="62" t="s">
        <v>42</v>
      </c>
      <c r="E63" s="678">
        <v>36707000</v>
      </c>
      <c r="F63" s="1080">
        <v>0</v>
      </c>
      <c r="G63" s="1080"/>
      <c r="H63" s="1080">
        <v>30000</v>
      </c>
      <c r="I63" s="1080">
        <v>35415000</v>
      </c>
      <c r="J63" s="1080">
        <v>1262000</v>
      </c>
      <c r="K63" s="1080">
        <v>0</v>
      </c>
      <c r="L63" s="1080">
        <v>0</v>
      </c>
      <c r="M63" s="1088">
        <v>0</v>
      </c>
      <c r="N63" s="44"/>
      <c r="O63" s="44"/>
    </row>
    <row r="64" spans="1:15" ht="18.399999999999999" customHeight="1">
      <c r="A64" s="56"/>
      <c r="B64" s="52"/>
      <c r="C64" s="53" t="s">
        <v>4</v>
      </c>
      <c r="D64" s="62" t="s">
        <v>43</v>
      </c>
      <c r="E64" s="678">
        <v>15994884.210000001</v>
      </c>
      <c r="F64" s="1080">
        <v>0</v>
      </c>
      <c r="G64" s="1080"/>
      <c r="H64" s="1080">
        <v>12289</v>
      </c>
      <c r="I64" s="1080">
        <v>15780540.65</v>
      </c>
      <c r="J64" s="1080">
        <v>202054.56</v>
      </c>
      <c r="K64" s="1080">
        <v>0</v>
      </c>
      <c r="L64" s="1080">
        <v>0</v>
      </c>
      <c r="M64" s="1088">
        <v>0</v>
      </c>
      <c r="N64" s="44"/>
      <c r="O64" s="44"/>
    </row>
    <row r="65" spans="1:15" ht="18.399999999999999" customHeight="1">
      <c r="A65" s="56"/>
      <c r="B65" s="52"/>
      <c r="C65" s="53" t="s">
        <v>4</v>
      </c>
      <c r="D65" s="62" t="s">
        <v>44</v>
      </c>
      <c r="E65" s="174">
        <v>0.43574479554308443</v>
      </c>
      <c r="F65" s="174">
        <v>0</v>
      </c>
      <c r="G65" s="174"/>
      <c r="H65" s="174">
        <v>0.40963333333333335</v>
      </c>
      <c r="I65" s="174">
        <v>0.44558917549061133</v>
      </c>
      <c r="J65" s="174">
        <v>0.16010662440570522</v>
      </c>
      <c r="K65" s="174">
        <v>0</v>
      </c>
      <c r="L65" s="174">
        <v>0</v>
      </c>
      <c r="M65" s="274">
        <v>0</v>
      </c>
      <c r="N65" s="44"/>
      <c r="O65" s="44"/>
    </row>
    <row r="66" spans="1:15" ht="18.399999999999999" customHeight="1">
      <c r="A66" s="58"/>
      <c r="B66" s="59"/>
      <c r="C66" s="60" t="s">
        <v>4</v>
      </c>
      <c r="D66" s="64" t="s">
        <v>45</v>
      </c>
      <c r="E66" s="175">
        <v>0.43574479554308443</v>
      </c>
      <c r="F66" s="175">
        <v>0</v>
      </c>
      <c r="G66" s="175"/>
      <c r="H66" s="175">
        <v>0.40963333333333335</v>
      </c>
      <c r="I66" s="175">
        <v>0.44558917549061133</v>
      </c>
      <c r="J66" s="175">
        <v>0.16010662440570522</v>
      </c>
      <c r="K66" s="175">
        <v>0</v>
      </c>
      <c r="L66" s="175">
        <v>0</v>
      </c>
      <c r="M66" s="275">
        <v>0</v>
      </c>
      <c r="N66" s="44"/>
      <c r="O66" s="44"/>
    </row>
    <row r="67" spans="1:15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8">
        <v>80608000</v>
      </c>
      <c r="F67" s="1080">
        <v>7650000</v>
      </c>
      <c r="G67" s="1086"/>
      <c r="H67" s="1080">
        <v>77000</v>
      </c>
      <c r="I67" s="1080">
        <v>68993000</v>
      </c>
      <c r="J67" s="1080">
        <v>3888000</v>
      </c>
      <c r="K67" s="1080">
        <v>0</v>
      </c>
      <c r="L67" s="1080">
        <v>0</v>
      </c>
      <c r="M67" s="1088">
        <v>0</v>
      </c>
      <c r="N67" s="44"/>
      <c r="O67" s="44"/>
    </row>
    <row r="68" spans="1:15" ht="18.399999999999999" customHeight="1">
      <c r="A68" s="56"/>
      <c r="B68" s="52"/>
      <c r="C68" s="53" t="s">
        <v>4</v>
      </c>
      <c r="D68" s="62" t="s">
        <v>42</v>
      </c>
      <c r="E68" s="678">
        <v>401906953</v>
      </c>
      <c r="F68" s="1080">
        <v>280202964</v>
      </c>
      <c r="G68" s="1080"/>
      <c r="H68" s="1080">
        <v>828268</v>
      </c>
      <c r="I68" s="1080">
        <v>115979721</v>
      </c>
      <c r="J68" s="1080">
        <v>4896000</v>
      </c>
      <c r="K68" s="1080">
        <v>0</v>
      </c>
      <c r="L68" s="1080">
        <v>0</v>
      </c>
      <c r="M68" s="1088">
        <v>0</v>
      </c>
      <c r="N68" s="44"/>
      <c r="O68" s="44"/>
    </row>
    <row r="69" spans="1:15" ht="18.399999999999999" customHeight="1">
      <c r="A69" s="56"/>
      <c r="B69" s="52"/>
      <c r="C69" s="53" t="s">
        <v>4</v>
      </c>
      <c r="D69" s="62" t="s">
        <v>43</v>
      </c>
      <c r="E69" s="678">
        <v>187536039.90000001</v>
      </c>
      <c r="F69" s="1080">
        <v>149030875.53</v>
      </c>
      <c r="G69" s="1080"/>
      <c r="H69" s="1080">
        <v>33490.800000000003</v>
      </c>
      <c r="I69" s="1080">
        <v>37713322.199999988</v>
      </c>
      <c r="J69" s="1080">
        <v>758351.37</v>
      </c>
      <c r="K69" s="1080">
        <v>0</v>
      </c>
      <c r="L69" s="1080">
        <v>0</v>
      </c>
      <c r="M69" s="1088">
        <v>0</v>
      </c>
      <c r="N69" s="44"/>
      <c r="O69" s="44"/>
    </row>
    <row r="70" spans="1:15" ht="18.399999999999999" customHeight="1">
      <c r="A70" s="56"/>
      <c r="B70" s="52"/>
      <c r="C70" s="53" t="s">
        <v>4</v>
      </c>
      <c r="D70" s="62" t="s">
        <v>44</v>
      </c>
      <c r="E70" s="174">
        <v>2.3265189546943232</v>
      </c>
      <c r="F70" s="174" t="s">
        <v>751</v>
      </c>
      <c r="G70" s="174"/>
      <c r="H70" s="174">
        <v>0.43494545454545458</v>
      </c>
      <c r="I70" s="174">
        <v>0.54662534170133181</v>
      </c>
      <c r="J70" s="174">
        <v>0.19504922067901234</v>
      </c>
      <c r="K70" s="174">
        <v>0</v>
      </c>
      <c r="L70" s="174">
        <v>0</v>
      </c>
      <c r="M70" s="274">
        <v>0</v>
      </c>
      <c r="N70" s="44"/>
      <c r="O70" s="44"/>
    </row>
    <row r="71" spans="1:15" ht="18" customHeight="1">
      <c r="A71" s="58"/>
      <c r="B71" s="59"/>
      <c r="C71" s="60" t="s">
        <v>4</v>
      </c>
      <c r="D71" s="61" t="s">
        <v>45</v>
      </c>
      <c r="E71" s="276">
        <v>0.46661556487180256</v>
      </c>
      <c r="F71" s="175">
        <v>0.53186759127216088</v>
      </c>
      <c r="G71" s="175"/>
      <c r="H71" s="175">
        <v>4.0434738514587072E-2</v>
      </c>
      <c r="I71" s="175">
        <v>0.32517169273066271</v>
      </c>
      <c r="J71" s="175">
        <v>0.15489202818627451</v>
      </c>
      <c r="K71" s="175">
        <v>0</v>
      </c>
      <c r="L71" s="175">
        <v>0</v>
      </c>
      <c r="M71" s="275">
        <v>0</v>
      </c>
      <c r="N71" s="44"/>
      <c r="O71" s="44"/>
    </row>
    <row r="72" spans="1:15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8">
        <v>362287000</v>
      </c>
      <c r="F72" s="1080">
        <v>0</v>
      </c>
      <c r="G72" s="1086"/>
      <c r="H72" s="1080">
        <v>2677000</v>
      </c>
      <c r="I72" s="1080">
        <v>354746000</v>
      </c>
      <c r="J72" s="1080">
        <v>4850000</v>
      </c>
      <c r="K72" s="1080">
        <v>0</v>
      </c>
      <c r="L72" s="1080">
        <v>0</v>
      </c>
      <c r="M72" s="1088">
        <v>14000</v>
      </c>
      <c r="N72" s="44"/>
      <c r="O72" s="44"/>
    </row>
    <row r="73" spans="1:15" ht="18.399999999999999" customHeight="1">
      <c r="A73" s="56"/>
      <c r="B73" s="52"/>
      <c r="C73" s="53" t="s">
        <v>4</v>
      </c>
      <c r="D73" s="62" t="s">
        <v>42</v>
      </c>
      <c r="E73" s="678">
        <v>362287000</v>
      </c>
      <c r="F73" s="1080">
        <v>0</v>
      </c>
      <c r="G73" s="1080"/>
      <c r="H73" s="1080">
        <v>2662000</v>
      </c>
      <c r="I73" s="1080">
        <v>354761000</v>
      </c>
      <c r="J73" s="1080">
        <v>4850000</v>
      </c>
      <c r="K73" s="1080">
        <v>0</v>
      </c>
      <c r="L73" s="1080">
        <v>0</v>
      </c>
      <c r="M73" s="1088">
        <v>14000</v>
      </c>
      <c r="N73" s="44"/>
      <c r="O73" s="44"/>
    </row>
    <row r="74" spans="1:15" ht="18.399999999999999" customHeight="1">
      <c r="A74" s="56"/>
      <c r="B74" s="52"/>
      <c r="C74" s="53" t="s">
        <v>4</v>
      </c>
      <c r="D74" s="62" t="s">
        <v>43</v>
      </c>
      <c r="E74" s="678">
        <v>178064071.54000002</v>
      </c>
      <c r="F74" s="1080">
        <v>0</v>
      </c>
      <c r="G74" s="1080"/>
      <c r="H74" s="1080">
        <v>1274388.72</v>
      </c>
      <c r="I74" s="1080">
        <v>176706807.32000002</v>
      </c>
      <c r="J74" s="1080">
        <v>82875.5</v>
      </c>
      <c r="K74" s="1080">
        <v>0</v>
      </c>
      <c r="L74" s="1080">
        <v>0</v>
      </c>
      <c r="M74" s="1088">
        <v>0</v>
      </c>
      <c r="N74" s="44"/>
      <c r="O74" s="44"/>
    </row>
    <row r="75" spans="1:15" ht="18.399999999999999" customHeight="1">
      <c r="A75" s="56"/>
      <c r="B75" s="52"/>
      <c r="C75" s="53" t="s">
        <v>4</v>
      </c>
      <c r="D75" s="62" t="s">
        <v>44</v>
      </c>
      <c r="E75" s="174">
        <v>0.49150003047307805</v>
      </c>
      <c r="F75" s="174">
        <v>0</v>
      </c>
      <c r="G75" s="174"/>
      <c r="H75" s="174">
        <v>0.47605107209562941</v>
      </c>
      <c r="I75" s="174">
        <v>0.49812205724659342</v>
      </c>
      <c r="J75" s="174">
        <v>1.7087731958762887E-2</v>
      </c>
      <c r="K75" s="174">
        <v>0</v>
      </c>
      <c r="L75" s="174">
        <v>0</v>
      </c>
      <c r="M75" s="274">
        <v>0</v>
      </c>
      <c r="N75" s="44"/>
      <c r="O75" s="44"/>
    </row>
    <row r="76" spans="1:15" ht="18.399999999999999" customHeight="1">
      <c r="A76" s="58"/>
      <c r="B76" s="59"/>
      <c r="C76" s="60" t="s">
        <v>4</v>
      </c>
      <c r="D76" s="65" t="s">
        <v>45</v>
      </c>
      <c r="E76" s="175">
        <v>0.49150003047307805</v>
      </c>
      <c r="F76" s="175">
        <v>0</v>
      </c>
      <c r="G76" s="175"/>
      <c r="H76" s="175">
        <v>0.47873355371900828</v>
      </c>
      <c r="I76" s="175">
        <v>0.49810099565623062</v>
      </c>
      <c r="J76" s="175">
        <v>1.7087731958762887E-2</v>
      </c>
      <c r="K76" s="175">
        <v>0</v>
      </c>
      <c r="L76" s="175">
        <v>0</v>
      </c>
      <c r="M76" s="275">
        <v>0</v>
      </c>
      <c r="N76" s="44"/>
      <c r="O76" s="44"/>
    </row>
    <row r="77" spans="1:15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8">
        <v>405177000</v>
      </c>
      <c r="F77" s="1080">
        <v>2400000</v>
      </c>
      <c r="G77" s="1086"/>
      <c r="H77" s="1080">
        <v>11203000</v>
      </c>
      <c r="I77" s="1080">
        <v>351489000</v>
      </c>
      <c r="J77" s="1080">
        <v>40085000</v>
      </c>
      <c r="K77" s="1080">
        <v>0</v>
      </c>
      <c r="L77" s="1080">
        <v>0</v>
      </c>
      <c r="M77" s="1088">
        <v>0</v>
      </c>
      <c r="N77" s="44"/>
      <c r="O77" s="44"/>
    </row>
    <row r="78" spans="1:15" ht="18.399999999999999" customHeight="1">
      <c r="A78" s="56"/>
      <c r="B78" s="52"/>
      <c r="C78" s="53" t="s">
        <v>73</v>
      </c>
      <c r="D78" s="62" t="s">
        <v>42</v>
      </c>
      <c r="E78" s="678">
        <v>405177000</v>
      </c>
      <c r="F78" s="1080">
        <v>537150</v>
      </c>
      <c r="G78" s="1080"/>
      <c r="H78" s="1080">
        <v>10419000</v>
      </c>
      <c r="I78" s="1080">
        <v>353747000</v>
      </c>
      <c r="J78" s="1080">
        <v>40473850</v>
      </c>
      <c r="K78" s="1080">
        <v>0</v>
      </c>
      <c r="L78" s="1080">
        <v>0</v>
      </c>
      <c r="M78" s="1088">
        <v>0</v>
      </c>
      <c r="N78" s="44"/>
      <c r="O78" s="44"/>
    </row>
    <row r="79" spans="1:15" ht="18.399999999999999" customHeight="1">
      <c r="A79" s="56"/>
      <c r="B79" s="52"/>
      <c r="C79" s="53" t="s">
        <v>74</v>
      </c>
      <c r="D79" s="62" t="s">
        <v>43</v>
      </c>
      <c r="E79" s="678">
        <v>158666243.48999998</v>
      </c>
      <c r="F79" s="1080">
        <v>200000</v>
      </c>
      <c r="G79" s="1080"/>
      <c r="H79" s="1080">
        <v>4361795</v>
      </c>
      <c r="I79" s="1080">
        <v>142770350.59999996</v>
      </c>
      <c r="J79" s="1080">
        <v>11334097.890000002</v>
      </c>
      <c r="K79" s="1080">
        <v>0</v>
      </c>
      <c r="L79" s="1080">
        <v>0</v>
      </c>
      <c r="M79" s="1088">
        <v>0</v>
      </c>
      <c r="N79" s="44"/>
      <c r="O79" s="44"/>
    </row>
    <row r="80" spans="1:15" ht="18.399999999999999" customHeight="1">
      <c r="A80" s="56"/>
      <c r="B80" s="52"/>
      <c r="C80" s="53" t="s">
        <v>4</v>
      </c>
      <c r="D80" s="62" t="s">
        <v>44</v>
      </c>
      <c r="E80" s="174">
        <v>0.39159735989456457</v>
      </c>
      <c r="F80" s="174">
        <v>8.3333333333333329E-2</v>
      </c>
      <c r="G80" s="174"/>
      <c r="H80" s="174">
        <v>0.38934169418905651</v>
      </c>
      <c r="I80" s="174">
        <v>0.4061872508101248</v>
      </c>
      <c r="J80" s="174">
        <v>0.282751600099788</v>
      </c>
      <c r="K80" s="174">
        <v>0</v>
      </c>
      <c r="L80" s="174">
        <v>0</v>
      </c>
      <c r="M80" s="274">
        <v>0</v>
      </c>
      <c r="N80" s="44"/>
      <c r="O80" s="44"/>
    </row>
    <row r="81" spans="1:15" ht="18.399999999999999" customHeight="1">
      <c r="A81" s="58"/>
      <c r="B81" s="59"/>
      <c r="C81" s="60" t="s">
        <v>4</v>
      </c>
      <c r="D81" s="64" t="s">
        <v>45</v>
      </c>
      <c r="E81" s="175">
        <v>0.39159735989456457</v>
      </c>
      <c r="F81" s="175">
        <v>0.37233547426231034</v>
      </c>
      <c r="G81" s="175"/>
      <c r="H81" s="175">
        <v>0.41863854496592762</v>
      </c>
      <c r="I81" s="175">
        <v>0.40359451981218203</v>
      </c>
      <c r="J81" s="175">
        <v>0.28003508166383978</v>
      </c>
      <c r="K81" s="175">
        <v>0</v>
      </c>
      <c r="L81" s="175">
        <v>0</v>
      </c>
      <c r="M81" s="275">
        <v>0</v>
      </c>
      <c r="N81" s="44"/>
      <c r="O81" s="44"/>
    </row>
    <row r="82" spans="1:15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8">
        <v>13794000</v>
      </c>
      <c r="F82" s="1080">
        <v>0</v>
      </c>
      <c r="G82" s="1086"/>
      <c r="H82" s="1080">
        <v>11000</v>
      </c>
      <c r="I82" s="1080">
        <v>11643000</v>
      </c>
      <c r="J82" s="1080">
        <v>2140000</v>
      </c>
      <c r="K82" s="1080">
        <v>0</v>
      </c>
      <c r="L82" s="1080">
        <v>0</v>
      </c>
      <c r="M82" s="1088">
        <v>0</v>
      </c>
      <c r="N82" s="44"/>
      <c r="O82" s="44"/>
    </row>
    <row r="83" spans="1:15" ht="18.399999999999999" customHeight="1">
      <c r="A83" s="56"/>
      <c r="B83" s="52"/>
      <c r="C83" s="53"/>
      <c r="D83" s="62" t="s">
        <v>42</v>
      </c>
      <c r="E83" s="678">
        <v>13794000</v>
      </c>
      <c r="F83" s="1080">
        <v>0</v>
      </c>
      <c r="G83" s="1080"/>
      <c r="H83" s="1080">
        <v>11000</v>
      </c>
      <c r="I83" s="1080">
        <v>13243000</v>
      </c>
      <c r="J83" s="1080">
        <v>540000</v>
      </c>
      <c r="K83" s="1080">
        <v>0</v>
      </c>
      <c r="L83" s="1080">
        <v>0</v>
      </c>
      <c r="M83" s="1088">
        <v>0</v>
      </c>
      <c r="N83" s="44"/>
      <c r="O83" s="44"/>
    </row>
    <row r="84" spans="1:15" ht="18.399999999999999" customHeight="1">
      <c r="A84" s="56"/>
      <c r="B84" s="52"/>
      <c r="C84" s="53"/>
      <c r="D84" s="62" t="s">
        <v>43</v>
      </c>
      <c r="E84" s="678">
        <v>6139085.0799999991</v>
      </c>
      <c r="F84" s="1080">
        <v>0</v>
      </c>
      <c r="G84" s="1080"/>
      <c r="H84" s="1080">
        <v>1050</v>
      </c>
      <c r="I84" s="1080">
        <v>6138035.0799999991</v>
      </c>
      <c r="J84" s="1080">
        <v>0</v>
      </c>
      <c r="K84" s="1080">
        <v>0</v>
      </c>
      <c r="L84" s="1080">
        <v>0</v>
      </c>
      <c r="M84" s="1088">
        <v>0</v>
      </c>
      <c r="N84" s="44"/>
      <c r="O84" s="44"/>
    </row>
    <row r="85" spans="1:15" ht="18.399999999999999" customHeight="1">
      <c r="A85" s="56"/>
      <c r="B85" s="52"/>
      <c r="C85" s="53"/>
      <c r="D85" s="62" t="s">
        <v>44</v>
      </c>
      <c r="E85" s="174">
        <v>0.44505473974191673</v>
      </c>
      <c r="F85" s="174">
        <v>0</v>
      </c>
      <c r="G85" s="174"/>
      <c r="H85" s="174">
        <v>9.5454545454545459E-2</v>
      </c>
      <c r="I85" s="174">
        <v>0.52718672850639858</v>
      </c>
      <c r="J85" s="174">
        <v>0</v>
      </c>
      <c r="K85" s="174">
        <v>0</v>
      </c>
      <c r="L85" s="174">
        <v>0</v>
      </c>
      <c r="M85" s="274">
        <v>0</v>
      </c>
      <c r="N85" s="44"/>
      <c r="O85" s="44"/>
    </row>
    <row r="86" spans="1:15" ht="18.399999999999999" customHeight="1">
      <c r="A86" s="58"/>
      <c r="B86" s="59"/>
      <c r="C86" s="60"/>
      <c r="D86" s="64" t="s">
        <v>45</v>
      </c>
      <c r="E86" s="175">
        <v>0.44505473974191673</v>
      </c>
      <c r="F86" s="175">
        <v>0</v>
      </c>
      <c r="G86" s="175"/>
      <c r="H86" s="175">
        <v>9.5454545454545459E-2</v>
      </c>
      <c r="I86" s="175">
        <v>0.46349279468398391</v>
      </c>
      <c r="J86" s="175">
        <v>0</v>
      </c>
      <c r="K86" s="175">
        <v>0</v>
      </c>
      <c r="L86" s="175">
        <v>0</v>
      </c>
      <c r="M86" s="275">
        <v>0</v>
      </c>
      <c r="N86" s="44"/>
      <c r="O86" s="44"/>
    </row>
    <row r="87" spans="1:15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8">
        <v>9253086000</v>
      </c>
      <c r="F87" s="1080">
        <v>0</v>
      </c>
      <c r="G87" s="1086"/>
      <c r="H87" s="1080">
        <v>695789000</v>
      </c>
      <c r="I87" s="1080">
        <v>8238802000</v>
      </c>
      <c r="J87" s="1080">
        <v>318402000</v>
      </c>
      <c r="K87" s="1080">
        <v>0</v>
      </c>
      <c r="L87" s="1080">
        <v>0</v>
      </c>
      <c r="M87" s="1088">
        <v>93000</v>
      </c>
      <c r="N87" s="44"/>
      <c r="O87" s="44"/>
    </row>
    <row r="88" spans="1:15" ht="18.399999999999999" customHeight="1">
      <c r="A88" s="56"/>
      <c r="B88" s="52"/>
      <c r="C88" s="53" t="s">
        <v>4</v>
      </c>
      <c r="D88" s="62" t="s">
        <v>42</v>
      </c>
      <c r="E88" s="678">
        <v>9253086000</v>
      </c>
      <c r="F88" s="1080">
        <v>0</v>
      </c>
      <c r="G88" s="1080"/>
      <c r="H88" s="1080">
        <v>683760990</v>
      </c>
      <c r="I88" s="1080">
        <v>8250830010</v>
      </c>
      <c r="J88" s="1080">
        <v>318402000</v>
      </c>
      <c r="K88" s="1080">
        <v>0</v>
      </c>
      <c r="L88" s="1080">
        <v>0</v>
      </c>
      <c r="M88" s="1088">
        <v>93000</v>
      </c>
      <c r="N88" s="44"/>
      <c r="O88" s="44"/>
    </row>
    <row r="89" spans="1:15" ht="18.399999999999999" customHeight="1">
      <c r="A89" s="56"/>
      <c r="B89" s="52"/>
      <c r="C89" s="53" t="s">
        <v>4</v>
      </c>
      <c r="D89" s="62" t="s">
        <v>43</v>
      </c>
      <c r="E89" s="678">
        <v>4181681621.6799984</v>
      </c>
      <c r="F89" s="1080">
        <v>0</v>
      </c>
      <c r="G89" s="1080"/>
      <c r="H89" s="1080">
        <v>290987035.81999993</v>
      </c>
      <c r="I89" s="1080">
        <v>3824450030.329999</v>
      </c>
      <c r="J89" s="1080">
        <v>66235199.789999999</v>
      </c>
      <c r="K89" s="1080">
        <v>0</v>
      </c>
      <c r="L89" s="1080">
        <v>0</v>
      </c>
      <c r="M89" s="1088">
        <v>9355.74</v>
      </c>
      <c r="N89" s="44"/>
      <c r="O89" s="44"/>
    </row>
    <row r="90" spans="1:15" ht="18.399999999999999" customHeight="1">
      <c r="A90" s="56"/>
      <c r="B90" s="52"/>
      <c r="C90" s="53" t="s">
        <v>4</v>
      </c>
      <c r="D90" s="62" t="s">
        <v>44</v>
      </c>
      <c r="E90" s="174">
        <v>0.45192291757366121</v>
      </c>
      <c r="F90" s="174">
        <v>0</v>
      </c>
      <c r="G90" s="174"/>
      <c r="H90" s="174">
        <v>0.4182116069957989</v>
      </c>
      <c r="I90" s="174">
        <v>0.46419977447327887</v>
      </c>
      <c r="J90" s="174">
        <v>0.2080238182863173</v>
      </c>
      <c r="K90" s="174">
        <v>0</v>
      </c>
      <c r="L90" s="174">
        <v>0</v>
      </c>
      <c r="M90" s="274">
        <v>0.10059935483870967</v>
      </c>
      <c r="N90" s="44"/>
      <c r="O90" s="44"/>
    </row>
    <row r="91" spans="1:15" ht="18.399999999999999" customHeight="1">
      <c r="A91" s="58"/>
      <c r="B91" s="59"/>
      <c r="C91" s="60" t="s">
        <v>4</v>
      </c>
      <c r="D91" s="62" t="s">
        <v>45</v>
      </c>
      <c r="E91" s="175">
        <v>0.45192291757366121</v>
      </c>
      <c r="F91" s="175">
        <v>0</v>
      </c>
      <c r="G91" s="175"/>
      <c r="H91" s="175">
        <v>0.42556834928532544</v>
      </c>
      <c r="I91" s="175">
        <v>0.4635230668544581</v>
      </c>
      <c r="J91" s="175">
        <v>0.2080238182863173</v>
      </c>
      <c r="K91" s="175">
        <v>0</v>
      </c>
      <c r="L91" s="175">
        <v>0</v>
      </c>
      <c r="M91" s="275">
        <v>0.10059935483870967</v>
      </c>
      <c r="N91" s="44"/>
      <c r="O91" s="44"/>
    </row>
    <row r="92" spans="1:15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8">
        <v>360029000</v>
      </c>
      <c r="F92" s="1080">
        <v>144850000</v>
      </c>
      <c r="G92" s="1086"/>
      <c r="H92" s="1080">
        <v>2440000</v>
      </c>
      <c r="I92" s="1080">
        <v>199321000</v>
      </c>
      <c r="J92" s="1080">
        <v>11080000</v>
      </c>
      <c r="K92" s="1080">
        <v>0</v>
      </c>
      <c r="L92" s="1080">
        <v>0</v>
      </c>
      <c r="M92" s="1088">
        <v>2338000</v>
      </c>
      <c r="N92" s="44"/>
      <c r="O92" s="44"/>
    </row>
    <row r="93" spans="1:15" ht="18.399999999999999" customHeight="1">
      <c r="A93" s="56"/>
      <c r="B93" s="52"/>
      <c r="C93" s="53" t="s">
        <v>81</v>
      </c>
      <c r="D93" s="62" t="s">
        <v>42</v>
      </c>
      <c r="E93" s="678">
        <v>1733287695.3</v>
      </c>
      <c r="F93" s="1080">
        <v>216763000</v>
      </c>
      <c r="G93" s="1080"/>
      <c r="H93" s="1080">
        <v>2890000</v>
      </c>
      <c r="I93" s="1080">
        <v>1490748309.9300001</v>
      </c>
      <c r="J93" s="1080">
        <v>20548385.370000001</v>
      </c>
      <c r="K93" s="1080">
        <v>0</v>
      </c>
      <c r="L93" s="1080">
        <v>0</v>
      </c>
      <c r="M93" s="1088">
        <v>2338000</v>
      </c>
      <c r="N93" s="44"/>
      <c r="O93" s="44"/>
    </row>
    <row r="94" spans="1:15" ht="18.399999999999999" customHeight="1">
      <c r="A94" s="56"/>
      <c r="B94" s="52"/>
      <c r="C94" s="53" t="s">
        <v>4</v>
      </c>
      <c r="D94" s="62" t="s">
        <v>43</v>
      </c>
      <c r="E94" s="678">
        <v>573225971.11000001</v>
      </c>
      <c r="F94" s="1080">
        <v>130395257.34999999</v>
      </c>
      <c r="G94" s="1080"/>
      <c r="H94" s="1080">
        <v>345190.32</v>
      </c>
      <c r="I94" s="1080">
        <v>434442505.78000003</v>
      </c>
      <c r="J94" s="1080">
        <v>6804539.9199999999</v>
      </c>
      <c r="K94" s="1080">
        <v>0</v>
      </c>
      <c r="L94" s="1080">
        <v>0</v>
      </c>
      <c r="M94" s="1088">
        <v>1238477.7399999998</v>
      </c>
      <c r="N94" s="44"/>
      <c r="O94" s="44"/>
    </row>
    <row r="95" spans="1:15" ht="18.399999999999999" customHeight="1">
      <c r="A95" s="56"/>
      <c r="B95" s="52"/>
      <c r="C95" s="53" t="s">
        <v>4</v>
      </c>
      <c r="D95" s="62" t="s">
        <v>44</v>
      </c>
      <c r="E95" s="174">
        <v>1.5921661063692092</v>
      </c>
      <c r="F95" s="174">
        <v>0.90020888746979633</v>
      </c>
      <c r="G95" s="174"/>
      <c r="H95" s="174">
        <v>0.14147144262295083</v>
      </c>
      <c r="I95" s="174">
        <v>2.179612312701622</v>
      </c>
      <c r="J95" s="174">
        <v>0.6141281516245487</v>
      </c>
      <c r="K95" s="174">
        <v>0</v>
      </c>
      <c r="L95" s="174">
        <v>0</v>
      </c>
      <c r="M95" s="274">
        <v>0.52971674080410602</v>
      </c>
      <c r="N95" s="44"/>
      <c r="O95" s="44"/>
    </row>
    <row r="96" spans="1:15" ht="18.399999999999999" customHeight="1">
      <c r="A96" s="58"/>
      <c r="B96" s="59"/>
      <c r="C96" s="60" t="s">
        <v>4</v>
      </c>
      <c r="D96" s="64" t="s">
        <v>45</v>
      </c>
      <c r="E96" s="175">
        <v>0.33071599865640611</v>
      </c>
      <c r="F96" s="175">
        <v>0.60155680328284811</v>
      </c>
      <c r="G96" s="175"/>
      <c r="H96" s="175">
        <v>0.11944301730103807</v>
      </c>
      <c r="I96" s="175">
        <v>0.29142579125271645</v>
      </c>
      <c r="J96" s="175">
        <v>0.33114718249028047</v>
      </c>
      <c r="K96" s="175">
        <v>0</v>
      </c>
      <c r="L96" s="175">
        <v>0</v>
      </c>
      <c r="M96" s="275">
        <v>0.52971674080410602</v>
      </c>
      <c r="N96" s="44"/>
      <c r="O96" s="44"/>
    </row>
    <row r="97" spans="1:15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8">
        <v>35639000</v>
      </c>
      <c r="F97" s="1080">
        <v>2385000</v>
      </c>
      <c r="G97" s="1086"/>
      <c r="H97" s="1080">
        <v>70000</v>
      </c>
      <c r="I97" s="1080">
        <v>29283000</v>
      </c>
      <c r="J97" s="1080">
        <v>274000</v>
      </c>
      <c r="K97" s="1080">
        <v>0</v>
      </c>
      <c r="L97" s="1080">
        <v>0</v>
      </c>
      <c r="M97" s="1088">
        <v>3627000</v>
      </c>
      <c r="N97" s="44"/>
      <c r="O97" s="44"/>
    </row>
    <row r="98" spans="1:15" ht="18.399999999999999" customHeight="1">
      <c r="A98" s="56"/>
      <c r="B98" s="52"/>
      <c r="C98" s="53" t="s">
        <v>4</v>
      </c>
      <c r="D98" s="62" t="s">
        <v>42</v>
      </c>
      <c r="E98" s="678">
        <v>42516541</v>
      </c>
      <c r="F98" s="1080">
        <v>2525000</v>
      </c>
      <c r="G98" s="1080"/>
      <c r="H98" s="1080">
        <v>70000</v>
      </c>
      <c r="I98" s="1080">
        <v>35046401</v>
      </c>
      <c r="J98" s="1080">
        <v>1248140</v>
      </c>
      <c r="K98" s="1080">
        <v>0</v>
      </c>
      <c r="L98" s="1080">
        <v>0</v>
      </c>
      <c r="M98" s="1088">
        <v>3627000</v>
      </c>
      <c r="N98" s="44"/>
      <c r="O98" s="44"/>
    </row>
    <row r="99" spans="1:15" ht="18.399999999999999" customHeight="1">
      <c r="A99" s="56"/>
      <c r="B99" s="52"/>
      <c r="C99" s="53" t="s">
        <v>4</v>
      </c>
      <c r="D99" s="62" t="s">
        <v>43</v>
      </c>
      <c r="E99" s="678">
        <v>16441348.060000001</v>
      </c>
      <c r="F99" s="1080">
        <v>1262500</v>
      </c>
      <c r="G99" s="1080"/>
      <c r="H99" s="1080">
        <v>15283.91</v>
      </c>
      <c r="I99" s="1080">
        <v>13989113.530000001</v>
      </c>
      <c r="J99" s="1080">
        <v>21372.85</v>
      </c>
      <c r="K99" s="1080">
        <v>0</v>
      </c>
      <c r="L99" s="1080">
        <v>0</v>
      </c>
      <c r="M99" s="1088">
        <v>1153077.7699999993</v>
      </c>
      <c r="N99" s="44"/>
      <c r="O99" s="44"/>
    </row>
    <row r="100" spans="1:15" ht="18.399999999999999" customHeight="1">
      <c r="A100" s="56"/>
      <c r="B100" s="52"/>
      <c r="C100" s="53" t="s">
        <v>4</v>
      </c>
      <c r="D100" s="62" t="s">
        <v>44</v>
      </c>
      <c r="E100" s="174">
        <v>0.46133022980442773</v>
      </c>
      <c r="F100" s="174">
        <v>0.52935010482180289</v>
      </c>
      <c r="G100" s="174"/>
      <c r="H100" s="174">
        <v>0.21834157142857141</v>
      </c>
      <c r="I100" s="174">
        <v>0.47772132397636857</v>
      </c>
      <c r="J100" s="174">
        <v>7.8003102189781015E-2</v>
      </c>
      <c r="K100" s="174">
        <v>0</v>
      </c>
      <c r="L100" s="174">
        <v>0</v>
      </c>
      <c r="M100" s="274">
        <v>0.31791501792114679</v>
      </c>
      <c r="N100" s="44"/>
      <c r="O100" s="44"/>
    </row>
    <row r="101" spans="1:15" ht="18.399999999999999" customHeight="1">
      <c r="A101" s="58"/>
      <c r="B101" s="59"/>
      <c r="C101" s="60" t="s">
        <v>4</v>
      </c>
      <c r="D101" s="61" t="s">
        <v>45</v>
      </c>
      <c r="E101" s="276">
        <v>0.38670474298461865</v>
      </c>
      <c r="F101" s="175">
        <v>0.5</v>
      </c>
      <c r="G101" s="175"/>
      <c r="H101" s="175">
        <v>0.21834157142857141</v>
      </c>
      <c r="I101" s="175">
        <v>0.39915977477972708</v>
      </c>
      <c r="J101" s="175">
        <v>1.7123760155110804E-2</v>
      </c>
      <c r="K101" s="175">
        <v>0</v>
      </c>
      <c r="L101" s="175">
        <v>0</v>
      </c>
      <c r="M101" s="275">
        <v>0.31791501792114679</v>
      </c>
      <c r="N101" s="44"/>
      <c r="O101" s="44"/>
    </row>
    <row r="102" spans="1:15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78">
        <v>750349000</v>
      </c>
      <c r="F102" s="1080">
        <v>632581000</v>
      </c>
      <c r="G102" s="1086"/>
      <c r="H102" s="1080">
        <v>446000</v>
      </c>
      <c r="I102" s="1080">
        <v>112930000</v>
      </c>
      <c r="J102" s="1080">
        <v>2779000</v>
      </c>
      <c r="K102" s="1080">
        <v>0</v>
      </c>
      <c r="L102" s="1080">
        <v>0</v>
      </c>
      <c r="M102" s="1088">
        <v>1613000</v>
      </c>
      <c r="N102" s="44"/>
      <c r="O102" s="44"/>
    </row>
    <row r="103" spans="1:15" ht="18.399999999999999" customHeight="1">
      <c r="A103" s="68"/>
      <c r="B103" s="67"/>
      <c r="C103" s="53" t="s">
        <v>86</v>
      </c>
      <c r="D103" s="62" t="s">
        <v>42</v>
      </c>
      <c r="E103" s="678">
        <v>753143962.88</v>
      </c>
      <c r="F103" s="1080">
        <v>633804948.88</v>
      </c>
      <c r="G103" s="1080"/>
      <c r="H103" s="1080">
        <v>406000</v>
      </c>
      <c r="I103" s="1080">
        <v>113189014</v>
      </c>
      <c r="J103" s="1080">
        <v>4131000</v>
      </c>
      <c r="K103" s="1080">
        <v>0</v>
      </c>
      <c r="L103" s="1080">
        <v>0</v>
      </c>
      <c r="M103" s="1088">
        <v>1613000</v>
      </c>
      <c r="N103" s="44"/>
      <c r="O103" s="44"/>
    </row>
    <row r="104" spans="1:15" ht="18.399999999999999" customHeight="1">
      <c r="A104" s="68"/>
      <c r="B104" s="67"/>
      <c r="C104" s="53" t="s">
        <v>87</v>
      </c>
      <c r="D104" s="62" t="s">
        <v>43</v>
      </c>
      <c r="E104" s="678">
        <v>490570717.07999992</v>
      </c>
      <c r="F104" s="1080">
        <v>450068489.54999995</v>
      </c>
      <c r="G104" s="1080"/>
      <c r="H104" s="1080">
        <v>31698.190000000002</v>
      </c>
      <c r="I104" s="1080">
        <v>40029412.019999988</v>
      </c>
      <c r="J104" s="1080">
        <v>34809</v>
      </c>
      <c r="K104" s="1080">
        <v>0</v>
      </c>
      <c r="L104" s="1080">
        <v>0</v>
      </c>
      <c r="M104" s="1088">
        <v>406308.32000000007</v>
      </c>
      <c r="N104" s="44"/>
      <c r="O104" s="44"/>
    </row>
    <row r="105" spans="1:15" ht="18.399999999999999" customHeight="1">
      <c r="A105" s="56"/>
      <c r="B105" s="52"/>
      <c r="C105" s="53" t="s">
        <v>4</v>
      </c>
      <c r="D105" s="62" t="s">
        <v>44</v>
      </c>
      <c r="E105" s="174">
        <v>0.65379005913248356</v>
      </c>
      <c r="F105" s="174">
        <v>0.71147962008027421</v>
      </c>
      <c r="G105" s="174"/>
      <c r="H105" s="174">
        <v>7.1072174887892386E-2</v>
      </c>
      <c r="I105" s="174">
        <v>0.35446216257858842</v>
      </c>
      <c r="J105" s="174">
        <v>1.2525728679381072E-2</v>
      </c>
      <c r="K105" s="174">
        <v>0</v>
      </c>
      <c r="L105" s="174">
        <v>0</v>
      </c>
      <c r="M105" s="274">
        <v>0.25189604463732179</v>
      </c>
      <c r="N105" s="44"/>
      <c r="O105" s="44"/>
    </row>
    <row r="106" spans="1:15" ht="18.399999999999999" customHeight="1">
      <c r="A106" s="58"/>
      <c r="B106" s="59"/>
      <c r="C106" s="60" t="s">
        <v>4</v>
      </c>
      <c r="D106" s="64" t="s">
        <v>45</v>
      </c>
      <c r="E106" s="175">
        <v>0.65136380460924381</v>
      </c>
      <c r="F106" s="175">
        <v>0.710105672644744</v>
      </c>
      <c r="G106" s="175"/>
      <c r="H106" s="175">
        <v>7.8074359605911331E-2</v>
      </c>
      <c r="I106" s="175">
        <v>0.35365103560315481</v>
      </c>
      <c r="J106" s="175">
        <v>8.426289034132171E-3</v>
      </c>
      <c r="K106" s="175">
        <v>0</v>
      </c>
      <c r="L106" s="175">
        <v>0</v>
      </c>
      <c r="M106" s="275">
        <v>0.25189604463732179</v>
      </c>
      <c r="N106" s="44"/>
      <c r="O106" s="44"/>
    </row>
    <row r="107" spans="1:15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8">
        <v>7973067000</v>
      </c>
      <c r="F107" s="1080">
        <v>294317000</v>
      </c>
      <c r="G107" s="1086"/>
      <c r="H107" s="1080">
        <v>65080000</v>
      </c>
      <c r="I107" s="1080">
        <v>7384754000</v>
      </c>
      <c r="J107" s="1080">
        <v>162072000</v>
      </c>
      <c r="K107" s="1080">
        <v>0</v>
      </c>
      <c r="L107" s="1080">
        <v>0</v>
      </c>
      <c r="M107" s="1088">
        <v>66844000</v>
      </c>
      <c r="N107" s="44"/>
      <c r="O107" s="44"/>
    </row>
    <row r="108" spans="1:15" ht="18.399999999999999" customHeight="1">
      <c r="A108" s="56"/>
      <c r="B108" s="52"/>
      <c r="C108" s="53" t="s">
        <v>90</v>
      </c>
      <c r="D108" s="62" t="s">
        <v>42</v>
      </c>
      <c r="E108" s="678">
        <v>8261191596</v>
      </c>
      <c r="F108" s="1080">
        <v>294317000</v>
      </c>
      <c r="G108" s="1080"/>
      <c r="H108" s="1080">
        <v>57689125</v>
      </c>
      <c r="I108" s="1080">
        <v>7575766306</v>
      </c>
      <c r="J108" s="1080">
        <v>262067433</v>
      </c>
      <c r="K108" s="1080">
        <v>0</v>
      </c>
      <c r="L108" s="1080">
        <v>0</v>
      </c>
      <c r="M108" s="1088">
        <v>71351732</v>
      </c>
      <c r="N108" s="44"/>
      <c r="O108" s="44"/>
    </row>
    <row r="109" spans="1:15" ht="18.399999999999999" customHeight="1">
      <c r="A109" s="56"/>
      <c r="B109" s="52"/>
      <c r="C109" s="53" t="s">
        <v>4</v>
      </c>
      <c r="D109" s="62" t="s">
        <v>43</v>
      </c>
      <c r="E109" s="678">
        <v>3589301489.3399997</v>
      </c>
      <c r="F109" s="1080">
        <v>71204327.710000008</v>
      </c>
      <c r="G109" s="1080"/>
      <c r="H109" s="1080">
        <v>25825318.980000004</v>
      </c>
      <c r="I109" s="1080">
        <v>3418730739.5299997</v>
      </c>
      <c r="J109" s="1080">
        <v>44643424.539999999</v>
      </c>
      <c r="K109" s="1080">
        <v>0</v>
      </c>
      <c r="L109" s="1080">
        <v>0</v>
      </c>
      <c r="M109" s="1088">
        <v>28897678.580000002</v>
      </c>
      <c r="N109" s="44"/>
      <c r="O109" s="44"/>
    </row>
    <row r="110" spans="1:15" ht="18.399999999999999" customHeight="1">
      <c r="A110" s="56"/>
      <c r="B110" s="52"/>
      <c r="C110" s="53" t="s">
        <v>4</v>
      </c>
      <c r="D110" s="62" t="s">
        <v>44</v>
      </c>
      <c r="E110" s="174">
        <v>0.45017826757758334</v>
      </c>
      <c r="F110" s="707">
        <v>0.24193073356279116</v>
      </c>
      <c r="G110" s="707"/>
      <c r="H110" s="174">
        <v>0.39682420067609103</v>
      </c>
      <c r="I110" s="174">
        <v>0.46294443112526157</v>
      </c>
      <c r="J110" s="174">
        <v>0.27545427057110422</v>
      </c>
      <c r="K110" s="174">
        <v>0</v>
      </c>
      <c r="L110" s="174">
        <v>0</v>
      </c>
      <c r="M110" s="274">
        <v>0.43231522021423019</v>
      </c>
      <c r="N110" s="44"/>
      <c r="O110" s="44"/>
    </row>
    <row r="111" spans="1:15" ht="18.399999999999999" customHeight="1">
      <c r="A111" s="58"/>
      <c r="B111" s="59"/>
      <c r="C111" s="60" t="s">
        <v>4</v>
      </c>
      <c r="D111" s="62" t="s">
        <v>45</v>
      </c>
      <c r="E111" s="175">
        <v>0.4344774537220405</v>
      </c>
      <c r="F111" s="175">
        <v>0.24193073356279116</v>
      </c>
      <c r="G111" s="175"/>
      <c r="H111" s="175">
        <v>0.44766355842630656</v>
      </c>
      <c r="I111" s="175">
        <v>0.45127193757578926</v>
      </c>
      <c r="J111" s="175">
        <v>0.17035090560069704</v>
      </c>
      <c r="K111" s="175">
        <v>0</v>
      </c>
      <c r="L111" s="175">
        <v>0</v>
      </c>
      <c r="M111" s="275">
        <v>0.40500318310423078</v>
      </c>
      <c r="N111" s="44"/>
      <c r="O111" s="44"/>
    </row>
    <row r="112" spans="1:15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8">
        <v>642897000</v>
      </c>
      <c r="F112" s="1080">
        <v>236865000</v>
      </c>
      <c r="G112" s="1086"/>
      <c r="H112" s="1080">
        <v>5787000</v>
      </c>
      <c r="I112" s="1080">
        <v>218113000</v>
      </c>
      <c r="J112" s="1080">
        <v>176269000</v>
      </c>
      <c r="K112" s="1080">
        <v>0</v>
      </c>
      <c r="L112" s="1080">
        <v>0</v>
      </c>
      <c r="M112" s="1088">
        <v>5863000</v>
      </c>
      <c r="N112" s="44"/>
      <c r="O112" s="44"/>
    </row>
    <row r="113" spans="1:15" ht="18.399999999999999" customHeight="1">
      <c r="A113" s="56"/>
      <c r="B113" s="52"/>
      <c r="C113" s="53" t="s">
        <v>4</v>
      </c>
      <c r="D113" s="62" t="s">
        <v>42</v>
      </c>
      <c r="E113" s="678">
        <v>659974024.10000002</v>
      </c>
      <c r="F113" s="1080">
        <v>246510311</v>
      </c>
      <c r="G113" s="1080"/>
      <c r="H113" s="1080">
        <v>5737000</v>
      </c>
      <c r="I113" s="1080">
        <v>222961717.09999999</v>
      </c>
      <c r="J113" s="1080">
        <v>178060750</v>
      </c>
      <c r="K113" s="1080">
        <v>0</v>
      </c>
      <c r="L113" s="1080">
        <v>0</v>
      </c>
      <c r="M113" s="1088">
        <v>6704246</v>
      </c>
      <c r="N113" s="44"/>
      <c r="O113" s="44"/>
    </row>
    <row r="114" spans="1:15" ht="18.399999999999999" customHeight="1">
      <c r="A114" s="56"/>
      <c r="B114" s="52"/>
      <c r="C114" s="53" t="s">
        <v>4</v>
      </c>
      <c r="D114" s="62" t="s">
        <v>43</v>
      </c>
      <c r="E114" s="678">
        <v>262026987.45999995</v>
      </c>
      <c r="F114" s="1080">
        <v>89202585.060000002</v>
      </c>
      <c r="G114" s="1080"/>
      <c r="H114" s="1080">
        <v>1718989.0799999998</v>
      </c>
      <c r="I114" s="1080">
        <v>124650390.64999998</v>
      </c>
      <c r="J114" s="1080">
        <v>44761891.449999996</v>
      </c>
      <c r="K114" s="1080">
        <v>0</v>
      </c>
      <c r="L114" s="1080">
        <v>0</v>
      </c>
      <c r="M114" s="1088">
        <v>1693131.2199999997</v>
      </c>
      <c r="N114" s="44"/>
      <c r="O114" s="44"/>
    </row>
    <row r="115" spans="1:15" ht="18.399999999999999" customHeight="1">
      <c r="A115" s="56"/>
      <c r="B115" s="52"/>
      <c r="C115" s="53" t="s">
        <v>4</v>
      </c>
      <c r="D115" s="62" t="s">
        <v>44</v>
      </c>
      <c r="E115" s="174">
        <v>0.4075722665683616</v>
      </c>
      <c r="F115" s="174">
        <v>0.37659673256918497</v>
      </c>
      <c r="G115" s="174"/>
      <c r="H115" s="174">
        <v>0.29704321410057022</v>
      </c>
      <c r="I115" s="174">
        <v>0.5714945493849517</v>
      </c>
      <c r="J115" s="174">
        <v>0.25394080326092505</v>
      </c>
      <c r="K115" s="174">
        <v>0</v>
      </c>
      <c r="L115" s="174">
        <v>0</v>
      </c>
      <c r="M115" s="274">
        <v>0.28878240150093804</v>
      </c>
      <c r="N115" s="44"/>
      <c r="O115" s="44"/>
    </row>
    <row r="116" spans="1:15" ht="18.399999999999999" customHeight="1">
      <c r="A116" s="58"/>
      <c r="B116" s="59"/>
      <c r="C116" s="60" t="s">
        <v>4</v>
      </c>
      <c r="D116" s="64" t="s">
        <v>45</v>
      </c>
      <c r="E116" s="175">
        <v>0.39702621298970597</v>
      </c>
      <c r="F116" s="175">
        <v>0.36186147629337906</v>
      </c>
      <c r="G116" s="175"/>
      <c r="H116" s="175">
        <v>0.29963205159491019</v>
      </c>
      <c r="I116" s="175">
        <v>0.55906633780584558</v>
      </c>
      <c r="J116" s="175">
        <v>0.25138550438544144</v>
      </c>
      <c r="K116" s="175">
        <v>0</v>
      </c>
      <c r="L116" s="175">
        <v>0</v>
      </c>
      <c r="M116" s="275">
        <v>0.25254610585590082</v>
      </c>
      <c r="N116" s="44"/>
      <c r="O116" s="44"/>
    </row>
    <row r="117" spans="1:15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8">
        <v>808641000</v>
      </c>
      <c r="F117" s="1080">
        <v>152654000</v>
      </c>
      <c r="G117" s="1086"/>
      <c r="H117" s="1080">
        <v>5624000</v>
      </c>
      <c r="I117" s="1080">
        <v>312916000</v>
      </c>
      <c r="J117" s="1080">
        <v>273760000</v>
      </c>
      <c r="K117" s="1080">
        <v>0</v>
      </c>
      <c r="L117" s="1080">
        <v>0</v>
      </c>
      <c r="M117" s="1088">
        <v>63687000</v>
      </c>
      <c r="N117" s="44"/>
      <c r="O117" s="44"/>
    </row>
    <row r="118" spans="1:15" ht="18.399999999999999" customHeight="1">
      <c r="A118" s="56"/>
      <c r="B118" s="52"/>
      <c r="C118" s="53" t="s">
        <v>4</v>
      </c>
      <c r="D118" s="62" t="s">
        <v>42</v>
      </c>
      <c r="E118" s="678">
        <v>844567462</v>
      </c>
      <c r="F118" s="1080">
        <v>158456000</v>
      </c>
      <c r="G118" s="1080"/>
      <c r="H118" s="1080">
        <v>5612000</v>
      </c>
      <c r="I118" s="1080">
        <v>322428668</v>
      </c>
      <c r="J118" s="1080">
        <v>274424952</v>
      </c>
      <c r="K118" s="1080">
        <v>0</v>
      </c>
      <c r="L118" s="1080">
        <v>0</v>
      </c>
      <c r="M118" s="1088">
        <v>83645842</v>
      </c>
      <c r="N118" s="44"/>
      <c r="O118" s="44"/>
    </row>
    <row r="119" spans="1:15" ht="18.399999999999999" customHeight="1">
      <c r="A119" s="56"/>
      <c r="B119" s="52"/>
      <c r="C119" s="53" t="s">
        <v>4</v>
      </c>
      <c r="D119" s="62" t="s">
        <v>43</v>
      </c>
      <c r="E119" s="678">
        <v>377494583.36000001</v>
      </c>
      <c r="F119" s="1080">
        <v>80074400</v>
      </c>
      <c r="G119" s="1080"/>
      <c r="H119" s="1080">
        <v>2321799.69</v>
      </c>
      <c r="I119" s="1080">
        <v>119731198.34</v>
      </c>
      <c r="J119" s="1080">
        <v>129448311.32000001</v>
      </c>
      <c r="K119" s="1080">
        <v>0</v>
      </c>
      <c r="L119" s="1080">
        <v>0</v>
      </c>
      <c r="M119" s="1088">
        <v>45918874.010000005</v>
      </c>
      <c r="N119" s="44"/>
      <c r="O119" s="44"/>
    </row>
    <row r="120" spans="1:15" ht="18.399999999999999" customHeight="1">
      <c r="A120" s="56"/>
      <c r="B120" s="52"/>
      <c r="C120" s="53" t="s">
        <v>4</v>
      </c>
      <c r="D120" s="62" t="s">
        <v>44</v>
      </c>
      <c r="E120" s="174">
        <v>0.46682592567035314</v>
      </c>
      <c r="F120" s="174">
        <v>0.52454832497019399</v>
      </c>
      <c r="G120" s="174"/>
      <c r="H120" s="174">
        <v>0.41283778271692745</v>
      </c>
      <c r="I120" s="174">
        <v>0.38263047699702157</v>
      </c>
      <c r="J120" s="174">
        <v>0.47285327045587378</v>
      </c>
      <c r="K120" s="174">
        <v>0</v>
      </c>
      <c r="L120" s="174">
        <v>0</v>
      </c>
      <c r="M120" s="274">
        <v>0.72100858903700926</v>
      </c>
      <c r="N120" s="44"/>
      <c r="O120" s="44"/>
    </row>
    <row r="121" spans="1:15" ht="18.399999999999999" customHeight="1">
      <c r="A121" s="58"/>
      <c r="B121" s="59"/>
      <c r="C121" s="60" t="s">
        <v>4</v>
      </c>
      <c r="D121" s="64" t="s">
        <v>45</v>
      </c>
      <c r="E121" s="175">
        <v>0.44696794553991476</v>
      </c>
      <c r="F121" s="175">
        <v>0.50534154591810976</v>
      </c>
      <c r="G121" s="175"/>
      <c r="H121" s="175">
        <v>0.41372054347826087</v>
      </c>
      <c r="I121" s="175">
        <v>0.37134166475544289</v>
      </c>
      <c r="J121" s="175">
        <v>0.47170751193207827</v>
      </c>
      <c r="K121" s="175">
        <v>0</v>
      </c>
      <c r="L121" s="175">
        <v>0</v>
      </c>
      <c r="M121" s="275">
        <v>0.54896780177070847</v>
      </c>
      <c r="N121" s="44"/>
      <c r="O121" s="44"/>
    </row>
    <row r="122" spans="1:15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8">
        <v>718194000</v>
      </c>
      <c r="F122" s="1080">
        <v>533159000</v>
      </c>
      <c r="G122" s="1086"/>
      <c r="H122" s="1080">
        <v>28000</v>
      </c>
      <c r="I122" s="1080">
        <v>74799000</v>
      </c>
      <c r="J122" s="1080">
        <v>1843000</v>
      </c>
      <c r="K122" s="1080">
        <v>0</v>
      </c>
      <c r="L122" s="1080">
        <v>0</v>
      </c>
      <c r="M122" s="1088">
        <v>108365000</v>
      </c>
      <c r="N122" s="44"/>
      <c r="O122" s="44"/>
    </row>
    <row r="123" spans="1:15" ht="18.399999999999999" customHeight="1">
      <c r="A123" s="56"/>
      <c r="B123" s="52"/>
      <c r="C123" s="53" t="s">
        <v>4</v>
      </c>
      <c r="D123" s="62" t="s">
        <v>42</v>
      </c>
      <c r="E123" s="678">
        <v>716626131</v>
      </c>
      <c r="F123" s="1080">
        <v>528219000</v>
      </c>
      <c r="G123" s="1080"/>
      <c r="H123" s="1080">
        <v>28000</v>
      </c>
      <c r="I123" s="1080">
        <v>66312803</v>
      </c>
      <c r="J123" s="1080">
        <v>13701328</v>
      </c>
      <c r="K123" s="1080">
        <v>0</v>
      </c>
      <c r="L123" s="1080">
        <v>0</v>
      </c>
      <c r="M123" s="1088">
        <v>108365000</v>
      </c>
      <c r="N123" s="44"/>
      <c r="O123" s="44"/>
    </row>
    <row r="124" spans="1:15" ht="18.399999999999999" customHeight="1">
      <c r="A124" s="56"/>
      <c r="B124" s="52"/>
      <c r="C124" s="53" t="s">
        <v>4</v>
      </c>
      <c r="D124" s="62" t="s">
        <v>43</v>
      </c>
      <c r="E124" s="678">
        <v>378747676.97999996</v>
      </c>
      <c r="F124" s="1080">
        <v>286472363</v>
      </c>
      <c r="G124" s="1080"/>
      <c r="H124" s="1080">
        <v>6694.25</v>
      </c>
      <c r="I124" s="1080">
        <v>38314327.18</v>
      </c>
      <c r="J124" s="1080">
        <v>7280691.5300000003</v>
      </c>
      <c r="K124" s="1080">
        <v>0</v>
      </c>
      <c r="L124" s="1080">
        <v>0</v>
      </c>
      <c r="M124" s="1088">
        <v>46673601.019999996</v>
      </c>
      <c r="N124" s="44"/>
      <c r="O124" s="44"/>
    </row>
    <row r="125" spans="1:15" ht="18.399999999999999" customHeight="1">
      <c r="A125" s="56"/>
      <c r="B125" s="52"/>
      <c r="C125" s="53" t="s">
        <v>4</v>
      </c>
      <c r="D125" s="62" t="s">
        <v>44</v>
      </c>
      <c r="E125" s="174">
        <v>0.5273612380220386</v>
      </c>
      <c r="F125" s="174">
        <v>0.53731131426084899</v>
      </c>
      <c r="G125" s="174"/>
      <c r="H125" s="174">
        <v>0.23908035714285714</v>
      </c>
      <c r="I125" s="174">
        <v>0.51223047340205086</v>
      </c>
      <c r="J125" s="174">
        <v>3.9504566087900166</v>
      </c>
      <c r="K125" s="174">
        <v>0</v>
      </c>
      <c r="L125" s="174">
        <v>0</v>
      </c>
      <c r="M125" s="274">
        <v>0.43070734111567383</v>
      </c>
      <c r="N125" s="44"/>
      <c r="O125" s="44"/>
    </row>
    <row r="126" spans="1:15" ht="18.399999999999999" customHeight="1">
      <c r="A126" s="58"/>
      <c r="B126" s="59"/>
      <c r="C126" s="60" t="s">
        <v>4</v>
      </c>
      <c r="D126" s="64" t="s">
        <v>45</v>
      </c>
      <c r="E126" s="175">
        <v>0.52851502421699992</v>
      </c>
      <c r="F126" s="175">
        <v>0.54233634723476432</v>
      </c>
      <c r="G126" s="175"/>
      <c r="H126" s="175">
        <v>0.23908035714285714</v>
      </c>
      <c r="I126" s="175">
        <v>0.57778174721403341</v>
      </c>
      <c r="J126" s="175">
        <v>0.53138582843940385</v>
      </c>
      <c r="K126" s="175">
        <v>0</v>
      </c>
      <c r="L126" s="175">
        <v>0</v>
      </c>
      <c r="M126" s="275">
        <v>0.43070734111567383</v>
      </c>
      <c r="N126" s="44"/>
      <c r="O126" s="44"/>
    </row>
    <row r="127" spans="1:15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8">
        <v>23378000</v>
      </c>
      <c r="F127" s="1080">
        <v>0</v>
      </c>
      <c r="G127" s="1086"/>
      <c r="H127" s="1080">
        <v>22000</v>
      </c>
      <c r="I127" s="1080">
        <v>22356000</v>
      </c>
      <c r="J127" s="1080">
        <v>1000000</v>
      </c>
      <c r="K127" s="1080">
        <v>0</v>
      </c>
      <c r="L127" s="1080">
        <v>0</v>
      </c>
      <c r="M127" s="1088">
        <v>0</v>
      </c>
      <c r="N127" s="44"/>
      <c r="O127" s="44"/>
    </row>
    <row r="128" spans="1:15" ht="18.399999999999999" customHeight="1">
      <c r="A128" s="51"/>
      <c r="B128" s="52"/>
      <c r="C128" s="53" t="s">
        <v>100</v>
      </c>
      <c r="D128" s="62" t="s">
        <v>42</v>
      </c>
      <c r="E128" s="678">
        <v>23423081</v>
      </c>
      <c r="F128" s="1080">
        <v>0</v>
      </c>
      <c r="G128" s="1080"/>
      <c r="H128" s="1080">
        <v>22000</v>
      </c>
      <c r="I128" s="1080">
        <v>22401081</v>
      </c>
      <c r="J128" s="1080">
        <v>1000000</v>
      </c>
      <c r="K128" s="1080">
        <v>0</v>
      </c>
      <c r="L128" s="1080">
        <v>0</v>
      </c>
      <c r="M128" s="1088">
        <v>0</v>
      </c>
      <c r="N128" s="44"/>
      <c r="O128" s="44"/>
    </row>
    <row r="129" spans="1:15" ht="18.399999999999999" customHeight="1">
      <c r="A129" s="56"/>
      <c r="B129" s="52"/>
      <c r="C129" s="53" t="s">
        <v>4</v>
      </c>
      <c r="D129" s="62" t="s">
        <v>43</v>
      </c>
      <c r="E129" s="678">
        <v>9241304.3100000024</v>
      </c>
      <c r="F129" s="1080">
        <v>0</v>
      </c>
      <c r="G129" s="1080"/>
      <c r="H129" s="1080">
        <v>8539</v>
      </c>
      <c r="I129" s="1080">
        <v>8947653.0800000019</v>
      </c>
      <c r="J129" s="1080">
        <v>285112.23</v>
      </c>
      <c r="K129" s="1080">
        <v>0</v>
      </c>
      <c r="L129" s="1080">
        <v>0</v>
      </c>
      <c r="M129" s="1088">
        <v>0</v>
      </c>
      <c r="N129" s="44"/>
      <c r="O129" s="44"/>
    </row>
    <row r="130" spans="1:15" ht="18.399999999999999" customHeight="1">
      <c r="A130" s="56"/>
      <c r="B130" s="52"/>
      <c r="C130" s="53" t="s">
        <v>4</v>
      </c>
      <c r="D130" s="62" t="s">
        <v>44</v>
      </c>
      <c r="E130" s="174">
        <v>0.39529918342030979</v>
      </c>
      <c r="F130" s="174">
        <v>0</v>
      </c>
      <c r="G130" s="174"/>
      <c r="H130" s="174">
        <v>0.38813636363636361</v>
      </c>
      <c r="I130" s="174">
        <v>0.40023497405618186</v>
      </c>
      <c r="J130" s="174">
        <v>0.28511222999999997</v>
      </c>
      <c r="K130" s="174">
        <v>0</v>
      </c>
      <c r="L130" s="174">
        <v>0</v>
      </c>
      <c r="M130" s="274">
        <v>0</v>
      </c>
      <c r="N130" s="44"/>
      <c r="O130" s="44"/>
    </row>
    <row r="131" spans="1:15" ht="18.399999999999999" customHeight="1">
      <c r="A131" s="58"/>
      <c r="B131" s="59"/>
      <c r="C131" s="60" t="s">
        <v>4</v>
      </c>
      <c r="D131" s="64" t="s">
        <v>45</v>
      </c>
      <c r="E131" s="175">
        <v>0.394538374776572</v>
      </c>
      <c r="F131" s="175">
        <v>0</v>
      </c>
      <c r="G131" s="175"/>
      <c r="H131" s="175">
        <v>0.38813636363636361</v>
      </c>
      <c r="I131" s="175">
        <v>0.39942952217350591</v>
      </c>
      <c r="J131" s="175">
        <v>0.28511222999999997</v>
      </c>
      <c r="K131" s="175">
        <v>0</v>
      </c>
      <c r="L131" s="175">
        <v>0</v>
      </c>
      <c r="M131" s="275">
        <v>0</v>
      </c>
      <c r="N131" s="44"/>
      <c r="O131" s="44"/>
    </row>
    <row r="132" spans="1:15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8">
        <v>4630942000</v>
      </c>
      <c r="F132" s="1080">
        <v>2513951000</v>
      </c>
      <c r="G132" s="1086"/>
      <c r="H132" s="1080">
        <v>17873000</v>
      </c>
      <c r="I132" s="1080">
        <v>1292769000</v>
      </c>
      <c r="J132" s="1080">
        <v>742409000</v>
      </c>
      <c r="K132" s="1080">
        <v>0</v>
      </c>
      <c r="L132" s="1080">
        <v>0</v>
      </c>
      <c r="M132" s="1088">
        <v>63940000</v>
      </c>
      <c r="N132" s="44"/>
      <c r="O132" s="44"/>
    </row>
    <row r="133" spans="1:15" ht="18.399999999999999" customHeight="1">
      <c r="A133" s="56"/>
      <c r="B133" s="52"/>
      <c r="C133" s="53" t="s">
        <v>103</v>
      </c>
      <c r="D133" s="62" t="s">
        <v>42</v>
      </c>
      <c r="E133" s="678">
        <v>4708649632</v>
      </c>
      <c r="F133" s="1080">
        <v>2629130500</v>
      </c>
      <c r="G133" s="1080"/>
      <c r="H133" s="1080">
        <v>42939102</v>
      </c>
      <c r="I133" s="1080">
        <v>1361416662</v>
      </c>
      <c r="J133" s="1080">
        <v>610925028</v>
      </c>
      <c r="K133" s="1080">
        <v>0</v>
      </c>
      <c r="L133" s="1080">
        <v>0</v>
      </c>
      <c r="M133" s="1088">
        <v>64238340</v>
      </c>
      <c r="N133" s="44"/>
      <c r="O133" s="44"/>
    </row>
    <row r="134" spans="1:15" ht="18.399999999999999" customHeight="1">
      <c r="A134" s="56"/>
      <c r="B134" s="52"/>
      <c r="C134" s="53" t="s">
        <v>4</v>
      </c>
      <c r="D134" s="62" t="s">
        <v>43</v>
      </c>
      <c r="E134" s="678">
        <v>1965335794.3599999</v>
      </c>
      <c r="F134" s="1080">
        <v>1209378255.74</v>
      </c>
      <c r="G134" s="1080"/>
      <c r="H134" s="1080">
        <v>6020094.4799999995</v>
      </c>
      <c r="I134" s="1080">
        <v>609698334.53000009</v>
      </c>
      <c r="J134" s="1080">
        <v>120866222.49999999</v>
      </c>
      <c r="K134" s="1080">
        <v>0</v>
      </c>
      <c r="L134" s="1080">
        <v>0</v>
      </c>
      <c r="M134" s="1088">
        <v>19372887.109999999</v>
      </c>
      <c r="N134" s="44"/>
      <c r="O134" s="44"/>
    </row>
    <row r="135" spans="1:15" ht="18.399999999999999" customHeight="1">
      <c r="A135" s="56"/>
      <c r="B135" s="52"/>
      <c r="C135" s="53" t="s">
        <v>4</v>
      </c>
      <c r="D135" s="62" t="s">
        <v>44</v>
      </c>
      <c r="E135" s="174">
        <v>0.42439222826802836</v>
      </c>
      <c r="F135" s="174">
        <v>0.48106675736321036</v>
      </c>
      <c r="G135" s="174"/>
      <c r="H135" s="174">
        <v>0.33682618922396906</v>
      </c>
      <c r="I135" s="174">
        <v>0.47162202569059136</v>
      </c>
      <c r="J135" s="174">
        <v>0.16280274417470691</v>
      </c>
      <c r="K135" s="174">
        <v>0</v>
      </c>
      <c r="L135" s="174">
        <v>0</v>
      </c>
      <c r="M135" s="274">
        <v>0.30298540991554579</v>
      </c>
      <c r="N135" s="44"/>
      <c r="O135" s="44"/>
    </row>
    <row r="136" spans="1:15" ht="18.399999999999999" customHeight="1">
      <c r="A136" s="58"/>
      <c r="B136" s="59"/>
      <c r="C136" s="60" t="s">
        <v>4</v>
      </c>
      <c r="D136" s="61" t="s">
        <v>45</v>
      </c>
      <c r="E136" s="276">
        <v>0.41738841238124214</v>
      </c>
      <c r="F136" s="175">
        <v>0.45999171807561473</v>
      </c>
      <c r="G136" s="175"/>
      <c r="H136" s="175">
        <v>0.14020075408190882</v>
      </c>
      <c r="I136" s="175">
        <v>0.44784109931071203</v>
      </c>
      <c r="J136" s="175">
        <v>0.1978413339778903</v>
      </c>
      <c r="K136" s="175">
        <v>0</v>
      </c>
      <c r="L136" s="175">
        <v>0</v>
      </c>
      <c r="M136" s="275">
        <v>0.30157826478704147</v>
      </c>
      <c r="N136" s="44"/>
      <c r="O136" s="44"/>
    </row>
    <row r="137" spans="1:15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8">
        <v>315058000</v>
      </c>
      <c r="F137" s="1080">
        <v>240737000</v>
      </c>
      <c r="G137" s="1086"/>
      <c r="H137" s="1080">
        <v>27095000</v>
      </c>
      <c r="I137" s="1080">
        <v>45165000</v>
      </c>
      <c r="J137" s="1080">
        <v>1867000</v>
      </c>
      <c r="K137" s="1080">
        <v>0</v>
      </c>
      <c r="L137" s="1080">
        <v>0</v>
      </c>
      <c r="M137" s="1088">
        <v>194000</v>
      </c>
      <c r="N137" s="44"/>
      <c r="O137" s="44"/>
    </row>
    <row r="138" spans="1:15" ht="18.399999999999999" customHeight="1">
      <c r="A138" s="56"/>
      <c r="B138" s="52"/>
      <c r="C138" s="53" t="s">
        <v>4</v>
      </c>
      <c r="D138" s="62" t="s">
        <v>42</v>
      </c>
      <c r="E138" s="678">
        <v>316458000</v>
      </c>
      <c r="F138" s="1080">
        <v>240737000</v>
      </c>
      <c r="G138" s="1080"/>
      <c r="H138" s="1080">
        <v>27095000</v>
      </c>
      <c r="I138" s="1080">
        <v>45247069</v>
      </c>
      <c r="J138" s="1080">
        <v>3168931</v>
      </c>
      <c r="K138" s="1080">
        <v>0</v>
      </c>
      <c r="L138" s="1080">
        <v>0</v>
      </c>
      <c r="M138" s="1088">
        <v>210000</v>
      </c>
      <c r="N138" s="44"/>
      <c r="O138" s="44"/>
    </row>
    <row r="139" spans="1:15" ht="18.399999999999999" customHeight="1">
      <c r="A139" s="56"/>
      <c r="B139" s="52"/>
      <c r="C139" s="53" t="s">
        <v>4</v>
      </c>
      <c r="D139" s="62" t="s">
        <v>43</v>
      </c>
      <c r="E139" s="678">
        <v>139122921.08000001</v>
      </c>
      <c r="F139" s="1080">
        <v>109863080.66</v>
      </c>
      <c r="G139" s="1080"/>
      <c r="H139" s="1080">
        <v>10532652.73</v>
      </c>
      <c r="I139" s="1080">
        <v>18551117.190000001</v>
      </c>
      <c r="J139" s="1080">
        <v>176070.5</v>
      </c>
      <c r="K139" s="1080">
        <v>0</v>
      </c>
      <c r="L139" s="1080">
        <v>0</v>
      </c>
      <c r="M139" s="1088">
        <v>0</v>
      </c>
      <c r="N139" s="44"/>
      <c r="O139" s="44"/>
    </row>
    <row r="140" spans="1:15" ht="18.399999999999999" customHeight="1">
      <c r="A140" s="56"/>
      <c r="B140" s="52"/>
      <c r="C140" s="53" t="s">
        <v>4</v>
      </c>
      <c r="D140" s="62" t="s">
        <v>44</v>
      </c>
      <c r="E140" s="174">
        <v>0.44157876035523624</v>
      </c>
      <c r="F140" s="174">
        <v>0.45636142620369946</v>
      </c>
      <c r="G140" s="174"/>
      <c r="H140" s="174">
        <v>0.38873049381804764</v>
      </c>
      <c r="I140" s="174">
        <v>0.41074099833942213</v>
      </c>
      <c r="J140" s="174">
        <v>9.4306641671130162E-2</v>
      </c>
      <c r="K140" s="174">
        <v>0</v>
      </c>
      <c r="L140" s="174">
        <v>0</v>
      </c>
      <c r="M140" s="274">
        <v>0</v>
      </c>
      <c r="N140" s="44"/>
      <c r="O140" s="44"/>
    </row>
    <row r="141" spans="1:15" ht="18.399999999999999" customHeight="1">
      <c r="A141" s="58"/>
      <c r="B141" s="59"/>
      <c r="C141" s="60" t="s">
        <v>4</v>
      </c>
      <c r="D141" s="64" t="s">
        <v>45</v>
      </c>
      <c r="E141" s="175">
        <v>0.43962523014112459</v>
      </c>
      <c r="F141" s="175">
        <v>0.45636142620369946</v>
      </c>
      <c r="G141" s="175"/>
      <c r="H141" s="175">
        <v>0.38873049381804764</v>
      </c>
      <c r="I141" s="175">
        <v>0.4099959975308014</v>
      </c>
      <c r="J141" s="175">
        <v>5.5561481143010058E-2</v>
      </c>
      <c r="K141" s="175">
        <v>0</v>
      </c>
      <c r="L141" s="175">
        <v>0</v>
      </c>
      <c r="M141" s="275">
        <v>0</v>
      </c>
      <c r="N141" s="44"/>
      <c r="O141" s="44"/>
    </row>
    <row r="142" spans="1:15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8">
        <v>6920000</v>
      </c>
      <c r="F142" s="1080">
        <v>3400000</v>
      </c>
      <c r="G142" s="1086"/>
      <c r="H142" s="1080">
        <v>3000</v>
      </c>
      <c r="I142" s="1080">
        <v>3117000</v>
      </c>
      <c r="J142" s="1080">
        <v>400000</v>
      </c>
      <c r="K142" s="1080">
        <v>0</v>
      </c>
      <c r="L142" s="1080">
        <v>0</v>
      </c>
      <c r="M142" s="1088">
        <v>0</v>
      </c>
      <c r="N142" s="44"/>
      <c r="O142" s="44"/>
    </row>
    <row r="143" spans="1:15" ht="18.399999999999999" customHeight="1">
      <c r="A143" s="56"/>
      <c r="B143" s="52"/>
      <c r="C143" s="53" t="s">
        <v>4</v>
      </c>
      <c r="D143" s="62" t="s">
        <v>42</v>
      </c>
      <c r="E143" s="678">
        <v>6920000</v>
      </c>
      <c r="F143" s="1080">
        <v>3400000</v>
      </c>
      <c r="G143" s="1080"/>
      <c r="H143" s="1080">
        <v>3000</v>
      </c>
      <c r="I143" s="1080">
        <v>3117000</v>
      </c>
      <c r="J143" s="1080">
        <v>400000</v>
      </c>
      <c r="K143" s="1080">
        <v>0</v>
      </c>
      <c r="L143" s="1080">
        <v>0</v>
      </c>
      <c r="M143" s="1088">
        <v>0</v>
      </c>
      <c r="N143" s="44"/>
      <c r="O143" s="44"/>
    </row>
    <row r="144" spans="1:15" ht="18.399999999999999" customHeight="1">
      <c r="A144" s="56"/>
      <c r="B144" s="52"/>
      <c r="C144" s="53" t="s">
        <v>4</v>
      </c>
      <c r="D144" s="62" t="s">
        <v>43</v>
      </c>
      <c r="E144" s="678">
        <v>1864303</v>
      </c>
      <c r="F144" s="1080">
        <v>1058209</v>
      </c>
      <c r="G144" s="1080"/>
      <c r="H144" s="1080">
        <v>757.37</v>
      </c>
      <c r="I144" s="1080">
        <v>805336.62999999989</v>
      </c>
      <c r="J144" s="1080">
        <v>0</v>
      </c>
      <c r="K144" s="1080">
        <v>0</v>
      </c>
      <c r="L144" s="1080">
        <v>0</v>
      </c>
      <c r="M144" s="1088">
        <v>0</v>
      </c>
      <c r="N144" s="44"/>
      <c r="O144" s="44"/>
    </row>
    <row r="145" spans="1:15" ht="18.399999999999999" customHeight="1">
      <c r="A145" s="56"/>
      <c r="B145" s="52"/>
      <c r="C145" s="53" t="s">
        <v>4</v>
      </c>
      <c r="D145" s="62" t="s">
        <v>44</v>
      </c>
      <c r="E145" s="174">
        <v>0.26940794797687861</v>
      </c>
      <c r="F145" s="174">
        <v>0.31123794117647058</v>
      </c>
      <c r="G145" s="174"/>
      <c r="H145" s="174">
        <v>0.25245666666666666</v>
      </c>
      <c r="I145" s="174">
        <v>0.25836914661533522</v>
      </c>
      <c r="J145" s="174">
        <v>0</v>
      </c>
      <c r="K145" s="174">
        <v>0</v>
      </c>
      <c r="L145" s="174">
        <v>0</v>
      </c>
      <c r="M145" s="274">
        <v>0</v>
      </c>
      <c r="N145" s="44"/>
      <c r="O145" s="44"/>
    </row>
    <row r="146" spans="1:15" ht="18.399999999999999" customHeight="1">
      <c r="A146" s="58"/>
      <c r="B146" s="59"/>
      <c r="C146" s="60" t="s">
        <v>4</v>
      </c>
      <c r="D146" s="64" t="s">
        <v>45</v>
      </c>
      <c r="E146" s="175">
        <v>0.26940794797687861</v>
      </c>
      <c r="F146" s="175">
        <v>0.31123794117647058</v>
      </c>
      <c r="G146" s="175"/>
      <c r="H146" s="175">
        <v>0.25245666666666666</v>
      </c>
      <c r="I146" s="175">
        <v>0.25836914661533522</v>
      </c>
      <c r="J146" s="175">
        <v>0</v>
      </c>
      <c r="K146" s="175">
        <v>0</v>
      </c>
      <c r="L146" s="175">
        <v>0</v>
      </c>
      <c r="M146" s="275">
        <v>0</v>
      </c>
      <c r="N146" s="44"/>
      <c r="O146" s="44"/>
    </row>
    <row r="147" spans="1:15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8">
        <v>252244000</v>
      </c>
      <c r="F147" s="1080">
        <v>33635000</v>
      </c>
      <c r="G147" s="1086"/>
      <c r="H147" s="1080">
        <v>203000</v>
      </c>
      <c r="I147" s="1080">
        <v>112290000</v>
      </c>
      <c r="J147" s="1080">
        <v>13360000</v>
      </c>
      <c r="K147" s="1080">
        <v>0</v>
      </c>
      <c r="L147" s="1080">
        <v>0</v>
      </c>
      <c r="M147" s="1088">
        <v>92756000</v>
      </c>
      <c r="N147" s="44"/>
      <c r="O147" s="44"/>
    </row>
    <row r="148" spans="1:15" ht="18.399999999999999" customHeight="1">
      <c r="A148" s="56"/>
      <c r="B148" s="52"/>
      <c r="C148" s="53"/>
      <c r="D148" s="62" t="s">
        <v>42</v>
      </c>
      <c r="E148" s="678">
        <v>252257802.65000001</v>
      </c>
      <c r="F148" s="1080">
        <v>34830000</v>
      </c>
      <c r="G148" s="1080"/>
      <c r="H148" s="1080">
        <v>393000</v>
      </c>
      <c r="I148" s="1080">
        <v>110918802.65000001</v>
      </c>
      <c r="J148" s="1080">
        <v>13360000</v>
      </c>
      <c r="K148" s="1080">
        <v>0</v>
      </c>
      <c r="L148" s="1080">
        <v>0</v>
      </c>
      <c r="M148" s="1088">
        <v>92756000</v>
      </c>
      <c r="N148" s="44"/>
      <c r="O148" s="44"/>
    </row>
    <row r="149" spans="1:15" ht="18.399999999999999" customHeight="1">
      <c r="A149" s="56"/>
      <c r="B149" s="52"/>
      <c r="C149" s="53"/>
      <c r="D149" s="62" t="s">
        <v>43</v>
      </c>
      <c r="E149" s="678">
        <v>95954342.86999999</v>
      </c>
      <c r="F149" s="1080">
        <v>15024835.4</v>
      </c>
      <c r="G149" s="1080"/>
      <c r="H149" s="1080">
        <v>139588.22999999998</v>
      </c>
      <c r="I149" s="1080">
        <v>37901338.069999993</v>
      </c>
      <c r="J149" s="1080">
        <v>343921.54000000004</v>
      </c>
      <c r="K149" s="1080">
        <v>0</v>
      </c>
      <c r="L149" s="1080">
        <v>0</v>
      </c>
      <c r="M149" s="1088">
        <v>42544659.629999995</v>
      </c>
      <c r="N149" s="44"/>
      <c r="O149" s="44"/>
    </row>
    <row r="150" spans="1:15" ht="18.399999999999999" customHeight="1">
      <c r="A150" s="56"/>
      <c r="B150" s="52"/>
      <c r="C150" s="53"/>
      <c r="D150" s="62" t="s">
        <v>44</v>
      </c>
      <c r="E150" s="174">
        <v>0.38040287527156241</v>
      </c>
      <c r="F150" s="174">
        <v>0.44670240523264459</v>
      </c>
      <c r="G150" s="174"/>
      <c r="H150" s="174">
        <v>0.68762674876847285</v>
      </c>
      <c r="I150" s="174">
        <v>0.33753084041321574</v>
      </c>
      <c r="J150" s="174">
        <v>2.5742630239520961E-2</v>
      </c>
      <c r="K150" s="174">
        <v>0</v>
      </c>
      <c r="L150" s="174">
        <v>0</v>
      </c>
      <c r="M150" s="274">
        <v>0.45867285814394754</v>
      </c>
      <c r="N150" s="44"/>
      <c r="O150" s="44"/>
    </row>
    <row r="151" spans="1:15" ht="18.399999999999999" customHeight="1">
      <c r="A151" s="58"/>
      <c r="B151" s="59"/>
      <c r="C151" s="60"/>
      <c r="D151" s="64" t="s">
        <v>45</v>
      </c>
      <c r="E151" s="175">
        <v>0.38038206097883803</v>
      </c>
      <c r="F151" s="175">
        <v>0.43137626758541486</v>
      </c>
      <c r="G151" s="175"/>
      <c r="H151" s="175">
        <v>0.35518633587786252</v>
      </c>
      <c r="I151" s="175">
        <v>0.34170345481997494</v>
      </c>
      <c r="J151" s="175">
        <v>2.5742630239520961E-2</v>
      </c>
      <c r="K151" s="175">
        <v>0</v>
      </c>
      <c r="L151" s="175">
        <v>0</v>
      </c>
      <c r="M151" s="275">
        <v>0.45867285814394754</v>
      </c>
      <c r="N151" s="44"/>
      <c r="O151" s="44"/>
    </row>
    <row r="152" spans="1:15" ht="18.399999999999999" customHeight="1">
      <c r="A152" s="51" t="s">
        <v>110</v>
      </c>
      <c r="B152" s="52" t="s">
        <v>47</v>
      </c>
      <c r="C152" s="53" t="s">
        <v>712</v>
      </c>
      <c r="D152" s="62" t="s">
        <v>41</v>
      </c>
      <c r="E152" s="678">
        <v>21327477000</v>
      </c>
      <c r="F152" s="1080">
        <v>19312332000</v>
      </c>
      <c r="G152" s="1086"/>
      <c r="H152" s="1080">
        <v>61772000</v>
      </c>
      <c r="I152" s="1080">
        <v>987117000</v>
      </c>
      <c r="J152" s="1080">
        <v>531859000</v>
      </c>
      <c r="K152" s="1080">
        <v>0</v>
      </c>
      <c r="L152" s="1080">
        <v>0</v>
      </c>
      <c r="M152" s="1088">
        <v>434397000</v>
      </c>
      <c r="N152" s="44"/>
      <c r="O152" s="44"/>
    </row>
    <row r="153" spans="1:15" ht="18.399999999999999" customHeight="1">
      <c r="A153" s="56"/>
      <c r="B153" s="52"/>
      <c r="C153" s="53" t="s">
        <v>4</v>
      </c>
      <c r="D153" s="62" t="s">
        <v>42</v>
      </c>
      <c r="E153" s="678">
        <v>21343085560.599998</v>
      </c>
      <c r="F153" s="1080">
        <v>19348818408</v>
      </c>
      <c r="G153" s="1080"/>
      <c r="H153" s="1080">
        <v>61772000</v>
      </c>
      <c r="I153" s="1080">
        <v>959239152.60000014</v>
      </c>
      <c r="J153" s="1080">
        <v>538859000</v>
      </c>
      <c r="K153" s="1080">
        <v>0</v>
      </c>
      <c r="L153" s="1080">
        <v>0</v>
      </c>
      <c r="M153" s="1088">
        <v>434397000</v>
      </c>
      <c r="N153" s="44"/>
      <c r="O153" s="44"/>
    </row>
    <row r="154" spans="1:15" ht="18.399999999999999" customHeight="1">
      <c r="A154" s="56"/>
      <c r="B154" s="52"/>
      <c r="C154" s="53" t="s">
        <v>4</v>
      </c>
      <c r="D154" s="62" t="s">
        <v>43</v>
      </c>
      <c r="E154" s="678">
        <v>10330564296.190001</v>
      </c>
      <c r="F154" s="1080">
        <v>9430666433.1700001</v>
      </c>
      <c r="G154" s="1080"/>
      <c r="H154" s="1080">
        <v>34734303.350000001</v>
      </c>
      <c r="I154" s="1080">
        <v>518769302.36999989</v>
      </c>
      <c r="J154" s="1080">
        <v>191435374.59999999</v>
      </c>
      <c r="K154" s="1080">
        <v>0</v>
      </c>
      <c r="L154" s="1080">
        <v>0</v>
      </c>
      <c r="M154" s="1088">
        <v>154958882.70000002</v>
      </c>
      <c r="N154" s="44"/>
      <c r="O154" s="44"/>
    </row>
    <row r="155" spans="1:15" ht="18.399999999999999" customHeight="1">
      <c r="A155" s="56"/>
      <c r="B155" s="52"/>
      <c r="C155" s="53" t="s">
        <v>4</v>
      </c>
      <c r="D155" s="62" t="s">
        <v>44</v>
      </c>
      <c r="E155" s="174">
        <v>0.48437817076018885</v>
      </c>
      <c r="F155" s="174">
        <v>0.48832354545116563</v>
      </c>
      <c r="G155" s="174"/>
      <c r="H155" s="174">
        <v>0.5622985066049343</v>
      </c>
      <c r="I155" s="174">
        <v>0.52553983202599075</v>
      </c>
      <c r="J155" s="174">
        <v>0.3599363263571736</v>
      </c>
      <c r="K155" s="174">
        <v>0</v>
      </c>
      <c r="L155" s="174">
        <v>0</v>
      </c>
      <c r="M155" s="274">
        <v>0.35672180678043358</v>
      </c>
      <c r="N155" s="44"/>
      <c r="O155" s="44"/>
    </row>
    <row r="156" spans="1:15" ht="18.399999999999999" customHeight="1">
      <c r="A156" s="58"/>
      <c r="B156" s="59"/>
      <c r="C156" s="60" t="s">
        <v>4</v>
      </c>
      <c r="D156" s="64" t="s">
        <v>45</v>
      </c>
      <c r="E156" s="175">
        <v>0.48402393678543576</v>
      </c>
      <c r="F156" s="175">
        <v>0.48740270513215311</v>
      </c>
      <c r="G156" s="175"/>
      <c r="H156" s="175">
        <v>0.5622985066049343</v>
      </c>
      <c r="I156" s="175">
        <v>0.54081331122054932</v>
      </c>
      <c r="J156" s="175">
        <v>0.35526060546450927</v>
      </c>
      <c r="K156" s="175">
        <v>0</v>
      </c>
      <c r="L156" s="175">
        <v>0</v>
      </c>
      <c r="M156" s="275">
        <v>0.35672180678043358</v>
      </c>
      <c r="N156" s="44"/>
      <c r="O156" s="44"/>
    </row>
    <row r="157" spans="1:15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8">
        <v>49015371000</v>
      </c>
      <c r="F157" s="1080">
        <v>1975770000</v>
      </c>
      <c r="G157" s="1086"/>
      <c r="H157" s="1080">
        <v>8874493000</v>
      </c>
      <c r="I157" s="1080">
        <v>23811684000</v>
      </c>
      <c r="J157" s="1080">
        <v>14353424000</v>
      </c>
      <c r="K157" s="1080">
        <v>0</v>
      </c>
      <c r="L157" s="1080">
        <v>0</v>
      </c>
      <c r="M157" s="1088">
        <v>0</v>
      </c>
      <c r="N157" s="44"/>
      <c r="O157" s="44"/>
    </row>
    <row r="158" spans="1:15" ht="18.399999999999999" customHeight="1">
      <c r="A158" s="56"/>
      <c r="B158" s="52"/>
      <c r="C158" s="53" t="s">
        <v>4</v>
      </c>
      <c r="D158" s="62" t="s">
        <v>42</v>
      </c>
      <c r="E158" s="678">
        <v>49016975069</v>
      </c>
      <c r="F158" s="1080">
        <v>2640627126</v>
      </c>
      <c r="G158" s="1080"/>
      <c r="H158" s="1080">
        <v>8739126128.4300003</v>
      </c>
      <c r="I158" s="1080">
        <v>23836867814.570004</v>
      </c>
      <c r="J158" s="1080">
        <v>13800354000</v>
      </c>
      <c r="K158" s="1080">
        <v>0</v>
      </c>
      <c r="L158" s="1080">
        <v>0</v>
      </c>
      <c r="M158" s="1088">
        <v>0</v>
      </c>
      <c r="N158" s="44"/>
      <c r="O158" s="44"/>
    </row>
    <row r="159" spans="1:15" ht="18.399999999999999" customHeight="1">
      <c r="A159" s="56"/>
      <c r="B159" s="52"/>
      <c r="C159" s="53" t="s">
        <v>4</v>
      </c>
      <c r="D159" s="62" t="s">
        <v>43</v>
      </c>
      <c r="E159" s="678">
        <v>19066410352.920002</v>
      </c>
      <c r="F159" s="1080">
        <v>1211663045.5</v>
      </c>
      <c r="G159" s="1080"/>
      <c r="H159" s="1080">
        <v>4430874029.6399984</v>
      </c>
      <c r="I159" s="1080">
        <v>9656774456.9100037</v>
      </c>
      <c r="J159" s="1080">
        <v>3767098820.8699999</v>
      </c>
      <c r="K159" s="1080">
        <v>0</v>
      </c>
      <c r="L159" s="1080">
        <v>0</v>
      </c>
      <c r="M159" s="1088">
        <v>0</v>
      </c>
      <c r="N159" s="44"/>
      <c r="O159" s="44"/>
    </row>
    <row r="160" spans="1:15" ht="18.399999999999999" customHeight="1">
      <c r="A160" s="56"/>
      <c r="B160" s="52"/>
      <c r="C160" s="53" t="s">
        <v>4</v>
      </c>
      <c r="D160" s="62" t="s">
        <v>44</v>
      </c>
      <c r="E160" s="174">
        <v>0.38898839208867769</v>
      </c>
      <c r="F160" s="174">
        <v>0.61326118196956125</v>
      </c>
      <c r="G160" s="174"/>
      <c r="H160" s="174">
        <v>0.49928193414992816</v>
      </c>
      <c r="I160" s="174">
        <v>0.40554773265553179</v>
      </c>
      <c r="J160" s="174">
        <v>0.26245297434744491</v>
      </c>
      <c r="K160" s="174">
        <v>0</v>
      </c>
      <c r="L160" s="174">
        <v>0</v>
      </c>
      <c r="M160" s="660">
        <v>0</v>
      </c>
      <c r="N160" s="44"/>
      <c r="O160" s="44"/>
    </row>
    <row r="161" spans="1:15" ht="18.399999999999999" customHeight="1">
      <c r="A161" s="58"/>
      <c r="B161" s="59"/>
      <c r="C161" s="60" t="s">
        <v>4</v>
      </c>
      <c r="D161" s="64" t="s">
        <v>45</v>
      </c>
      <c r="E161" s="175">
        <v>0.38897566253488064</v>
      </c>
      <c r="F161" s="175">
        <v>0.45885427502042558</v>
      </c>
      <c r="G161" s="175"/>
      <c r="H161" s="175">
        <v>0.50701568606791725</v>
      </c>
      <c r="I161" s="175">
        <v>0.4051192686904701</v>
      </c>
      <c r="J161" s="175">
        <v>0.27297117312135616</v>
      </c>
      <c r="K161" s="175">
        <v>0</v>
      </c>
      <c r="L161" s="175">
        <v>0</v>
      </c>
      <c r="M161" s="661">
        <v>0</v>
      </c>
      <c r="N161" s="44"/>
      <c r="O161" s="44"/>
    </row>
    <row r="162" spans="1:15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8">
        <v>467320000</v>
      </c>
      <c r="F162" s="1080">
        <v>37970000</v>
      </c>
      <c r="G162" s="1086"/>
      <c r="H162" s="1080">
        <v>15858000</v>
      </c>
      <c r="I162" s="1080">
        <v>377260000</v>
      </c>
      <c r="J162" s="1080">
        <v>1249000</v>
      </c>
      <c r="K162" s="1080">
        <v>0</v>
      </c>
      <c r="L162" s="1080">
        <v>0</v>
      </c>
      <c r="M162" s="1088">
        <v>34983000</v>
      </c>
      <c r="N162" s="44"/>
      <c r="O162" s="44"/>
    </row>
    <row r="163" spans="1:15" ht="18.399999999999999" customHeight="1">
      <c r="A163" s="56"/>
      <c r="B163" s="52"/>
      <c r="C163" s="53" t="s">
        <v>4</v>
      </c>
      <c r="D163" s="62" t="s">
        <v>42</v>
      </c>
      <c r="E163" s="678">
        <v>546159861</v>
      </c>
      <c r="F163" s="1080">
        <v>115515653</v>
      </c>
      <c r="G163" s="1080"/>
      <c r="H163" s="1080">
        <v>15844981</v>
      </c>
      <c r="I163" s="1080">
        <v>378010243</v>
      </c>
      <c r="J163" s="1080">
        <v>1049000</v>
      </c>
      <c r="K163" s="1080">
        <v>0</v>
      </c>
      <c r="L163" s="1080">
        <v>0</v>
      </c>
      <c r="M163" s="1088">
        <v>35739984</v>
      </c>
      <c r="N163" s="44"/>
      <c r="O163" s="44"/>
    </row>
    <row r="164" spans="1:15" ht="18.399999999999999" customHeight="1">
      <c r="A164" s="56"/>
      <c r="B164" s="52"/>
      <c r="C164" s="53" t="s">
        <v>4</v>
      </c>
      <c r="D164" s="62" t="s">
        <v>43</v>
      </c>
      <c r="E164" s="678">
        <v>249288317.78000006</v>
      </c>
      <c r="F164" s="1080">
        <v>100461175.75999999</v>
      </c>
      <c r="G164" s="1080"/>
      <c r="H164" s="1080">
        <v>4070242.87</v>
      </c>
      <c r="I164" s="1080">
        <v>128636295.58000004</v>
      </c>
      <c r="J164" s="1080">
        <v>46340.49</v>
      </c>
      <c r="K164" s="1080">
        <v>0</v>
      </c>
      <c r="L164" s="1080">
        <v>0</v>
      </c>
      <c r="M164" s="1088">
        <v>16074263.080000002</v>
      </c>
      <c r="N164" s="44"/>
      <c r="O164" s="44"/>
    </row>
    <row r="165" spans="1:15" ht="18.399999999999999" customHeight="1">
      <c r="A165" s="56"/>
      <c r="B165" s="52"/>
      <c r="C165" s="53" t="s">
        <v>4</v>
      </c>
      <c r="D165" s="62" t="s">
        <v>44</v>
      </c>
      <c r="E165" s="174">
        <v>0.53344243297954308</v>
      </c>
      <c r="F165" s="174">
        <v>2.6458039441664472</v>
      </c>
      <c r="G165" s="174"/>
      <c r="H165" s="174">
        <v>0.25666810884096358</v>
      </c>
      <c r="I165" s="174">
        <v>0.34097517780840808</v>
      </c>
      <c r="J165" s="707">
        <v>3.7102073658927141E-2</v>
      </c>
      <c r="K165" s="174">
        <v>0</v>
      </c>
      <c r="L165" s="174">
        <v>0</v>
      </c>
      <c r="M165" s="274">
        <v>0.45948783923620051</v>
      </c>
      <c r="N165" s="44"/>
      <c r="O165" s="44"/>
    </row>
    <row r="166" spans="1:15" ht="18.399999999999999" customHeight="1">
      <c r="A166" s="58"/>
      <c r="B166" s="59"/>
      <c r="C166" s="60" t="s">
        <v>4</v>
      </c>
      <c r="D166" s="61" t="s">
        <v>45</v>
      </c>
      <c r="E166" s="276">
        <v>0.45643837195132153</v>
      </c>
      <c r="F166" s="175">
        <v>0.86967586773716277</v>
      </c>
      <c r="G166" s="175"/>
      <c r="H166" s="175">
        <v>0.25687899972868383</v>
      </c>
      <c r="I166" s="175">
        <v>0.34029843889706463</v>
      </c>
      <c r="J166" s="175">
        <v>4.4175872259294563E-2</v>
      </c>
      <c r="K166" s="175">
        <v>0</v>
      </c>
      <c r="L166" s="175">
        <v>0</v>
      </c>
      <c r="M166" s="275">
        <v>0.44975574359518466</v>
      </c>
      <c r="N166" s="44"/>
      <c r="O166" s="44"/>
    </row>
    <row r="167" spans="1:15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8">
        <v>428201000</v>
      </c>
      <c r="F167" s="1080">
        <v>1700000</v>
      </c>
      <c r="G167" s="1086"/>
      <c r="H167" s="1080">
        <v>2507000</v>
      </c>
      <c r="I167" s="1080">
        <v>377172000</v>
      </c>
      <c r="J167" s="1080">
        <v>7441000</v>
      </c>
      <c r="K167" s="1080">
        <v>0</v>
      </c>
      <c r="L167" s="1080">
        <v>0</v>
      </c>
      <c r="M167" s="1088">
        <v>39381000</v>
      </c>
      <c r="N167" s="44"/>
      <c r="O167" s="44"/>
    </row>
    <row r="168" spans="1:15" ht="18.399999999999999" customHeight="1">
      <c r="A168" s="56"/>
      <c r="B168" s="52"/>
      <c r="C168" s="53" t="s">
        <v>4</v>
      </c>
      <c r="D168" s="62" t="s">
        <v>42</v>
      </c>
      <c r="E168" s="678">
        <v>488316462.38999999</v>
      </c>
      <c r="F168" s="1080">
        <v>1700000</v>
      </c>
      <c r="G168" s="1080"/>
      <c r="H168" s="1080">
        <v>2878973</v>
      </c>
      <c r="I168" s="1080">
        <v>376972694</v>
      </c>
      <c r="J168" s="1080">
        <v>7499795.3899999997</v>
      </c>
      <c r="K168" s="1080">
        <v>0</v>
      </c>
      <c r="L168" s="1080">
        <v>0</v>
      </c>
      <c r="M168" s="1088">
        <v>99265000</v>
      </c>
      <c r="N168" s="44"/>
      <c r="O168" s="44"/>
    </row>
    <row r="169" spans="1:15" ht="18.399999999999999" customHeight="1">
      <c r="A169" s="56"/>
      <c r="B169" s="52"/>
      <c r="C169" s="53" t="s">
        <v>4</v>
      </c>
      <c r="D169" s="62" t="s">
        <v>43</v>
      </c>
      <c r="E169" s="678">
        <v>173854993.28999999</v>
      </c>
      <c r="F169" s="1080">
        <v>943311.76</v>
      </c>
      <c r="G169" s="1080"/>
      <c r="H169" s="1080">
        <v>1171487.6099999999</v>
      </c>
      <c r="I169" s="1080">
        <v>152036794.97999999</v>
      </c>
      <c r="J169" s="1080">
        <v>279164.74</v>
      </c>
      <c r="K169" s="1080">
        <v>0</v>
      </c>
      <c r="L169" s="1080">
        <v>0</v>
      </c>
      <c r="M169" s="1088">
        <v>19424234.199999999</v>
      </c>
      <c r="N169" s="44"/>
      <c r="O169" s="44"/>
    </row>
    <row r="170" spans="1:15" ht="18.399999999999999" customHeight="1">
      <c r="A170" s="56"/>
      <c r="B170" s="52"/>
      <c r="C170" s="53" t="s">
        <v>4</v>
      </c>
      <c r="D170" s="62" t="s">
        <v>44</v>
      </c>
      <c r="E170" s="174">
        <v>0.40601258121769912</v>
      </c>
      <c r="F170" s="174">
        <v>0.55488927058823534</v>
      </c>
      <c r="G170" s="174"/>
      <c r="H170" s="174">
        <v>0.46728664140406856</v>
      </c>
      <c r="I170" s="174">
        <v>0.40309671709458811</v>
      </c>
      <c r="J170" s="174">
        <v>3.7517099852170409E-2</v>
      </c>
      <c r="K170" s="174">
        <v>0</v>
      </c>
      <c r="L170" s="174">
        <v>0</v>
      </c>
      <c r="M170" s="274">
        <v>0.49323872425789084</v>
      </c>
      <c r="N170" s="44"/>
      <c r="O170" s="44"/>
    </row>
    <row r="171" spans="1:15" ht="18.399999999999999" customHeight="1">
      <c r="A171" s="58"/>
      <c r="B171" s="59"/>
      <c r="C171" s="60" t="s">
        <v>4</v>
      </c>
      <c r="D171" s="64" t="s">
        <v>45</v>
      </c>
      <c r="E171" s="175">
        <v>0.35602935121025786</v>
      </c>
      <c r="F171" s="175">
        <v>0.55488927058823534</v>
      </c>
      <c r="G171" s="175"/>
      <c r="H171" s="175">
        <v>0.4069116348086626</v>
      </c>
      <c r="I171" s="175">
        <v>0.40330983490279004</v>
      </c>
      <c r="J171" s="175">
        <v>3.7222980825880908E-2</v>
      </c>
      <c r="K171" s="175">
        <v>0</v>
      </c>
      <c r="L171" s="175">
        <v>0</v>
      </c>
      <c r="M171" s="275">
        <v>0.19568059436860927</v>
      </c>
      <c r="N171" s="44"/>
      <c r="O171" s="44"/>
    </row>
    <row r="172" spans="1:15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8">
        <v>1242724000</v>
      </c>
      <c r="F172" s="1080">
        <v>666360000</v>
      </c>
      <c r="G172" s="1086"/>
      <c r="H172" s="1080">
        <v>8385000</v>
      </c>
      <c r="I172" s="1080">
        <v>483154000</v>
      </c>
      <c r="J172" s="1080">
        <v>36736000</v>
      </c>
      <c r="K172" s="1080">
        <v>0</v>
      </c>
      <c r="L172" s="1080">
        <v>0</v>
      </c>
      <c r="M172" s="1088">
        <v>48089000</v>
      </c>
      <c r="N172" s="44"/>
      <c r="O172" s="44"/>
    </row>
    <row r="173" spans="1:15" ht="18.399999999999999" customHeight="1">
      <c r="A173" s="56"/>
      <c r="B173" s="52"/>
      <c r="C173" s="53" t="s">
        <v>4</v>
      </c>
      <c r="D173" s="62" t="s">
        <v>42</v>
      </c>
      <c r="E173" s="678">
        <v>1245861545</v>
      </c>
      <c r="F173" s="1080">
        <v>664444329.12</v>
      </c>
      <c r="G173" s="1080"/>
      <c r="H173" s="1080">
        <v>8394406</v>
      </c>
      <c r="I173" s="1080">
        <v>484339263.88</v>
      </c>
      <c r="J173" s="1080">
        <v>37844428</v>
      </c>
      <c r="K173" s="1080">
        <v>0</v>
      </c>
      <c r="L173" s="1080">
        <v>0</v>
      </c>
      <c r="M173" s="1088">
        <v>50839118</v>
      </c>
      <c r="N173" s="44"/>
      <c r="O173" s="44"/>
    </row>
    <row r="174" spans="1:15" ht="18.399999999999999" customHeight="1">
      <c r="A174" s="56"/>
      <c r="B174" s="52"/>
      <c r="C174" s="53" t="s">
        <v>4</v>
      </c>
      <c r="D174" s="62" t="s">
        <v>43</v>
      </c>
      <c r="E174" s="678">
        <v>422590807.72000003</v>
      </c>
      <c r="F174" s="1080">
        <v>182547092.12</v>
      </c>
      <c r="G174" s="1080"/>
      <c r="H174" s="1080">
        <v>3492536.6200000006</v>
      </c>
      <c r="I174" s="1080">
        <v>214902255.70000005</v>
      </c>
      <c r="J174" s="1080">
        <v>4660325.8999999994</v>
      </c>
      <c r="K174" s="1080">
        <v>0</v>
      </c>
      <c r="L174" s="1080">
        <v>0</v>
      </c>
      <c r="M174" s="1088">
        <v>16988597.379999995</v>
      </c>
      <c r="N174" s="44"/>
      <c r="O174" s="44"/>
    </row>
    <row r="175" spans="1:15" ht="18.399999999999999" customHeight="1">
      <c r="A175" s="56"/>
      <c r="B175" s="52"/>
      <c r="C175" s="53" t="s">
        <v>4</v>
      </c>
      <c r="D175" s="62" t="s">
        <v>44</v>
      </c>
      <c r="E175" s="174">
        <v>0.34005202097971876</v>
      </c>
      <c r="F175" s="174">
        <v>0.27394665364067472</v>
      </c>
      <c r="G175" s="174"/>
      <c r="H175" s="174">
        <v>0.41652195825879551</v>
      </c>
      <c r="I175" s="174">
        <v>0.44479038919267988</v>
      </c>
      <c r="J175" s="174">
        <v>0.12685991670296165</v>
      </c>
      <c r="K175" s="174">
        <v>0</v>
      </c>
      <c r="L175" s="174">
        <v>0</v>
      </c>
      <c r="M175" s="274">
        <v>0.35327408305433666</v>
      </c>
      <c r="N175" s="44"/>
      <c r="O175" s="44"/>
    </row>
    <row r="176" spans="1:15" ht="18.399999999999999" customHeight="1">
      <c r="A176" s="58"/>
      <c r="B176" s="59"/>
      <c r="C176" s="60" t="s">
        <v>4</v>
      </c>
      <c r="D176" s="64" t="s">
        <v>45</v>
      </c>
      <c r="E176" s="175">
        <v>0.33919564289946846</v>
      </c>
      <c r="F176" s="175">
        <v>0.27473647395225437</v>
      </c>
      <c r="G176" s="175"/>
      <c r="H176" s="175">
        <v>0.4160552420266545</v>
      </c>
      <c r="I176" s="175">
        <v>0.44370190840700513</v>
      </c>
      <c r="J176" s="175">
        <v>0.12314430806035698</v>
      </c>
      <c r="K176" s="175">
        <v>0</v>
      </c>
      <c r="L176" s="175">
        <v>0</v>
      </c>
      <c r="M176" s="275">
        <v>0.33416388891719156</v>
      </c>
      <c r="N176" s="44"/>
      <c r="O176" s="44"/>
    </row>
    <row r="177" spans="1:15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8">
        <v>3484304000</v>
      </c>
      <c r="F177" s="1080">
        <v>1986119000</v>
      </c>
      <c r="G177" s="1086"/>
      <c r="H177" s="1080">
        <v>34000</v>
      </c>
      <c r="I177" s="1080">
        <v>16932000</v>
      </c>
      <c r="J177" s="1080">
        <v>109753000</v>
      </c>
      <c r="K177" s="1080">
        <v>0</v>
      </c>
      <c r="L177" s="1080">
        <v>0</v>
      </c>
      <c r="M177" s="1088">
        <v>1371466000</v>
      </c>
      <c r="N177" s="44"/>
      <c r="O177" s="44"/>
    </row>
    <row r="178" spans="1:15" ht="18.399999999999999" customHeight="1">
      <c r="A178" s="56"/>
      <c r="B178" s="52"/>
      <c r="C178" s="53" t="s">
        <v>4</v>
      </c>
      <c r="D178" s="62" t="s">
        <v>42</v>
      </c>
      <c r="E178" s="678">
        <v>5152752085</v>
      </c>
      <c r="F178" s="1080">
        <v>3342119000</v>
      </c>
      <c r="G178" s="1080"/>
      <c r="H178" s="1080">
        <v>54000</v>
      </c>
      <c r="I178" s="1080">
        <v>16939085</v>
      </c>
      <c r="J178" s="1080">
        <v>109753000</v>
      </c>
      <c r="K178" s="1080">
        <v>0</v>
      </c>
      <c r="L178" s="1080">
        <v>0</v>
      </c>
      <c r="M178" s="1088">
        <v>1683887000</v>
      </c>
      <c r="N178" s="44"/>
      <c r="O178" s="44"/>
    </row>
    <row r="179" spans="1:15" ht="18.399999999999999" customHeight="1">
      <c r="A179" s="56"/>
      <c r="B179" s="52"/>
      <c r="C179" s="53" t="s">
        <v>4</v>
      </c>
      <c r="D179" s="62" t="s">
        <v>43</v>
      </c>
      <c r="E179" s="678">
        <v>3316566607.48</v>
      </c>
      <c r="F179" s="1080">
        <v>1832581473.54</v>
      </c>
      <c r="G179" s="1080"/>
      <c r="H179" s="1080">
        <v>40074.25</v>
      </c>
      <c r="I179" s="1080">
        <v>6742273.4900000012</v>
      </c>
      <c r="J179" s="1080">
        <v>29399970.670000002</v>
      </c>
      <c r="K179" s="1080">
        <v>0</v>
      </c>
      <c r="L179" s="1080">
        <v>0</v>
      </c>
      <c r="M179" s="1088">
        <v>1447802815.53</v>
      </c>
      <c r="N179" s="44"/>
      <c r="O179" s="44"/>
    </row>
    <row r="180" spans="1:15" ht="18.399999999999999" customHeight="1">
      <c r="A180" s="56"/>
      <c r="B180" s="52"/>
      <c r="C180" s="53" t="s">
        <v>4</v>
      </c>
      <c r="D180" s="62" t="s">
        <v>44</v>
      </c>
      <c r="E180" s="174">
        <v>0.95185913958139134</v>
      </c>
      <c r="F180" s="174">
        <v>0.92269469933070469</v>
      </c>
      <c r="G180" s="174"/>
      <c r="H180" s="174">
        <v>1.178654411764706</v>
      </c>
      <c r="I180" s="174">
        <v>0.39819711138672342</v>
      </c>
      <c r="J180" s="174">
        <v>0.26787395943618852</v>
      </c>
      <c r="K180" s="174">
        <v>0</v>
      </c>
      <c r="L180" s="174">
        <v>0</v>
      </c>
      <c r="M180" s="274">
        <v>1.0556607422495343</v>
      </c>
      <c r="N180" s="44"/>
      <c r="O180" s="44"/>
    </row>
    <row r="181" spans="1:15" ht="18.399999999999999" customHeight="1">
      <c r="A181" s="58"/>
      <c r="B181" s="59"/>
      <c r="C181" s="60" t="s">
        <v>4</v>
      </c>
      <c r="D181" s="64" t="s">
        <v>45</v>
      </c>
      <c r="E181" s="175">
        <v>0.64364955906470711</v>
      </c>
      <c r="F181" s="175">
        <v>0.54832921076119667</v>
      </c>
      <c r="G181" s="175"/>
      <c r="H181" s="175">
        <v>0.74211574074074071</v>
      </c>
      <c r="I181" s="175">
        <v>0.39803056009223647</v>
      </c>
      <c r="J181" s="175">
        <v>0.26787395943618852</v>
      </c>
      <c r="K181" s="175">
        <v>0</v>
      </c>
      <c r="L181" s="175">
        <v>0</v>
      </c>
      <c r="M181" s="275">
        <v>0.85979808355905118</v>
      </c>
      <c r="N181" s="44"/>
      <c r="O181" s="44"/>
    </row>
    <row r="182" spans="1:15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8">
        <v>1963470000</v>
      </c>
      <c r="F182" s="1080">
        <v>5000000</v>
      </c>
      <c r="G182" s="1086"/>
      <c r="H182" s="1080">
        <v>656000</v>
      </c>
      <c r="I182" s="1080">
        <v>54934000</v>
      </c>
      <c r="J182" s="1080">
        <v>5149000</v>
      </c>
      <c r="K182" s="1080">
        <v>0</v>
      </c>
      <c r="L182" s="1080">
        <v>0</v>
      </c>
      <c r="M182" s="1088">
        <v>1897731000</v>
      </c>
      <c r="N182" s="44"/>
      <c r="O182" s="44"/>
    </row>
    <row r="183" spans="1:15" ht="18.399999999999999" customHeight="1">
      <c r="A183" s="56"/>
      <c r="B183" s="52"/>
      <c r="C183" s="53" t="s">
        <v>4</v>
      </c>
      <c r="D183" s="62" t="s">
        <v>42</v>
      </c>
      <c r="E183" s="678">
        <v>2009074258</v>
      </c>
      <c r="F183" s="1080">
        <v>37795957</v>
      </c>
      <c r="G183" s="1080"/>
      <c r="H183" s="1080">
        <v>695000</v>
      </c>
      <c r="I183" s="1080">
        <v>57435338</v>
      </c>
      <c r="J183" s="1080">
        <v>5149000</v>
      </c>
      <c r="K183" s="1080">
        <v>0</v>
      </c>
      <c r="L183" s="1080">
        <v>0</v>
      </c>
      <c r="M183" s="1088">
        <v>1907998963</v>
      </c>
      <c r="N183" s="44"/>
      <c r="O183" s="44"/>
    </row>
    <row r="184" spans="1:15" ht="18.399999999999999" customHeight="1">
      <c r="A184" s="56"/>
      <c r="B184" s="52"/>
      <c r="C184" s="53" t="s">
        <v>4</v>
      </c>
      <c r="D184" s="62" t="s">
        <v>43</v>
      </c>
      <c r="E184" s="678">
        <v>1123426060.4099998</v>
      </c>
      <c r="F184" s="1080">
        <v>9383957</v>
      </c>
      <c r="G184" s="1080"/>
      <c r="H184" s="1080">
        <v>301033.20999999996</v>
      </c>
      <c r="I184" s="1080">
        <v>20457306.390000008</v>
      </c>
      <c r="J184" s="1080">
        <v>202653.73</v>
      </c>
      <c r="K184" s="1080">
        <v>0</v>
      </c>
      <c r="L184" s="1080">
        <v>0</v>
      </c>
      <c r="M184" s="1088">
        <v>1093081110.0799999</v>
      </c>
      <c r="N184" s="44"/>
      <c r="O184" s="44"/>
    </row>
    <row r="185" spans="1:15" ht="18.399999999999999" customHeight="1">
      <c r="A185" s="56"/>
      <c r="B185" s="52"/>
      <c r="C185" s="53" t="s">
        <v>4</v>
      </c>
      <c r="D185" s="62" t="s">
        <v>44</v>
      </c>
      <c r="E185" s="174">
        <v>0.57216359832846941</v>
      </c>
      <c r="F185" s="707">
        <v>1.8767914000000001</v>
      </c>
      <c r="G185" s="707"/>
      <c r="H185" s="174">
        <v>0.45889208841463408</v>
      </c>
      <c r="I185" s="174">
        <v>0.37239790275603468</v>
      </c>
      <c r="J185" s="174">
        <v>3.9357881141969316E-2</v>
      </c>
      <c r="K185" s="174">
        <v>0</v>
      </c>
      <c r="L185" s="174">
        <v>0</v>
      </c>
      <c r="M185" s="274">
        <v>0.57599370515631554</v>
      </c>
      <c r="N185" s="44"/>
      <c r="O185" s="44"/>
    </row>
    <row r="186" spans="1:15" ht="18.399999999999999" customHeight="1">
      <c r="A186" s="58"/>
      <c r="B186" s="59"/>
      <c r="C186" s="60" t="s">
        <v>4</v>
      </c>
      <c r="D186" s="64" t="s">
        <v>45</v>
      </c>
      <c r="E186" s="175">
        <v>0.55917597666516905</v>
      </c>
      <c r="F186" s="175">
        <v>0.24827938607296013</v>
      </c>
      <c r="G186" s="175"/>
      <c r="H186" s="175">
        <v>0.43314130935251793</v>
      </c>
      <c r="I186" s="175">
        <v>0.35617978586632515</v>
      </c>
      <c r="J186" s="175">
        <v>3.9357881141969316E-2</v>
      </c>
      <c r="K186" s="175">
        <v>0</v>
      </c>
      <c r="L186" s="175">
        <v>0</v>
      </c>
      <c r="M186" s="275">
        <v>0.57289397493241712</v>
      </c>
      <c r="N186" s="44"/>
      <c r="O186" s="44"/>
    </row>
    <row r="187" spans="1:15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8">
        <v>38755000</v>
      </c>
      <c r="F187" s="1080">
        <v>0</v>
      </c>
      <c r="G187" s="1086"/>
      <c r="H187" s="1080">
        <v>90000</v>
      </c>
      <c r="I187" s="1080">
        <v>37639000</v>
      </c>
      <c r="J187" s="1080">
        <v>1000000</v>
      </c>
      <c r="K187" s="1080">
        <v>0</v>
      </c>
      <c r="L187" s="1080">
        <v>0</v>
      </c>
      <c r="M187" s="1088">
        <v>26000</v>
      </c>
      <c r="N187" s="44"/>
      <c r="O187" s="44"/>
    </row>
    <row r="188" spans="1:15" ht="18.399999999999999" customHeight="1">
      <c r="A188" s="56"/>
      <c r="B188" s="52"/>
      <c r="C188" s="53" t="s">
        <v>4</v>
      </c>
      <c r="D188" s="62" t="s">
        <v>42</v>
      </c>
      <c r="E188" s="678">
        <v>38768803</v>
      </c>
      <c r="F188" s="1080">
        <v>0</v>
      </c>
      <c r="G188" s="1080"/>
      <c r="H188" s="1080">
        <v>100000</v>
      </c>
      <c r="I188" s="1080">
        <v>37542803</v>
      </c>
      <c r="J188" s="1080">
        <v>1100000</v>
      </c>
      <c r="K188" s="1080">
        <v>0</v>
      </c>
      <c r="L188" s="1080">
        <v>0</v>
      </c>
      <c r="M188" s="1088">
        <v>26000</v>
      </c>
      <c r="N188" s="44"/>
      <c r="O188" s="44"/>
    </row>
    <row r="189" spans="1:15" ht="18.399999999999999" customHeight="1">
      <c r="A189" s="56"/>
      <c r="B189" s="52"/>
      <c r="C189" s="53" t="s">
        <v>4</v>
      </c>
      <c r="D189" s="62" t="s">
        <v>43</v>
      </c>
      <c r="E189" s="678">
        <v>14277441.859999998</v>
      </c>
      <c r="F189" s="1080">
        <v>0</v>
      </c>
      <c r="G189" s="1080"/>
      <c r="H189" s="1080">
        <v>51684.409999999996</v>
      </c>
      <c r="I189" s="1080">
        <v>14210382.449999997</v>
      </c>
      <c r="J189" s="1080">
        <v>15375</v>
      </c>
      <c r="K189" s="1080">
        <v>0</v>
      </c>
      <c r="L189" s="1080">
        <v>0</v>
      </c>
      <c r="M189" s="1088">
        <v>0</v>
      </c>
      <c r="N189" s="44"/>
      <c r="O189" s="44"/>
    </row>
    <row r="190" spans="1:15" ht="18.399999999999999" customHeight="1">
      <c r="A190" s="56"/>
      <c r="B190" s="52"/>
      <c r="C190" s="53" t="s">
        <v>4</v>
      </c>
      <c r="D190" s="62" t="s">
        <v>44</v>
      </c>
      <c r="E190" s="174">
        <v>0.3684025766997806</v>
      </c>
      <c r="F190" s="174">
        <v>0</v>
      </c>
      <c r="G190" s="174"/>
      <c r="H190" s="174">
        <v>0.57427122222222216</v>
      </c>
      <c r="I190" s="174">
        <v>0.37754410186242987</v>
      </c>
      <c r="J190" s="174">
        <v>1.5375E-2</v>
      </c>
      <c r="K190" s="174">
        <v>0</v>
      </c>
      <c r="L190" s="174">
        <v>0</v>
      </c>
      <c r="M190" s="274">
        <v>0</v>
      </c>
      <c r="N190" s="44"/>
      <c r="O190" s="44"/>
    </row>
    <row r="191" spans="1:15" ht="18.399999999999999" customHeight="1">
      <c r="A191" s="58"/>
      <c r="B191" s="59"/>
      <c r="C191" s="60" t="s">
        <v>4</v>
      </c>
      <c r="D191" s="64" t="s">
        <v>45</v>
      </c>
      <c r="E191" s="175">
        <v>0.36827141297088789</v>
      </c>
      <c r="F191" s="175">
        <v>0</v>
      </c>
      <c r="G191" s="175"/>
      <c r="H191" s="175">
        <v>0.51684409999999992</v>
      </c>
      <c r="I191" s="175">
        <v>0.37851149393400374</v>
      </c>
      <c r="J191" s="175">
        <v>1.3977272727272727E-2</v>
      </c>
      <c r="K191" s="175">
        <v>0</v>
      </c>
      <c r="L191" s="175">
        <v>0</v>
      </c>
      <c r="M191" s="275">
        <v>0</v>
      </c>
      <c r="N191" s="44"/>
      <c r="O191" s="44"/>
    </row>
    <row r="192" spans="1:15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8">
        <v>5687980000</v>
      </c>
      <c r="F192" s="1080">
        <v>117378000</v>
      </c>
      <c r="G192" s="1086"/>
      <c r="H192" s="1080">
        <v>1783567000</v>
      </c>
      <c r="I192" s="1080">
        <v>3651507000</v>
      </c>
      <c r="J192" s="1080">
        <v>117170000</v>
      </c>
      <c r="K192" s="1080">
        <v>0</v>
      </c>
      <c r="L192" s="1080">
        <v>0</v>
      </c>
      <c r="M192" s="1088">
        <v>18358000</v>
      </c>
      <c r="N192" s="44"/>
      <c r="O192" s="44"/>
    </row>
    <row r="193" spans="1:15" ht="18.399999999999999" customHeight="1">
      <c r="A193" s="56"/>
      <c r="B193" s="52"/>
      <c r="C193" s="53" t="s">
        <v>4</v>
      </c>
      <c r="D193" s="62" t="s">
        <v>42</v>
      </c>
      <c r="E193" s="678">
        <v>5803678307</v>
      </c>
      <c r="F193" s="1080">
        <v>117378000</v>
      </c>
      <c r="G193" s="1080"/>
      <c r="H193" s="1080">
        <v>1786605594</v>
      </c>
      <c r="I193" s="1080">
        <v>3670611419</v>
      </c>
      <c r="J193" s="1080">
        <v>209835000</v>
      </c>
      <c r="K193" s="1080">
        <v>0</v>
      </c>
      <c r="L193" s="1080">
        <v>0</v>
      </c>
      <c r="M193" s="1088">
        <v>19248294</v>
      </c>
      <c r="N193" s="44"/>
      <c r="O193" s="44"/>
    </row>
    <row r="194" spans="1:15" ht="18.399999999999999" customHeight="1">
      <c r="A194" s="56"/>
      <c r="B194" s="52"/>
      <c r="C194" s="53" t="s">
        <v>4</v>
      </c>
      <c r="D194" s="62" t="s">
        <v>43</v>
      </c>
      <c r="E194" s="678">
        <v>2896242746.8600001</v>
      </c>
      <c r="F194" s="1080">
        <v>48400000</v>
      </c>
      <c r="G194" s="1080"/>
      <c r="H194" s="1080">
        <v>960910796.58000004</v>
      </c>
      <c r="I194" s="1080">
        <v>1849995526.9999998</v>
      </c>
      <c r="J194" s="1080">
        <v>33083461.150000002</v>
      </c>
      <c r="K194" s="1080">
        <v>0</v>
      </c>
      <c r="L194" s="1080">
        <v>0</v>
      </c>
      <c r="M194" s="1088">
        <v>3852962.13</v>
      </c>
      <c r="N194" s="44"/>
      <c r="O194" s="44"/>
    </row>
    <row r="195" spans="1:15" ht="18.399999999999999" customHeight="1">
      <c r="A195" s="56"/>
      <c r="B195" s="52"/>
      <c r="C195" s="53" t="s">
        <v>4</v>
      </c>
      <c r="D195" s="62" t="s">
        <v>44</v>
      </c>
      <c r="E195" s="174">
        <v>0.50918652084922944</v>
      </c>
      <c r="F195" s="174">
        <v>0.41234302850619364</v>
      </c>
      <c r="G195" s="174"/>
      <c r="H195" s="174">
        <v>0.5387578916743806</v>
      </c>
      <c r="I195" s="174">
        <v>0.50663891018146745</v>
      </c>
      <c r="J195" s="174">
        <v>0.28235436673209868</v>
      </c>
      <c r="K195" s="174">
        <v>0</v>
      </c>
      <c r="L195" s="174">
        <v>0</v>
      </c>
      <c r="M195" s="274">
        <v>0.20987918782002396</v>
      </c>
      <c r="N195" s="44"/>
      <c r="O195" s="44"/>
    </row>
    <row r="196" spans="1:15" ht="18.399999999999999" customHeight="1">
      <c r="A196" s="58"/>
      <c r="B196" s="59"/>
      <c r="C196" s="60" t="s">
        <v>4</v>
      </c>
      <c r="D196" s="64" t="s">
        <v>45</v>
      </c>
      <c r="E196" s="175">
        <v>0.4990357138449163</v>
      </c>
      <c r="F196" s="175">
        <v>0.41234302850619364</v>
      </c>
      <c r="G196" s="175"/>
      <c r="H196" s="175">
        <v>0.53784159179118751</v>
      </c>
      <c r="I196" s="175">
        <v>0.50400200833680231</v>
      </c>
      <c r="J196" s="175">
        <v>0.15766417018133297</v>
      </c>
      <c r="K196" s="175">
        <v>0</v>
      </c>
      <c r="L196" s="175">
        <v>0</v>
      </c>
      <c r="M196" s="275">
        <v>0.20017161676769898</v>
      </c>
      <c r="N196" s="44"/>
      <c r="O196" s="44"/>
    </row>
    <row r="197" spans="1:15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8">
        <v>12440683000</v>
      </c>
      <c r="F197" s="1080">
        <v>5027494000</v>
      </c>
      <c r="G197" s="1086"/>
      <c r="H197" s="1080">
        <v>5460000</v>
      </c>
      <c r="I197" s="1080">
        <v>3257779000</v>
      </c>
      <c r="J197" s="1080">
        <v>3156208000</v>
      </c>
      <c r="K197" s="1080">
        <v>0</v>
      </c>
      <c r="L197" s="1080">
        <v>0</v>
      </c>
      <c r="M197" s="1088">
        <v>993742000</v>
      </c>
      <c r="N197" s="44"/>
      <c r="O197" s="44"/>
    </row>
    <row r="198" spans="1:15" ht="18.399999999999999" customHeight="1">
      <c r="A198" s="56"/>
      <c r="B198" s="52"/>
      <c r="C198" s="53" t="s">
        <v>4</v>
      </c>
      <c r="D198" s="62" t="s">
        <v>42</v>
      </c>
      <c r="E198" s="678">
        <v>13151757391.610001</v>
      </c>
      <c r="F198" s="1080">
        <v>5632494000</v>
      </c>
      <c r="G198" s="1080"/>
      <c r="H198" s="1080">
        <v>5495000</v>
      </c>
      <c r="I198" s="1080">
        <v>3263549659</v>
      </c>
      <c r="J198" s="1080">
        <v>3154140617.6100001</v>
      </c>
      <c r="K198" s="1080">
        <v>0</v>
      </c>
      <c r="L198" s="1080">
        <v>0</v>
      </c>
      <c r="M198" s="1088">
        <v>1096078115</v>
      </c>
      <c r="N198" s="44"/>
      <c r="O198" s="44"/>
    </row>
    <row r="199" spans="1:15" ht="18.399999999999999" customHeight="1">
      <c r="A199" s="56"/>
      <c r="B199" s="52"/>
      <c r="C199" s="53" t="s">
        <v>4</v>
      </c>
      <c r="D199" s="62" t="s">
        <v>43</v>
      </c>
      <c r="E199" s="678">
        <v>4429192039.2199993</v>
      </c>
      <c r="F199" s="1080">
        <v>1996429879.5</v>
      </c>
      <c r="G199" s="1080"/>
      <c r="H199" s="1080">
        <v>1663363.9500000002</v>
      </c>
      <c r="I199" s="1080">
        <v>1169525570.8299994</v>
      </c>
      <c r="J199" s="1080">
        <v>590319628.81999981</v>
      </c>
      <c r="K199" s="1080">
        <v>0</v>
      </c>
      <c r="L199" s="1080">
        <v>0</v>
      </c>
      <c r="M199" s="1088">
        <v>671253596.11999953</v>
      </c>
      <c r="N199" s="44"/>
      <c r="O199" s="44"/>
    </row>
    <row r="200" spans="1:15" ht="18.399999999999999" customHeight="1">
      <c r="A200" s="56"/>
      <c r="B200" s="52"/>
      <c r="C200" s="53" t="s">
        <v>4</v>
      </c>
      <c r="D200" s="62" t="s">
        <v>44</v>
      </c>
      <c r="E200" s="174">
        <v>0.3560248291207162</v>
      </c>
      <c r="F200" s="174">
        <v>0.39710238928181713</v>
      </c>
      <c r="G200" s="174"/>
      <c r="H200" s="174">
        <v>0.30464541208791213</v>
      </c>
      <c r="I200" s="174">
        <v>0.3589947540425546</v>
      </c>
      <c r="J200" s="174">
        <v>0.18703445046080608</v>
      </c>
      <c r="K200" s="174">
        <v>0</v>
      </c>
      <c r="L200" s="174">
        <v>0</v>
      </c>
      <c r="M200" s="274">
        <v>0.67548075468280455</v>
      </c>
      <c r="N200" s="44"/>
      <c r="O200" s="44"/>
    </row>
    <row r="201" spans="1:15" ht="18.399999999999999" customHeight="1">
      <c r="A201" s="58"/>
      <c r="B201" s="59"/>
      <c r="C201" s="60" t="s">
        <v>4</v>
      </c>
      <c r="D201" s="64" t="s">
        <v>45</v>
      </c>
      <c r="E201" s="175">
        <v>0.33677568003539565</v>
      </c>
      <c r="F201" s="175">
        <v>0.35444864734875881</v>
      </c>
      <c r="G201" s="175"/>
      <c r="H201" s="175">
        <v>0.30270499545040952</v>
      </c>
      <c r="I201" s="175">
        <v>0.35835997396416497</v>
      </c>
      <c r="J201" s="175">
        <v>0.18715704224604454</v>
      </c>
      <c r="K201" s="175">
        <v>0</v>
      </c>
      <c r="L201" s="175">
        <v>0</v>
      </c>
      <c r="M201" s="275">
        <v>0.61241401222576142</v>
      </c>
      <c r="N201" s="44"/>
      <c r="O201" s="44"/>
    </row>
    <row r="202" spans="1:15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8">
        <v>61047000</v>
      </c>
      <c r="F202" s="1080">
        <v>52105000</v>
      </c>
      <c r="G202" s="1086"/>
      <c r="H202" s="1080">
        <v>16000</v>
      </c>
      <c r="I202" s="1080">
        <v>8520000</v>
      </c>
      <c r="J202" s="1080">
        <v>373000</v>
      </c>
      <c r="K202" s="1080">
        <v>0</v>
      </c>
      <c r="L202" s="1080">
        <v>0</v>
      </c>
      <c r="M202" s="1088">
        <v>33000</v>
      </c>
      <c r="N202" s="44"/>
      <c r="O202" s="44"/>
    </row>
    <row r="203" spans="1:15" ht="18.399999999999999" customHeight="1">
      <c r="A203" s="56"/>
      <c r="B203" s="52"/>
      <c r="C203" s="53" t="s">
        <v>4</v>
      </c>
      <c r="D203" s="62" t="s">
        <v>42</v>
      </c>
      <c r="E203" s="678">
        <v>61164127</v>
      </c>
      <c r="F203" s="1080">
        <v>52105000</v>
      </c>
      <c r="G203" s="1080"/>
      <c r="H203" s="1080">
        <v>16000</v>
      </c>
      <c r="I203" s="1080">
        <v>8533803</v>
      </c>
      <c r="J203" s="1080">
        <v>373000</v>
      </c>
      <c r="K203" s="1080">
        <v>0</v>
      </c>
      <c r="L203" s="1080">
        <v>0</v>
      </c>
      <c r="M203" s="1088">
        <v>136324</v>
      </c>
      <c r="N203" s="44"/>
      <c r="O203" s="44"/>
    </row>
    <row r="204" spans="1:15" ht="18.399999999999999" customHeight="1">
      <c r="A204" s="56"/>
      <c r="B204" s="52"/>
      <c r="C204" s="53" t="s">
        <v>4</v>
      </c>
      <c r="D204" s="62" t="s">
        <v>43</v>
      </c>
      <c r="E204" s="678">
        <v>33563576.32</v>
      </c>
      <c r="F204" s="1080">
        <v>30100000</v>
      </c>
      <c r="G204" s="1080"/>
      <c r="H204" s="1080">
        <v>1000</v>
      </c>
      <c r="I204" s="1080">
        <v>3348161.55</v>
      </c>
      <c r="J204" s="1080">
        <v>0</v>
      </c>
      <c r="K204" s="1080">
        <v>0</v>
      </c>
      <c r="L204" s="1080">
        <v>0</v>
      </c>
      <c r="M204" s="1088">
        <v>114414.76999999999</v>
      </c>
      <c r="N204" s="44"/>
      <c r="O204" s="44"/>
    </row>
    <row r="205" spans="1:15" ht="18.399999999999999" customHeight="1">
      <c r="A205" s="56"/>
      <c r="B205" s="52"/>
      <c r="C205" s="53" t="s">
        <v>4</v>
      </c>
      <c r="D205" s="62" t="s">
        <v>44</v>
      </c>
      <c r="E205" s="174">
        <v>0.54979894704080468</v>
      </c>
      <c r="F205" s="174">
        <v>0.5776796852509356</v>
      </c>
      <c r="G205" s="174"/>
      <c r="H205" s="174">
        <v>6.25E-2</v>
      </c>
      <c r="I205" s="174">
        <v>0.39297670774647886</v>
      </c>
      <c r="J205" s="174">
        <v>0</v>
      </c>
      <c r="K205" s="174">
        <v>0</v>
      </c>
      <c r="L205" s="174">
        <v>0</v>
      </c>
      <c r="M205" s="274">
        <v>3.467114242424242</v>
      </c>
      <c r="N205" s="44"/>
      <c r="O205" s="44"/>
    </row>
    <row r="206" spans="1:15" ht="18.399999999999999" customHeight="1">
      <c r="A206" s="58"/>
      <c r="B206" s="59"/>
      <c r="C206" s="60" t="s">
        <v>4</v>
      </c>
      <c r="D206" s="64" t="s">
        <v>45</v>
      </c>
      <c r="E206" s="175">
        <v>0.54874610276052826</v>
      </c>
      <c r="F206" s="175">
        <v>0.5776796852509356</v>
      </c>
      <c r="G206" s="175"/>
      <c r="H206" s="175">
        <v>6.25E-2</v>
      </c>
      <c r="I206" s="175">
        <v>0.3923410875549857</v>
      </c>
      <c r="J206" s="175">
        <v>0</v>
      </c>
      <c r="K206" s="175">
        <v>0</v>
      </c>
      <c r="L206" s="175">
        <v>0</v>
      </c>
      <c r="M206" s="275">
        <v>0.83928559901411337</v>
      </c>
      <c r="N206" s="44"/>
      <c r="O206" s="44"/>
    </row>
    <row r="207" spans="1:15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8">
        <v>565291000</v>
      </c>
      <c r="F207" s="1080">
        <v>88774000</v>
      </c>
      <c r="G207" s="1086"/>
      <c r="H207" s="1080">
        <v>1479000</v>
      </c>
      <c r="I207" s="1080">
        <v>394742000</v>
      </c>
      <c r="J207" s="1080">
        <v>7015000</v>
      </c>
      <c r="K207" s="1080">
        <v>0</v>
      </c>
      <c r="L207" s="1080">
        <v>0</v>
      </c>
      <c r="M207" s="1088">
        <v>73281000</v>
      </c>
      <c r="N207" s="44"/>
      <c r="O207" s="44"/>
    </row>
    <row r="208" spans="1:15" ht="18.399999999999999" customHeight="1">
      <c r="A208" s="56"/>
      <c r="B208" s="52"/>
      <c r="C208" s="53" t="s">
        <v>4</v>
      </c>
      <c r="D208" s="62" t="s">
        <v>42</v>
      </c>
      <c r="E208" s="678">
        <v>419664117.68999994</v>
      </c>
      <c r="F208" s="1080">
        <v>88993532.760000005</v>
      </c>
      <c r="G208" s="1080"/>
      <c r="H208" s="1080">
        <v>1439861.91</v>
      </c>
      <c r="I208" s="1080">
        <v>290120970.25999993</v>
      </c>
      <c r="J208" s="1080">
        <v>9746149.6999999993</v>
      </c>
      <c r="K208" s="1080">
        <v>0</v>
      </c>
      <c r="L208" s="1080">
        <v>0</v>
      </c>
      <c r="M208" s="1088">
        <v>29363603.059999999</v>
      </c>
      <c r="N208" s="44"/>
      <c r="O208" s="44"/>
    </row>
    <row r="209" spans="1:15" ht="18.399999999999999" customHeight="1">
      <c r="A209" s="56"/>
      <c r="B209" s="52"/>
      <c r="C209" s="53" t="s">
        <v>4</v>
      </c>
      <c r="D209" s="62" t="s">
        <v>43</v>
      </c>
      <c r="E209" s="678">
        <v>221343206.16999996</v>
      </c>
      <c r="F209" s="1080">
        <v>66973400</v>
      </c>
      <c r="G209" s="1080"/>
      <c r="H209" s="1080">
        <v>655242.63</v>
      </c>
      <c r="I209" s="1080">
        <v>143850071.46999997</v>
      </c>
      <c r="J209" s="1080">
        <v>920994.59</v>
      </c>
      <c r="K209" s="1080">
        <v>0</v>
      </c>
      <c r="L209" s="1080">
        <v>0</v>
      </c>
      <c r="M209" s="1088">
        <v>8943497.4800000004</v>
      </c>
      <c r="N209" s="44"/>
      <c r="O209" s="44"/>
    </row>
    <row r="210" spans="1:15" ht="18.399999999999999" customHeight="1">
      <c r="A210" s="56"/>
      <c r="B210" s="52"/>
      <c r="C210" s="53" t="s">
        <v>4</v>
      </c>
      <c r="D210" s="62" t="s">
        <v>44</v>
      </c>
      <c r="E210" s="174">
        <v>0.39155621824865416</v>
      </c>
      <c r="F210" s="174">
        <v>0.7544258454051862</v>
      </c>
      <c r="G210" s="174"/>
      <c r="H210" s="174">
        <v>0.44303085192697766</v>
      </c>
      <c r="I210" s="174">
        <v>0.36441541936252025</v>
      </c>
      <c r="J210" s="174">
        <v>0.13128932145402708</v>
      </c>
      <c r="K210" s="174">
        <v>0</v>
      </c>
      <c r="L210" s="174">
        <v>0</v>
      </c>
      <c r="M210" s="274">
        <v>0.12204387876802991</v>
      </c>
      <c r="N210" s="44"/>
      <c r="O210" s="44"/>
    </row>
    <row r="211" spans="1:15" ht="18.399999999999999" customHeight="1">
      <c r="A211" s="58"/>
      <c r="B211" s="59"/>
      <c r="C211" s="60" t="s">
        <v>4</v>
      </c>
      <c r="D211" s="64" t="s">
        <v>45</v>
      </c>
      <c r="E211" s="175">
        <v>0.52742942948842508</v>
      </c>
      <c r="F211" s="175">
        <v>0.75256479794566133</v>
      </c>
      <c r="G211" s="175"/>
      <c r="H211" s="175">
        <v>0.45507324379460806</v>
      </c>
      <c r="I211" s="175">
        <v>0.49582790013794847</v>
      </c>
      <c r="J211" s="175">
        <v>9.4498301211195235E-2</v>
      </c>
      <c r="K211" s="175">
        <v>0</v>
      </c>
      <c r="L211" s="175">
        <v>0</v>
      </c>
      <c r="M211" s="275">
        <v>0.30457765900612882</v>
      </c>
      <c r="N211" s="44"/>
      <c r="O211" s="44"/>
    </row>
    <row r="212" spans="1:15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8">
        <v>23201868000</v>
      </c>
      <c r="F212" s="1080">
        <v>215186000</v>
      </c>
      <c r="G212" s="1086"/>
      <c r="H212" s="1080">
        <v>9636460000</v>
      </c>
      <c r="I212" s="1080">
        <v>12839459000</v>
      </c>
      <c r="J212" s="1080">
        <v>452579000</v>
      </c>
      <c r="K212" s="1080">
        <v>0</v>
      </c>
      <c r="L212" s="1080">
        <v>0</v>
      </c>
      <c r="M212" s="1088">
        <v>58184000</v>
      </c>
      <c r="N212" s="44"/>
      <c r="O212" s="44"/>
    </row>
    <row r="213" spans="1:15" ht="18.399999999999999" customHeight="1">
      <c r="A213" s="56"/>
      <c r="B213" s="52"/>
      <c r="C213" s="53" t="s">
        <v>4</v>
      </c>
      <c r="D213" s="62" t="s">
        <v>42</v>
      </c>
      <c r="E213" s="678">
        <v>23867225042.27</v>
      </c>
      <c r="F213" s="1080">
        <v>245082478</v>
      </c>
      <c r="G213" s="1080"/>
      <c r="H213" s="1080">
        <v>9682343243</v>
      </c>
      <c r="I213" s="1080">
        <v>12760636278</v>
      </c>
      <c r="J213" s="1080">
        <v>1061878546</v>
      </c>
      <c r="K213" s="1080">
        <v>0</v>
      </c>
      <c r="L213" s="1080">
        <v>0</v>
      </c>
      <c r="M213" s="1088">
        <v>117284497.27000001</v>
      </c>
      <c r="N213" s="44"/>
      <c r="O213" s="44"/>
    </row>
    <row r="214" spans="1:15" ht="18.399999999999999" customHeight="1">
      <c r="A214" s="56"/>
      <c r="B214" s="52"/>
      <c r="C214" s="53" t="s">
        <v>4</v>
      </c>
      <c r="D214" s="62" t="s">
        <v>43</v>
      </c>
      <c r="E214" s="678">
        <v>12007104785.420002</v>
      </c>
      <c r="F214" s="1080">
        <v>98990560.349999994</v>
      </c>
      <c r="G214" s="1080"/>
      <c r="H214" s="1080">
        <v>4988323522.3100004</v>
      </c>
      <c r="I214" s="1080">
        <v>6586701004.6500015</v>
      </c>
      <c r="J214" s="1080">
        <v>275861623.19999999</v>
      </c>
      <c r="K214" s="1080">
        <v>0</v>
      </c>
      <c r="L214" s="1080">
        <v>0</v>
      </c>
      <c r="M214" s="1088">
        <v>57228074.909999996</v>
      </c>
      <c r="N214" s="44"/>
      <c r="O214" s="44"/>
    </row>
    <row r="215" spans="1:15" ht="18.399999999999999" customHeight="1">
      <c r="A215" s="56"/>
      <c r="B215" s="52"/>
      <c r="C215" s="53" t="s">
        <v>4</v>
      </c>
      <c r="D215" s="62" t="s">
        <v>44</v>
      </c>
      <c r="E215" s="174">
        <v>0.51750595190956183</v>
      </c>
      <c r="F215" s="174">
        <v>0.4600232373388603</v>
      </c>
      <c r="G215" s="174"/>
      <c r="H215" s="174">
        <v>0.51765103806895896</v>
      </c>
      <c r="I215" s="174">
        <v>0.51300455919910659</v>
      </c>
      <c r="J215" s="174">
        <v>0.60953253067420265</v>
      </c>
      <c r="K215" s="174">
        <v>0</v>
      </c>
      <c r="L215" s="174">
        <v>0</v>
      </c>
      <c r="M215" s="274">
        <v>0.98357065361611429</v>
      </c>
      <c r="N215" s="44"/>
      <c r="O215" s="44"/>
    </row>
    <row r="216" spans="1:15" ht="18.399999999999999" customHeight="1">
      <c r="A216" s="58"/>
      <c r="B216" s="59"/>
      <c r="C216" s="60" t="s">
        <v>4</v>
      </c>
      <c r="D216" s="61" t="s">
        <v>45</v>
      </c>
      <c r="E216" s="276">
        <v>0.50307921277630074</v>
      </c>
      <c r="F216" s="175">
        <v>0.40390713019475832</v>
      </c>
      <c r="G216" s="175"/>
      <c r="H216" s="175">
        <v>0.51519796366611836</v>
      </c>
      <c r="I216" s="175">
        <v>0.51617339928462791</v>
      </c>
      <c r="J216" s="175">
        <v>0.2597864174195304</v>
      </c>
      <c r="K216" s="175">
        <v>0</v>
      </c>
      <c r="L216" s="175">
        <v>0</v>
      </c>
      <c r="M216" s="275">
        <v>0.48794236443931333</v>
      </c>
      <c r="N216" s="44"/>
      <c r="O216" s="44"/>
    </row>
    <row r="217" spans="1:15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8">
        <v>165665000</v>
      </c>
      <c r="F217" s="1080">
        <v>157326000</v>
      </c>
      <c r="G217" s="1086"/>
      <c r="H217" s="1080">
        <v>1157000</v>
      </c>
      <c r="I217" s="1080">
        <v>5675000</v>
      </c>
      <c r="J217" s="1080">
        <v>1507000</v>
      </c>
      <c r="K217" s="1080">
        <v>0</v>
      </c>
      <c r="L217" s="1080">
        <v>0</v>
      </c>
      <c r="M217" s="1088">
        <v>0</v>
      </c>
      <c r="N217" s="44"/>
      <c r="O217" s="44"/>
    </row>
    <row r="218" spans="1:15" ht="18.399999999999999" customHeight="1">
      <c r="A218" s="56"/>
      <c r="B218" s="52"/>
      <c r="C218" s="53" t="s">
        <v>139</v>
      </c>
      <c r="D218" s="62" t="s">
        <v>42</v>
      </c>
      <c r="E218" s="678">
        <v>165665000</v>
      </c>
      <c r="F218" s="1080">
        <v>157326000</v>
      </c>
      <c r="G218" s="1080"/>
      <c r="H218" s="1080">
        <v>1157000</v>
      </c>
      <c r="I218" s="1080">
        <v>5575000</v>
      </c>
      <c r="J218" s="1080">
        <v>1607000</v>
      </c>
      <c r="K218" s="1080">
        <v>0</v>
      </c>
      <c r="L218" s="1080">
        <v>0</v>
      </c>
      <c r="M218" s="1088">
        <v>0</v>
      </c>
      <c r="N218" s="44"/>
      <c r="O218" s="44"/>
    </row>
    <row r="219" spans="1:15" ht="18.399999999999999" customHeight="1">
      <c r="A219" s="56"/>
      <c r="B219" s="52"/>
      <c r="C219" s="53" t="s">
        <v>4</v>
      </c>
      <c r="D219" s="62" t="s">
        <v>43</v>
      </c>
      <c r="E219" s="678">
        <v>97113034.439999998</v>
      </c>
      <c r="F219" s="1080">
        <v>93987435.420000002</v>
      </c>
      <c r="G219" s="1080"/>
      <c r="H219" s="1080">
        <v>446277.93000000005</v>
      </c>
      <c r="I219" s="1080">
        <v>2334571.5699999998</v>
      </c>
      <c r="J219" s="1080">
        <v>344749.52</v>
      </c>
      <c r="K219" s="1080">
        <v>0</v>
      </c>
      <c r="L219" s="1080">
        <v>0</v>
      </c>
      <c r="M219" s="1088">
        <v>0</v>
      </c>
      <c r="N219" s="44"/>
      <c r="O219" s="44"/>
    </row>
    <row r="220" spans="1:15" ht="18.399999999999999" customHeight="1">
      <c r="A220" s="56"/>
      <c r="B220" s="52"/>
      <c r="C220" s="53" t="s">
        <v>4</v>
      </c>
      <c r="D220" s="62" t="s">
        <v>44</v>
      </c>
      <c r="E220" s="174">
        <v>0.58620127631062691</v>
      </c>
      <c r="F220" s="174">
        <v>0.5974056126768621</v>
      </c>
      <c r="G220" s="174"/>
      <c r="H220" s="174">
        <v>0.38571990492653419</v>
      </c>
      <c r="I220" s="174">
        <v>0.41137825022026431</v>
      </c>
      <c r="J220" s="174">
        <v>0.22876544127405443</v>
      </c>
      <c r="K220" s="174">
        <v>0</v>
      </c>
      <c r="L220" s="174">
        <v>0</v>
      </c>
      <c r="M220" s="274">
        <v>0</v>
      </c>
      <c r="N220" s="44"/>
      <c r="O220" s="44"/>
    </row>
    <row r="221" spans="1:15" ht="18.399999999999999" customHeight="1">
      <c r="A221" s="58"/>
      <c r="B221" s="59"/>
      <c r="C221" s="60" t="s">
        <v>4</v>
      </c>
      <c r="D221" s="64" t="s">
        <v>45</v>
      </c>
      <c r="E221" s="175">
        <v>0.58620127631062691</v>
      </c>
      <c r="F221" s="175">
        <v>0.5974056126768621</v>
      </c>
      <c r="G221" s="175"/>
      <c r="H221" s="175">
        <v>0.38571990492653419</v>
      </c>
      <c r="I221" s="175">
        <v>0.41875723228699546</v>
      </c>
      <c r="J221" s="175">
        <v>0.21452988176726823</v>
      </c>
      <c r="K221" s="175">
        <v>0</v>
      </c>
      <c r="L221" s="175">
        <v>0</v>
      </c>
      <c r="M221" s="275">
        <v>0</v>
      </c>
      <c r="N221" s="44"/>
      <c r="O221" s="44"/>
    </row>
    <row r="222" spans="1:15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8">
        <v>852923000</v>
      </c>
      <c r="F222" s="1080">
        <v>752500000</v>
      </c>
      <c r="G222" s="1086"/>
      <c r="H222" s="1080">
        <v>260000</v>
      </c>
      <c r="I222" s="1080">
        <v>57610000</v>
      </c>
      <c r="J222" s="1080">
        <v>211000</v>
      </c>
      <c r="K222" s="1080">
        <v>0</v>
      </c>
      <c r="L222" s="1080">
        <v>0</v>
      </c>
      <c r="M222" s="1088">
        <v>42342000</v>
      </c>
      <c r="N222" s="44"/>
      <c r="O222" s="44"/>
    </row>
    <row r="223" spans="1:15" ht="18.399999999999999" customHeight="1">
      <c r="A223" s="56"/>
      <c r="B223" s="52"/>
      <c r="C223" s="53" t="s">
        <v>4</v>
      </c>
      <c r="D223" s="62" t="s">
        <v>42</v>
      </c>
      <c r="E223" s="678">
        <v>880234844</v>
      </c>
      <c r="F223" s="1080">
        <v>754000000</v>
      </c>
      <c r="G223" s="1080"/>
      <c r="H223" s="1080">
        <v>260000</v>
      </c>
      <c r="I223" s="1080">
        <v>60655747</v>
      </c>
      <c r="J223" s="1080">
        <v>395607</v>
      </c>
      <c r="K223" s="1080">
        <v>0</v>
      </c>
      <c r="L223" s="1080">
        <v>0</v>
      </c>
      <c r="M223" s="1088">
        <v>64923490</v>
      </c>
      <c r="N223" s="44"/>
      <c r="O223" s="44"/>
    </row>
    <row r="224" spans="1:15" ht="18.399999999999999" customHeight="1">
      <c r="A224" s="56"/>
      <c r="B224" s="52"/>
      <c r="C224" s="53" t="s">
        <v>4</v>
      </c>
      <c r="D224" s="62" t="s">
        <v>43</v>
      </c>
      <c r="E224" s="678">
        <v>433008670.83000004</v>
      </c>
      <c r="F224" s="1080">
        <v>359860533.79000002</v>
      </c>
      <c r="G224" s="1080"/>
      <c r="H224" s="1080">
        <v>13504.119999999999</v>
      </c>
      <c r="I224" s="1080">
        <v>24734977.980000004</v>
      </c>
      <c r="J224" s="1080">
        <v>198102</v>
      </c>
      <c r="K224" s="1080">
        <v>0</v>
      </c>
      <c r="L224" s="1080">
        <v>0</v>
      </c>
      <c r="M224" s="1088">
        <v>48201552.939999998</v>
      </c>
      <c r="N224" s="44"/>
      <c r="O224" s="44"/>
    </row>
    <row r="225" spans="1:15" ht="18.399999999999999" customHeight="1">
      <c r="A225" s="56"/>
      <c r="B225" s="52"/>
      <c r="C225" s="53" t="s">
        <v>4</v>
      </c>
      <c r="D225" s="62" t="s">
        <v>44</v>
      </c>
      <c r="E225" s="174">
        <v>0.50767615696844859</v>
      </c>
      <c r="F225" s="174">
        <v>0.47821997845847181</v>
      </c>
      <c r="G225" s="174"/>
      <c r="H225" s="174">
        <v>5.193892307692307E-2</v>
      </c>
      <c r="I225" s="174">
        <v>0.42935216073598342</v>
      </c>
      <c r="J225" s="174">
        <v>0.93887203791469198</v>
      </c>
      <c r="K225" s="174">
        <v>0</v>
      </c>
      <c r="L225" s="174">
        <v>0</v>
      </c>
      <c r="M225" s="274">
        <v>1.1383863053233196</v>
      </c>
      <c r="N225" s="44"/>
      <c r="O225" s="44"/>
    </row>
    <row r="226" spans="1:15" ht="18.399999999999999" customHeight="1">
      <c r="A226" s="58"/>
      <c r="B226" s="59"/>
      <c r="C226" s="60" t="s">
        <v>4</v>
      </c>
      <c r="D226" s="64" t="s">
        <v>45</v>
      </c>
      <c r="E226" s="175">
        <v>0.49192402889018111</v>
      </c>
      <c r="F226" s="175">
        <v>0.47726861245358093</v>
      </c>
      <c r="G226" s="175"/>
      <c r="H226" s="175">
        <v>5.193892307692307E-2</v>
      </c>
      <c r="I226" s="175">
        <v>0.40779281771931691</v>
      </c>
      <c r="J226" s="175">
        <v>0.50075453669930003</v>
      </c>
      <c r="K226" s="175">
        <v>0</v>
      </c>
      <c r="L226" s="175">
        <v>0</v>
      </c>
      <c r="M226" s="275">
        <v>0.74243625750864595</v>
      </c>
      <c r="N226" s="44"/>
      <c r="O226" s="44"/>
    </row>
    <row r="227" spans="1:15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8">
        <v>2055560000</v>
      </c>
      <c r="F227" s="1080">
        <v>40992000</v>
      </c>
      <c r="G227" s="1086"/>
      <c r="H227" s="1080">
        <v>279206000</v>
      </c>
      <c r="I227" s="1080">
        <v>1707401000</v>
      </c>
      <c r="J227" s="1080">
        <v>27961000</v>
      </c>
      <c r="K227" s="1080">
        <v>0</v>
      </c>
      <c r="L227" s="1080">
        <v>0</v>
      </c>
      <c r="M227" s="1088">
        <v>0</v>
      </c>
      <c r="N227" s="44"/>
      <c r="O227" s="44"/>
    </row>
    <row r="228" spans="1:15" ht="18.399999999999999" customHeight="1">
      <c r="A228" s="51"/>
      <c r="B228" s="52"/>
      <c r="C228" s="53" t="s">
        <v>4</v>
      </c>
      <c r="D228" s="62" t="s">
        <v>42</v>
      </c>
      <c r="E228" s="678">
        <v>2125473653</v>
      </c>
      <c r="F228" s="1080">
        <v>99154377</v>
      </c>
      <c r="G228" s="1080"/>
      <c r="H228" s="1080">
        <v>283342000</v>
      </c>
      <c r="I228" s="1080">
        <v>1714486006</v>
      </c>
      <c r="J228" s="1080">
        <v>28061000</v>
      </c>
      <c r="K228" s="1080">
        <v>0</v>
      </c>
      <c r="L228" s="1080">
        <v>0</v>
      </c>
      <c r="M228" s="1088">
        <v>430270</v>
      </c>
      <c r="N228" s="44"/>
      <c r="O228" s="44"/>
    </row>
    <row r="229" spans="1:15" ht="18.399999999999999" customHeight="1">
      <c r="A229" s="56"/>
      <c r="B229" s="52"/>
      <c r="C229" s="53" t="s">
        <v>4</v>
      </c>
      <c r="D229" s="62" t="s">
        <v>43</v>
      </c>
      <c r="E229" s="678">
        <v>996168361.29999995</v>
      </c>
      <c r="F229" s="1080">
        <v>55847840.369999997</v>
      </c>
      <c r="G229" s="1080"/>
      <c r="H229" s="1080">
        <v>120513466.25999999</v>
      </c>
      <c r="I229" s="1080">
        <v>815516639.26999998</v>
      </c>
      <c r="J229" s="1080">
        <v>3977599.5</v>
      </c>
      <c r="K229" s="1080">
        <v>0</v>
      </c>
      <c r="L229" s="1080">
        <v>0</v>
      </c>
      <c r="M229" s="1088">
        <v>312815.90000000002</v>
      </c>
      <c r="N229" s="44"/>
      <c r="O229" s="44"/>
    </row>
    <row r="230" spans="1:15" ht="18.399999999999999" customHeight="1">
      <c r="A230" s="56"/>
      <c r="B230" s="52"/>
      <c r="C230" s="53" t="s">
        <v>4</v>
      </c>
      <c r="D230" s="62" t="s">
        <v>44</v>
      </c>
      <c r="E230" s="174">
        <v>0.48462139820778766</v>
      </c>
      <c r="F230" s="174">
        <v>1.3624082838114753</v>
      </c>
      <c r="G230" s="174"/>
      <c r="H230" s="174">
        <v>0.43162921377047769</v>
      </c>
      <c r="I230" s="174">
        <v>0.47763626662395064</v>
      </c>
      <c r="J230" s="174">
        <v>0.14225526626372448</v>
      </c>
      <c r="K230" s="174">
        <v>0</v>
      </c>
      <c r="L230" s="174">
        <v>0</v>
      </c>
      <c r="M230" s="274">
        <v>0</v>
      </c>
      <c r="N230" s="44"/>
      <c r="O230" s="44"/>
    </row>
    <row r="231" spans="1:15" ht="18.399999999999999" customHeight="1">
      <c r="A231" s="58"/>
      <c r="B231" s="59"/>
      <c r="C231" s="60" t="s">
        <v>4</v>
      </c>
      <c r="D231" s="64" t="s">
        <v>45</v>
      </c>
      <c r="E231" s="175">
        <v>0.46868064437964591</v>
      </c>
      <c r="F231" s="175">
        <v>0.56324130169261211</v>
      </c>
      <c r="G231" s="175"/>
      <c r="H231" s="175">
        <v>0.4253286355711472</v>
      </c>
      <c r="I231" s="175">
        <v>0.47566246467805812</v>
      </c>
      <c r="J231" s="175">
        <v>0.14174831616834752</v>
      </c>
      <c r="K231" s="175">
        <v>0</v>
      </c>
      <c r="L231" s="175">
        <v>0</v>
      </c>
      <c r="M231" s="275">
        <v>0.72702233481302447</v>
      </c>
      <c r="N231" s="44"/>
      <c r="O231" s="44"/>
    </row>
    <row r="232" spans="1:15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8">
        <v>5221246000</v>
      </c>
      <c r="F232" s="1080">
        <v>2338370000</v>
      </c>
      <c r="G232" s="1086"/>
      <c r="H232" s="1080">
        <v>3102000</v>
      </c>
      <c r="I232" s="1080">
        <v>1675967000</v>
      </c>
      <c r="J232" s="1080">
        <v>908593000</v>
      </c>
      <c r="K232" s="1080">
        <v>0</v>
      </c>
      <c r="L232" s="1080">
        <v>0</v>
      </c>
      <c r="M232" s="1088">
        <v>295214000</v>
      </c>
      <c r="N232" s="44"/>
      <c r="O232" s="44"/>
    </row>
    <row r="233" spans="1:15" ht="18.399999999999999" customHeight="1">
      <c r="A233" s="56"/>
      <c r="B233" s="52"/>
      <c r="C233" s="53" t="s">
        <v>4</v>
      </c>
      <c r="D233" s="62" t="s">
        <v>42</v>
      </c>
      <c r="E233" s="678">
        <v>6315567042.3099995</v>
      </c>
      <c r="F233" s="1080">
        <v>2625221349.02</v>
      </c>
      <c r="G233" s="1080"/>
      <c r="H233" s="1080">
        <v>3149988</v>
      </c>
      <c r="I233" s="1080">
        <v>2052194287.1199999</v>
      </c>
      <c r="J233" s="1080">
        <v>1279634815.1700001</v>
      </c>
      <c r="K233" s="1080">
        <v>0</v>
      </c>
      <c r="L233" s="1080">
        <v>0</v>
      </c>
      <c r="M233" s="1088">
        <v>355366603</v>
      </c>
      <c r="N233" s="44"/>
      <c r="O233" s="44"/>
    </row>
    <row r="234" spans="1:15" ht="18.399999999999999" customHeight="1">
      <c r="A234" s="56"/>
      <c r="B234" s="52"/>
      <c r="C234" s="53" t="s">
        <v>4</v>
      </c>
      <c r="D234" s="62" t="s">
        <v>43</v>
      </c>
      <c r="E234" s="678">
        <v>2900591181.4400001</v>
      </c>
      <c r="F234" s="1080">
        <v>1450175554.8099999</v>
      </c>
      <c r="G234" s="1080"/>
      <c r="H234" s="1080">
        <v>1574524.4400000002</v>
      </c>
      <c r="I234" s="1080">
        <v>977608931.01000023</v>
      </c>
      <c r="J234" s="1080">
        <v>311653846.88999999</v>
      </c>
      <c r="K234" s="1080">
        <v>0</v>
      </c>
      <c r="L234" s="1080">
        <v>0</v>
      </c>
      <c r="M234" s="1088">
        <v>159578324.28999999</v>
      </c>
      <c r="N234" s="44"/>
      <c r="O234" s="44"/>
    </row>
    <row r="235" spans="1:15" ht="18.399999999999999" customHeight="1">
      <c r="A235" s="56"/>
      <c r="B235" s="52"/>
      <c r="C235" s="53" t="s">
        <v>4</v>
      </c>
      <c r="D235" s="62" t="s">
        <v>44</v>
      </c>
      <c r="E235" s="174">
        <v>0.55553620370310075</v>
      </c>
      <c r="F235" s="174">
        <v>0.62016513845541976</v>
      </c>
      <c r="G235" s="174"/>
      <c r="H235" s="174">
        <v>0.50758363636363646</v>
      </c>
      <c r="I235" s="174">
        <v>0.58331037007888598</v>
      </c>
      <c r="J235" s="174">
        <v>0.34300709656578909</v>
      </c>
      <c r="K235" s="174">
        <v>0</v>
      </c>
      <c r="L235" s="174">
        <v>0</v>
      </c>
      <c r="M235" s="274">
        <v>0.54055134339834832</v>
      </c>
      <c r="N235" s="44"/>
      <c r="O235" s="44"/>
    </row>
    <row r="236" spans="1:15" ht="18.399999999999999" customHeight="1">
      <c r="A236" s="58"/>
      <c r="B236" s="59"/>
      <c r="C236" s="60" t="s">
        <v>4</v>
      </c>
      <c r="D236" s="64" t="s">
        <v>45</v>
      </c>
      <c r="E236" s="175">
        <v>0.45927644533072232</v>
      </c>
      <c r="F236" s="175">
        <v>0.55240125003225082</v>
      </c>
      <c r="G236" s="175"/>
      <c r="H236" s="175">
        <v>0.49985093276545822</v>
      </c>
      <c r="I236" s="175">
        <v>0.47637250388312558</v>
      </c>
      <c r="J236" s="175">
        <v>0.24354905258544143</v>
      </c>
      <c r="K236" s="175">
        <v>0</v>
      </c>
      <c r="L236" s="175">
        <v>0</v>
      </c>
      <c r="M236" s="275">
        <v>0.44905267670862137</v>
      </c>
      <c r="N236" s="44"/>
      <c r="O236" s="44"/>
    </row>
    <row r="237" spans="1:15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8">
        <v>333698000</v>
      </c>
      <c r="F237" s="1080">
        <v>268204000</v>
      </c>
      <c r="G237" s="1086"/>
      <c r="H237" s="1080">
        <v>17000</v>
      </c>
      <c r="I237" s="1080">
        <v>37600000</v>
      </c>
      <c r="J237" s="1080">
        <v>850000</v>
      </c>
      <c r="K237" s="1080">
        <v>0</v>
      </c>
      <c r="L237" s="1080">
        <v>0</v>
      </c>
      <c r="M237" s="1088">
        <v>27027000</v>
      </c>
      <c r="N237" s="44"/>
      <c r="O237" s="44"/>
    </row>
    <row r="238" spans="1:15" ht="18" customHeight="1">
      <c r="A238" s="51"/>
      <c r="B238" s="52"/>
      <c r="C238" s="53" t="s">
        <v>4</v>
      </c>
      <c r="D238" s="62" t="s">
        <v>42</v>
      </c>
      <c r="E238" s="678">
        <v>1154706427.3399999</v>
      </c>
      <c r="F238" s="1080">
        <v>1068304000</v>
      </c>
      <c r="G238" s="1080"/>
      <c r="H238" s="1080">
        <v>63500</v>
      </c>
      <c r="I238" s="1080">
        <v>59802232.340000004</v>
      </c>
      <c r="J238" s="1080">
        <v>750000</v>
      </c>
      <c r="K238" s="1080">
        <v>0</v>
      </c>
      <c r="L238" s="1080">
        <v>0</v>
      </c>
      <c r="M238" s="1088">
        <v>25786695</v>
      </c>
      <c r="N238" s="44"/>
      <c r="O238" s="44"/>
    </row>
    <row r="239" spans="1:15" ht="18.399999999999999" customHeight="1">
      <c r="A239" s="56"/>
      <c r="B239" s="52"/>
      <c r="C239" s="53" t="s">
        <v>4</v>
      </c>
      <c r="D239" s="62" t="s">
        <v>43</v>
      </c>
      <c r="E239" s="678">
        <v>951612718.16999996</v>
      </c>
      <c r="F239" s="1080">
        <v>933609000</v>
      </c>
      <c r="G239" s="1080"/>
      <c r="H239" s="1080">
        <v>2400</v>
      </c>
      <c r="I239" s="1080">
        <v>14671392.049999999</v>
      </c>
      <c r="J239" s="1080">
        <v>0</v>
      </c>
      <c r="K239" s="1080">
        <v>0</v>
      </c>
      <c r="L239" s="1080">
        <v>0</v>
      </c>
      <c r="M239" s="1088">
        <v>3329926.1199999992</v>
      </c>
      <c r="N239" s="44"/>
      <c r="O239" s="44"/>
    </row>
    <row r="240" spans="1:15" ht="18.399999999999999" customHeight="1">
      <c r="A240" s="56"/>
      <c r="B240" s="52"/>
      <c r="C240" s="53" t="s">
        <v>4</v>
      </c>
      <c r="D240" s="62" t="s">
        <v>44</v>
      </c>
      <c r="E240" s="174">
        <v>2.8517183746081787</v>
      </c>
      <c r="F240" s="174">
        <v>3.48096598111885</v>
      </c>
      <c r="G240" s="174"/>
      <c r="H240" s="174">
        <v>0.14117647058823529</v>
      </c>
      <c r="I240" s="174">
        <v>0.39019659707446808</v>
      </c>
      <c r="J240" s="174">
        <v>0</v>
      </c>
      <c r="K240" s="174">
        <v>0</v>
      </c>
      <c r="L240" s="174">
        <v>0</v>
      </c>
      <c r="M240" s="274">
        <v>0.12320738964738961</v>
      </c>
      <c r="N240" s="44"/>
      <c r="O240" s="44"/>
    </row>
    <row r="241" spans="1:15" ht="18.399999999999999" customHeight="1">
      <c r="A241" s="58"/>
      <c r="B241" s="59"/>
      <c r="C241" s="60" t="s">
        <v>4</v>
      </c>
      <c r="D241" s="64" t="s">
        <v>45</v>
      </c>
      <c r="E241" s="175">
        <v>0.82411658551355793</v>
      </c>
      <c r="F241" s="175">
        <v>0.87391697494346177</v>
      </c>
      <c r="G241" s="175"/>
      <c r="H241" s="175">
        <v>3.7795275590551181E-2</v>
      </c>
      <c r="I241" s="175">
        <v>0.24533184591817861</v>
      </c>
      <c r="J241" s="175">
        <v>0</v>
      </c>
      <c r="K241" s="175">
        <v>0</v>
      </c>
      <c r="L241" s="175">
        <v>0</v>
      </c>
      <c r="M241" s="275">
        <v>0.12913349772043292</v>
      </c>
      <c r="N241" s="44"/>
      <c r="O241" s="44"/>
    </row>
    <row r="242" spans="1:15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8">
        <v>735492000</v>
      </c>
      <c r="F242" s="1080">
        <v>694716000</v>
      </c>
      <c r="G242" s="1086"/>
      <c r="H242" s="1080">
        <v>94000</v>
      </c>
      <c r="I242" s="1080">
        <v>39212000</v>
      </c>
      <c r="J242" s="1080">
        <v>1470000</v>
      </c>
      <c r="K242" s="1080">
        <v>0</v>
      </c>
      <c r="L242" s="1080">
        <v>0</v>
      </c>
      <c r="M242" s="1088">
        <v>0</v>
      </c>
      <c r="N242" s="44"/>
      <c r="O242" s="44"/>
    </row>
    <row r="243" spans="1:15" ht="18.399999999999999" customHeight="1">
      <c r="A243" s="51"/>
      <c r="B243" s="52"/>
      <c r="C243" s="53" t="s">
        <v>4</v>
      </c>
      <c r="D243" s="62" t="s">
        <v>42</v>
      </c>
      <c r="E243" s="678">
        <v>734274833.02999997</v>
      </c>
      <c r="F243" s="1080">
        <v>694716000</v>
      </c>
      <c r="G243" s="1080"/>
      <c r="H243" s="1080">
        <v>159000</v>
      </c>
      <c r="I243" s="1080">
        <v>38019833.030000001</v>
      </c>
      <c r="J243" s="1080">
        <v>1380000</v>
      </c>
      <c r="K243" s="1080">
        <v>0</v>
      </c>
      <c r="L243" s="1080">
        <v>0</v>
      </c>
      <c r="M243" s="1088">
        <v>0</v>
      </c>
      <c r="N243" s="44"/>
      <c r="O243" s="44"/>
    </row>
    <row r="244" spans="1:15" ht="18.399999999999999" customHeight="1">
      <c r="A244" s="56"/>
      <c r="B244" s="52"/>
      <c r="C244" s="53" t="s">
        <v>4</v>
      </c>
      <c r="D244" s="62" t="s">
        <v>43</v>
      </c>
      <c r="E244" s="678">
        <v>437784632.82000005</v>
      </c>
      <c r="F244" s="1080">
        <v>417646233.67000002</v>
      </c>
      <c r="G244" s="1080"/>
      <c r="H244" s="1080">
        <v>94932.67</v>
      </c>
      <c r="I244" s="1080">
        <v>20043466.480000004</v>
      </c>
      <c r="J244" s="1080">
        <v>0</v>
      </c>
      <c r="K244" s="1080">
        <v>0</v>
      </c>
      <c r="L244" s="1080">
        <v>0</v>
      </c>
      <c r="M244" s="1088">
        <v>0</v>
      </c>
      <c r="N244" s="44"/>
      <c r="O244" s="44"/>
    </row>
    <row r="245" spans="1:15" ht="18.399999999999999" customHeight="1">
      <c r="A245" s="56"/>
      <c r="B245" s="52"/>
      <c r="C245" s="53" t="s">
        <v>4</v>
      </c>
      <c r="D245" s="62" t="s">
        <v>44</v>
      </c>
      <c r="E245" s="174">
        <v>0.59522691316832821</v>
      </c>
      <c r="F245" s="174">
        <v>0.60117549282008764</v>
      </c>
      <c r="G245" s="174"/>
      <c r="H245" s="174">
        <v>1.0099220212765958</v>
      </c>
      <c r="I245" s="174">
        <v>0.51115644394573101</v>
      </c>
      <c r="J245" s="707">
        <v>0</v>
      </c>
      <c r="K245" s="174">
        <v>0</v>
      </c>
      <c r="L245" s="174">
        <v>0</v>
      </c>
      <c r="M245" s="274">
        <v>0</v>
      </c>
      <c r="N245" s="44"/>
      <c r="O245" s="44"/>
    </row>
    <row r="246" spans="1:15" ht="18.399999999999999" customHeight="1">
      <c r="A246" s="58"/>
      <c r="B246" s="59"/>
      <c r="C246" s="60" t="s">
        <v>4</v>
      </c>
      <c r="D246" s="64" t="s">
        <v>45</v>
      </c>
      <c r="E246" s="175">
        <v>0.59621358805595026</v>
      </c>
      <c r="F246" s="175">
        <v>0.60117549282008764</v>
      </c>
      <c r="G246" s="175"/>
      <c r="H246" s="175">
        <v>0.59706081761006291</v>
      </c>
      <c r="I246" s="175">
        <v>0.52718449510771048</v>
      </c>
      <c r="J246" s="175">
        <v>0</v>
      </c>
      <c r="K246" s="175">
        <v>0</v>
      </c>
      <c r="L246" s="175">
        <v>0</v>
      </c>
      <c r="M246" s="275">
        <v>0</v>
      </c>
      <c r="N246" s="44"/>
      <c r="O246" s="44"/>
    </row>
    <row r="247" spans="1:15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8">
        <v>37236000</v>
      </c>
      <c r="F247" s="1080">
        <v>0</v>
      </c>
      <c r="G247" s="1086"/>
      <c r="H247" s="1080">
        <v>14000</v>
      </c>
      <c r="I247" s="1080">
        <v>31039000</v>
      </c>
      <c r="J247" s="1080">
        <v>350000</v>
      </c>
      <c r="K247" s="1080">
        <v>0</v>
      </c>
      <c r="L247" s="1080">
        <v>0</v>
      </c>
      <c r="M247" s="1088">
        <v>5833000</v>
      </c>
      <c r="N247" s="44"/>
      <c r="O247" s="44"/>
    </row>
    <row r="248" spans="1:15" ht="18.399999999999999" customHeight="1">
      <c r="A248" s="56"/>
      <c r="B248" s="52"/>
      <c r="C248" s="53" t="s">
        <v>4</v>
      </c>
      <c r="D248" s="62" t="s">
        <v>42</v>
      </c>
      <c r="E248" s="678">
        <v>37236000</v>
      </c>
      <c r="F248" s="1080">
        <v>0</v>
      </c>
      <c r="G248" s="1080"/>
      <c r="H248" s="1080">
        <v>14000</v>
      </c>
      <c r="I248" s="1080">
        <v>30884240</v>
      </c>
      <c r="J248" s="1080">
        <v>504760</v>
      </c>
      <c r="K248" s="1080">
        <v>0</v>
      </c>
      <c r="L248" s="1080">
        <v>0</v>
      </c>
      <c r="M248" s="1088">
        <v>5833000</v>
      </c>
      <c r="N248" s="44"/>
      <c r="O248" s="44"/>
    </row>
    <row r="249" spans="1:15" ht="18.399999999999999" customHeight="1">
      <c r="A249" s="56"/>
      <c r="B249" s="52"/>
      <c r="C249" s="53" t="s">
        <v>4</v>
      </c>
      <c r="D249" s="62" t="s">
        <v>43</v>
      </c>
      <c r="E249" s="678">
        <v>16736503.99</v>
      </c>
      <c r="F249" s="1080">
        <v>0</v>
      </c>
      <c r="G249" s="1080"/>
      <c r="H249" s="1080">
        <v>4323.09</v>
      </c>
      <c r="I249" s="1080">
        <v>14339733.100000001</v>
      </c>
      <c r="J249" s="1080">
        <v>354329.79</v>
      </c>
      <c r="K249" s="1080">
        <v>0</v>
      </c>
      <c r="L249" s="1080">
        <v>0</v>
      </c>
      <c r="M249" s="1088">
        <v>2038118.0099999998</v>
      </c>
      <c r="N249" s="44"/>
      <c r="O249" s="44"/>
    </row>
    <row r="250" spans="1:15" ht="18.399999999999999" customHeight="1">
      <c r="A250" s="56"/>
      <c r="B250" s="52"/>
      <c r="C250" s="53" t="s">
        <v>4</v>
      </c>
      <c r="D250" s="62" t="s">
        <v>44</v>
      </c>
      <c r="E250" s="174">
        <v>0.44947104925341069</v>
      </c>
      <c r="F250" s="174">
        <v>0</v>
      </c>
      <c r="G250" s="174"/>
      <c r="H250" s="174">
        <v>0.30879214285714285</v>
      </c>
      <c r="I250" s="174">
        <v>0.46199082122491064</v>
      </c>
      <c r="J250" s="174">
        <v>1.0123708285714286</v>
      </c>
      <c r="K250" s="174">
        <v>0</v>
      </c>
      <c r="L250" s="174">
        <v>0</v>
      </c>
      <c r="M250" s="274">
        <v>0.34941162523572772</v>
      </c>
      <c r="N250" s="44"/>
      <c r="O250" s="44"/>
    </row>
    <row r="251" spans="1:15" ht="18.399999999999999" customHeight="1">
      <c r="A251" s="58"/>
      <c r="B251" s="59"/>
      <c r="C251" s="60" t="s">
        <v>4</v>
      </c>
      <c r="D251" s="64" t="s">
        <v>45</v>
      </c>
      <c r="E251" s="175">
        <v>0.44947104925341069</v>
      </c>
      <c r="F251" s="175">
        <v>0</v>
      </c>
      <c r="G251" s="175"/>
      <c r="H251" s="175">
        <v>0.30879214285714285</v>
      </c>
      <c r="I251" s="175">
        <v>0.46430584336865666</v>
      </c>
      <c r="J251" s="175">
        <v>0.70197676123306119</v>
      </c>
      <c r="K251" s="175">
        <v>0</v>
      </c>
      <c r="L251" s="175">
        <v>0</v>
      </c>
      <c r="M251" s="275">
        <v>0.34941162523572772</v>
      </c>
      <c r="N251" s="44"/>
      <c r="O251" s="44"/>
    </row>
    <row r="252" spans="1:15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8">
        <v>52988000</v>
      </c>
      <c r="F252" s="1080">
        <v>0</v>
      </c>
      <c r="G252" s="1086"/>
      <c r="H252" s="1080">
        <v>10000</v>
      </c>
      <c r="I252" s="1080">
        <v>52378000</v>
      </c>
      <c r="J252" s="1080">
        <v>600000</v>
      </c>
      <c r="K252" s="1080">
        <v>0</v>
      </c>
      <c r="L252" s="1080">
        <v>0</v>
      </c>
      <c r="M252" s="1088">
        <v>0</v>
      </c>
      <c r="N252" s="44"/>
      <c r="O252" s="44"/>
    </row>
    <row r="253" spans="1:15" ht="18.399999999999999" customHeight="1">
      <c r="A253" s="56"/>
      <c r="B253" s="52"/>
      <c r="C253" s="53" t="s">
        <v>4</v>
      </c>
      <c r="D253" s="62" t="s">
        <v>42</v>
      </c>
      <c r="E253" s="678">
        <v>56292146</v>
      </c>
      <c r="F253" s="1080">
        <v>0</v>
      </c>
      <c r="G253" s="1080"/>
      <c r="H253" s="1080">
        <v>10000</v>
      </c>
      <c r="I253" s="1080">
        <v>55632146</v>
      </c>
      <c r="J253" s="1080">
        <v>650000</v>
      </c>
      <c r="K253" s="1080">
        <v>0</v>
      </c>
      <c r="L253" s="1080">
        <v>0</v>
      </c>
      <c r="M253" s="1088">
        <v>0</v>
      </c>
      <c r="N253" s="44"/>
      <c r="O253" s="44"/>
    </row>
    <row r="254" spans="1:15" ht="18.399999999999999" customHeight="1">
      <c r="A254" s="56"/>
      <c r="B254" s="52"/>
      <c r="C254" s="53" t="s">
        <v>4</v>
      </c>
      <c r="D254" s="62" t="s">
        <v>43</v>
      </c>
      <c r="E254" s="678">
        <v>24143493.98</v>
      </c>
      <c r="F254" s="1080">
        <v>0</v>
      </c>
      <c r="G254" s="1080"/>
      <c r="H254" s="1080">
        <v>3729</v>
      </c>
      <c r="I254" s="1080">
        <v>24139764.98</v>
      </c>
      <c r="J254" s="1080">
        <v>0</v>
      </c>
      <c r="K254" s="1080">
        <v>0</v>
      </c>
      <c r="L254" s="1080">
        <v>0</v>
      </c>
      <c r="M254" s="1088">
        <v>0</v>
      </c>
      <c r="N254" s="44"/>
      <c r="O254" s="44"/>
    </row>
    <row r="255" spans="1:15" ht="18" customHeight="1">
      <c r="A255" s="56"/>
      <c r="B255" s="52"/>
      <c r="C255" s="53" t="s">
        <v>4</v>
      </c>
      <c r="D255" s="62" t="s">
        <v>44</v>
      </c>
      <c r="E255" s="174">
        <v>0.455640786215747</v>
      </c>
      <c r="F255" s="174">
        <v>0</v>
      </c>
      <c r="G255" s="174"/>
      <c r="H255" s="174">
        <v>0.37290000000000001</v>
      </c>
      <c r="I255" s="174">
        <v>0.46087603535835658</v>
      </c>
      <c r="J255" s="174">
        <v>0</v>
      </c>
      <c r="K255" s="174">
        <v>0</v>
      </c>
      <c r="L255" s="174">
        <v>0</v>
      </c>
      <c r="M255" s="274">
        <v>0</v>
      </c>
      <c r="N255" s="44"/>
      <c r="O255" s="44"/>
    </row>
    <row r="256" spans="1:15" ht="18.399999999999999" customHeight="1">
      <c r="A256" s="58"/>
      <c r="B256" s="59"/>
      <c r="C256" s="60" t="s">
        <v>4</v>
      </c>
      <c r="D256" s="61" t="s">
        <v>45</v>
      </c>
      <c r="E256" s="276">
        <v>0.42889631494951358</v>
      </c>
      <c r="F256" s="175">
        <v>0</v>
      </c>
      <c r="G256" s="175"/>
      <c r="H256" s="175">
        <v>0.37290000000000001</v>
      </c>
      <c r="I256" s="175">
        <v>0.43391755874382415</v>
      </c>
      <c r="J256" s="175">
        <v>0</v>
      </c>
      <c r="K256" s="175">
        <v>0</v>
      </c>
      <c r="L256" s="175">
        <v>0</v>
      </c>
      <c r="M256" s="275">
        <v>0</v>
      </c>
      <c r="N256" s="44"/>
      <c r="O256" s="44"/>
    </row>
    <row r="257" spans="1:15" ht="18.399999999999999" customHeight="1">
      <c r="A257" s="51" t="s">
        <v>748</v>
      </c>
      <c r="B257" s="52" t="s">
        <v>47</v>
      </c>
      <c r="C257" s="53" t="s">
        <v>750</v>
      </c>
      <c r="D257" s="62" t="s">
        <v>41</v>
      </c>
      <c r="E257" s="678">
        <v>0</v>
      </c>
      <c r="F257" s="1080">
        <v>0</v>
      </c>
      <c r="G257" s="1086"/>
      <c r="H257" s="1080">
        <v>0</v>
      </c>
      <c r="I257" s="1080">
        <v>0</v>
      </c>
      <c r="J257" s="1080">
        <v>0</v>
      </c>
      <c r="K257" s="1080">
        <v>0</v>
      </c>
      <c r="L257" s="1080">
        <v>0</v>
      </c>
      <c r="M257" s="1088">
        <v>0</v>
      </c>
      <c r="N257" s="44"/>
      <c r="O257" s="44"/>
    </row>
    <row r="258" spans="1:15" ht="18.399999999999999" customHeight="1">
      <c r="A258" s="56"/>
      <c r="B258" s="52"/>
      <c r="C258" s="53" t="s">
        <v>4</v>
      </c>
      <c r="D258" s="62" t="s">
        <v>42</v>
      </c>
      <c r="E258" s="678">
        <v>278510774.46000004</v>
      </c>
      <c r="F258" s="1080">
        <v>0</v>
      </c>
      <c r="G258" s="1080"/>
      <c r="H258" s="1080">
        <v>356611.08999999997</v>
      </c>
      <c r="I258" s="1080">
        <v>223928973.69</v>
      </c>
      <c r="J258" s="1080">
        <v>7084213.2999999998</v>
      </c>
      <c r="K258" s="1080">
        <v>0</v>
      </c>
      <c r="L258" s="1080">
        <v>0</v>
      </c>
      <c r="M258" s="1088">
        <v>47140976.379999995</v>
      </c>
      <c r="N258" s="44"/>
      <c r="O258" s="44"/>
    </row>
    <row r="259" spans="1:15" ht="18.399999999999999" customHeight="1">
      <c r="A259" s="56"/>
      <c r="B259" s="52"/>
      <c r="C259" s="53" t="s">
        <v>4</v>
      </c>
      <c r="D259" s="62" t="s">
        <v>43</v>
      </c>
      <c r="E259" s="678">
        <v>71782504.390000001</v>
      </c>
      <c r="F259" s="1080">
        <v>0</v>
      </c>
      <c r="G259" s="1080"/>
      <c r="H259" s="1080">
        <v>46327.09</v>
      </c>
      <c r="I259" s="1080">
        <v>61539752.899999991</v>
      </c>
      <c r="J259" s="1080">
        <v>83584.81</v>
      </c>
      <c r="K259" s="1080">
        <v>0</v>
      </c>
      <c r="L259" s="1080">
        <v>0</v>
      </c>
      <c r="M259" s="1088">
        <v>10112839.59</v>
      </c>
      <c r="N259" s="44"/>
      <c r="O259" s="44"/>
    </row>
    <row r="260" spans="1:15" ht="18.399999999999999" customHeight="1">
      <c r="A260" s="56"/>
      <c r="B260" s="52"/>
      <c r="C260" s="53" t="s">
        <v>4</v>
      </c>
      <c r="D260" s="62" t="s">
        <v>44</v>
      </c>
      <c r="E260" s="174">
        <v>0</v>
      </c>
      <c r="F260" s="174">
        <v>0</v>
      </c>
      <c r="G260" s="174"/>
      <c r="H260" s="174">
        <v>0</v>
      </c>
      <c r="I260" s="174">
        <v>0</v>
      </c>
      <c r="J260" s="174">
        <v>0</v>
      </c>
      <c r="K260" s="174">
        <v>0</v>
      </c>
      <c r="L260" s="174">
        <v>0</v>
      </c>
      <c r="M260" s="274">
        <v>0</v>
      </c>
      <c r="N260" s="44"/>
      <c r="O260" s="44"/>
    </row>
    <row r="261" spans="1:15" ht="18.399999999999999" customHeight="1">
      <c r="A261" s="58"/>
      <c r="B261" s="59"/>
      <c r="C261" s="60" t="s">
        <v>4</v>
      </c>
      <c r="D261" s="61" t="s">
        <v>45</v>
      </c>
      <c r="E261" s="276">
        <v>0.25773690274345012</v>
      </c>
      <c r="F261" s="175">
        <v>0</v>
      </c>
      <c r="G261" s="175"/>
      <c r="H261" s="175">
        <v>0.12990928016287998</v>
      </c>
      <c r="I261" s="175">
        <v>0.27481817955899546</v>
      </c>
      <c r="J261" s="175">
        <v>1.1798742705841452E-2</v>
      </c>
      <c r="K261" s="175">
        <v>0</v>
      </c>
      <c r="L261" s="175">
        <v>0</v>
      </c>
      <c r="M261" s="275">
        <v>0.2145233375838704</v>
      </c>
      <c r="N261" s="44"/>
      <c r="O261" s="44"/>
    </row>
    <row r="262" spans="1:15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8">
        <v>16864000</v>
      </c>
      <c r="F262" s="1080">
        <v>0</v>
      </c>
      <c r="G262" s="1086"/>
      <c r="H262" s="1080">
        <v>3893000</v>
      </c>
      <c r="I262" s="1080">
        <v>12461000</v>
      </c>
      <c r="J262" s="1080">
        <v>510000</v>
      </c>
      <c r="K262" s="1080">
        <v>0</v>
      </c>
      <c r="L262" s="1080">
        <v>0</v>
      </c>
      <c r="M262" s="1088">
        <v>0</v>
      </c>
      <c r="N262" s="44"/>
      <c r="O262" s="44"/>
    </row>
    <row r="263" spans="1:15" ht="18.399999999999999" customHeight="1">
      <c r="A263" s="56"/>
      <c r="B263" s="52"/>
      <c r="C263" s="53" t="s">
        <v>4</v>
      </c>
      <c r="D263" s="62" t="s">
        <v>42</v>
      </c>
      <c r="E263" s="678">
        <v>16864000</v>
      </c>
      <c r="F263" s="1080">
        <v>0</v>
      </c>
      <c r="G263" s="1080"/>
      <c r="H263" s="1080">
        <v>3893000</v>
      </c>
      <c r="I263" s="1080">
        <v>12461000</v>
      </c>
      <c r="J263" s="1080">
        <v>510000</v>
      </c>
      <c r="K263" s="1080">
        <v>0</v>
      </c>
      <c r="L263" s="1080">
        <v>0</v>
      </c>
      <c r="M263" s="1088">
        <v>0</v>
      </c>
      <c r="N263" s="44"/>
      <c r="O263" s="44"/>
    </row>
    <row r="264" spans="1:15" ht="18.399999999999999" customHeight="1">
      <c r="A264" s="56"/>
      <c r="B264" s="52"/>
      <c r="C264" s="53" t="s">
        <v>4</v>
      </c>
      <c r="D264" s="62" t="s">
        <v>43</v>
      </c>
      <c r="E264" s="678">
        <v>6456174.3899999997</v>
      </c>
      <c r="F264" s="1080">
        <v>0</v>
      </c>
      <c r="G264" s="1080"/>
      <c r="H264" s="1080">
        <v>1051685.3700000001</v>
      </c>
      <c r="I264" s="1080">
        <v>5404489.0199999996</v>
      </c>
      <c r="J264" s="1080">
        <v>0</v>
      </c>
      <c r="K264" s="1080">
        <v>0</v>
      </c>
      <c r="L264" s="1080">
        <v>0</v>
      </c>
      <c r="M264" s="1088">
        <v>0</v>
      </c>
      <c r="N264" s="44"/>
      <c r="O264" s="44"/>
    </row>
    <row r="265" spans="1:15" ht="18.399999999999999" customHeight="1">
      <c r="A265" s="56"/>
      <c r="B265" s="52"/>
      <c r="C265" s="53" t="s">
        <v>4</v>
      </c>
      <c r="D265" s="62" t="s">
        <v>44</v>
      </c>
      <c r="E265" s="174">
        <v>0.38283766544117648</v>
      </c>
      <c r="F265" s="174">
        <v>0</v>
      </c>
      <c r="G265" s="174"/>
      <c r="H265" s="174">
        <v>0.27014779604418188</v>
      </c>
      <c r="I265" s="174">
        <v>0.4337123039884439</v>
      </c>
      <c r="J265" s="174">
        <v>0</v>
      </c>
      <c r="K265" s="174">
        <v>0</v>
      </c>
      <c r="L265" s="174">
        <v>0</v>
      </c>
      <c r="M265" s="274">
        <v>0</v>
      </c>
      <c r="N265" s="44"/>
      <c r="O265" s="44"/>
    </row>
    <row r="266" spans="1:15" ht="18.399999999999999" customHeight="1">
      <c r="A266" s="58"/>
      <c r="B266" s="59"/>
      <c r="C266" s="60" t="s">
        <v>4</v>
      </c>
      <c r="D266" s="64" t="s">
        <v>45</v>
      </c>
      <c r="E266" s="175">
        <v>0.38283766544117648</v>
      </c>
      <c r="F266" s="175">
        <v>0</v>
      </c>
      <c r="G266" s="175"/>
      <c r="H266" s="175">
        <v>0.27014779604418188</v>
      </c>
      <c r="I266" s="175">
        <v>0.4337123039884439</v>
      </c>
      <c r="J266" s="175">
        <v>0</v>
      </c>
      <c r="K266" s="175">
        <v>0</v>
      </c>
      <c r="L266" s="175">
        <v>0</v>
      </c>
      <c r="M266" s="275">
        <v>0</v>
      </c>
      <c r="N266" s="44"/>
      <c r="O266" s="44"/>
    </row>
    <row r="267" spans="1:15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8">
        <v>102511000</v>
      </c>
      <c r="F267" s="1080">
        <v>2675000</v>
      </c>
      <c r="G267" s="1086"/>
      <c r="H267" s="1080">
        <v>477000</v>
      </c>
      <c r="I267" s="1080">
        <v>89105000</v>
      </c>
      <c r="J267" s="1080">
        <v>5500000</v>
      </c>
      <c r="K267" s="1080">
        <v>0</v>
      </c>
      <c r="L267" s="1080">
        <v>0</v>
      </c>
      <c r="M267" s="1088">
        <v>4754000</v>
      </c>
    </row>
    <row r="268" spans="1:15" ht="18.399999999999999" customHeight="1">
      <c r="A268" s="56"/>
      <c r="B268" s="52"/>
      <c r="C268" s="53" t="s">
        <v>158</v>
      </c>
      <c r="D268" s="62" t="s">
        <v>42</v>
      </c>
      <c r="E268" s="678">
        <v>104752278</v>
      </c>
      <c r="F268" s="1080">
        <v>2675000</v>
      </c>
      <c r="G268" s="1080"/>
      <c r="H268" s="1080">
        <v>482451</v>
      </c>
      <c r="I268" s="1080">
        <v>89433831</v>
      </c>
      <c r="J268" s="1080">
        <v>6940860</v>
      </c>
      <c r="K268" s="1080">
        <v>0</v>
      </c>
      <c r="L268" s="1080">
        <v>0</v>
      </c>
      <c r="M268" s="1088">
        <v>5220136</v>
      </c>
    </row>
    <row r="269" spans="1:15" ht="18.399999999999999" customHeight="1">
      <c r="A269" s="56"/>
      <c r="B269" s="52"/>
      <c r="C269" s="53" t="s">
        <v>4</v>
      </c>
      <c r="D269" s="62" t="s">
        <v>43</v>
      </c>
      <c r="E269" s="678">
        <v>39201448.82</v>
      </c>
      <c r="F269" s="1080">
        <v>1450000</v>
      </c>
      <c r="G269" s="1080"/>
      <c r="H269" s="1080">
        <v>238347.34</v>
      </c>
      <c r="I269" s="1080">
        <v>34352200.43</v>
      </c>
      <c r="J269" s="1080">
        <v>1119992.83</v>
      </c>
      <c r="K269" s="1080">
        <v>0</v>
      </c>
      <c r="L269" s="1080">
        <v>0</v>
      </c>
      <c r="M269" s="1088">
        <v>2040908.2200000002</v>
      </c>
    </row>
    <row r="270" spans="1:15" ht="18.399999999999999" customHeight="1">
      <c r="A270" s="56"/>
      <c r="B270" s="52"/>
      <c r="C270" s="53" t="s">
        <v>4</v>
      </c>
      <c r="D270" s="62" t="s">
        <v>44</v>
      </c>
      <c r="E270" s="174">
        <v>0.38241211987006274</v>
      </c>
      <c r="F270" s="174">
        <v>0.54205607476635509</v>
      </c>
      <c r="G270" s="174"/>
      <c r="H270" s="174">
        <v>0.4996799580712788</v>
      </c>
      <c r="I270" s="174">
        <v>0.3855249473093541</v>
      </c>
      <c r="J270" s="174">
        <v>0.20363506000000001</v>
      </c>
      <c r="K270" s="174">
        <v>0</v>
      </c>
      <c r="L270" s="174">
        <v>0</v>
      </c>
      <c r="M270" s="274">
        <v>0.42930336979385786</v>
      </c>
    </row>
    <row r="271" spans="1:15" ht="18.399999999999999" customHeight="1">
      <c r="A271" s="58"/>
      <c r="B271" s="59"/>
      <c r="C271" s="60" t="s">
        <v>4</v>
      </c>
      <c r="D271" s="64" t="s">
        <v>45</v>
      </c>
      <c r="E271" s="175">
        <v>0.37423003650574549</v>
      </c>
      <c r="F271" s="175">
        <v>0.54205607476635509</v>
      </c>
      <c r="G271" s="175"/>
      <c r="H271" s="175">
        <v>0.49403429571085977</v>
      </c>
      <c r="I271" s="175">
        <v>0.3841074462079121</v>
      </c>
      <c r="J271" s="175">
        <v>0.16136225626219231</v>
      </c>
      <c r="K271" s="175">
        <v>0</v>
      </c>
      <c r="L271" s="175">
        <v>0</v>
      </c>
      <c r="M271" s="275">
        <v>0.39096840005701006</v>
      </c>
    </row>
    <row r="272" spans="1:15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8">
        <v>55015000</v>
      </c>
      <c r="F272" s="1080">
        <v>2900000</v>
      </c>
      <c r="G272" s="1086"/>
      <c r="H272" s="1080">
        <v>29160000</v>
      </c>
      <c r="I272" s="1080">
        <v>22601000</v>
      </c>
      <c r="J272" s="1080">
        <v>354000</v>
      </c>
      <c r="K272" s="1080">
        <v>0</v>
      </c>
      <c r="L272" s="1080">
        <v>0</v>
      </c>
      <c r="M272" s="1088">
        <v>0</v>
      </c>
    </row>
    <row r="273" spans="1:13" ht="18.399999999999999" customHeight="1">
      <c r="A273" s="56"/>
      <c r="B273" s="52"/>
      <c r="C273" s="53" t="s">
        <v>161</v>
      </c>
      <c r="D273" s="62" t="s">
        <v>42</v>
      </c>
      <c r="E273" s="678">
        <v>100515000</v>
      </c>
      <c r="F273" s="1080">
        <v>3783150</v>
      </c>
      <c r="G273" s="1080"/>
      <c r="H273" s="1080">
        <v>74172220</v>
      </c>
      <c r="I273" s="1080">
        <v>22205630</v>
      </c>
      <c r="J273" s="1080">
        <v>354000</v>
      </c>
      <c r="K273" s="1080">
        <v>0</v>
      </c>
      <c r="L273" s="1080">
        <v>0</v>
      </c>
      <c r="M273" s="1088">
        <v>0</v>
      </c>
    </row>
    <row r="274" spans="1:13" ht="18.399999999999999" customHeight="1">
      <c r="A274" s="56"/>
      <c r="B274" s="52"/>
      <c r="C274" s="53" t="s">
        <v>4</v>
      </c>
      <c r="D274" s="62" t="s">
        <v>43</v>
      </c>
      <c r="E274" s="678">
        <v>67262747.260000005</v>
      </c>
      <c r="F274" s="1080">
        <v>2497900</v>
      </c>
      <c r="G274" s="1080"/>
      <c r="H274" s="1080">
        <v>54632826.010000005</v>
      </c>
      <c r="I274" s="1080">
        <v>9780372.3499999996</v>
      </c>
      <c r="J274" s="1080">
        <v>351648.9</v>
      </c>
      <c r="K274" s="1080">
        <v>0</v>
      </c>
      <c r="L274" s="1080">
        <v>0</v>
      </c>
      <c r="M274" s="1088">
        <v>0</v>
      </c>
    </row>
    <row r="275" spans="1:13" ht="18.399999999999999" customHeight="1">
      <c r="A275" s="56"/>
      <c r="B275" s="52"/>
      <c r="C275" s="53" t="s">
        <v>4</v>
      </c>
      <c r="D275" s="62" t="s">
        <v>44</v>
      </c>
      <c r="E275" s="174">
        <v>1.2226255977460694</v>
      </c>
      <c r="F275" s="174">
        <v>0.8613448275862069</v>
      </c>
      <c r="G275" s="174"/>
      <c r="H275" s="174">
        <v>1.8735537040466395</v>
      </c>
      <c r="I275" s="174">
        <v>0.43274069067740362</v>
      </c>
      <c r="J275" s="174">
        <v>0.99335847457627124</v>
      </c>
      <c r="K275" s="174">
        <v>0</v>
      </c>
      <c r="L275" s="174">
        <v>0</v>
      </c>
      <c r="M275" s="274">
        <v>0</v>
      </c>
    </row>
    <row r="276" spans="1:13" ht="18.399999999999999" customHeight="1">
      <c r="A276" s="58"/>
      <c r="B276" s="59"/>
      <c r="C276" s="60" t="s">
        <v>4</v>
      </c>
      <c r="D276" s="64" t="s">
        <v>45</v>
      </c>
      <c r="E276" s="175">
        <v>0.6691811894742079</v>
      </c>
      <c r="F276" s="175">
        <v>0.66026988091933969</v>
      </c>
      <c r="G276" s="175"/>
      <c r="H276" s="175">
        <v>0.73656722166331279</v>
      </c>
      <c r="I276" s="175">
        <v>0.44044561446804253</v>
      </c>
      <c r="J276" s="175">
        <v>0.99335847457627124</v>
      </c>
      <c r="K276" s="175">
        <v>0</v>
      </c>
      <c r="L276" s="175">
        <v>0</v>
      </c>
      <c r="M276" s="275">
        <v>0</v>
      </c>
    </row>
    <row r="277" spans="1:13" ht="18.399999999999999" customHeight="1">
      <c r="A277" s="51" t="s">
        <v>755</v>
      </c>
      <c r="B277" s="52" t="s">
        <v>47</v>
      </c>
      <c r="C277" s="53" t="s">
        <v>756</v>
      </c>
      <c r="D277" s="62" t="s">
        <v>41</v>
      </c>
      <c r="E277" s="678">
        <v>0</v>
      </c>
      <c r="F277" s="1080">
        <v>0</v>
      </c>
      <c r="G277" s="1086"/>
      <c r="H277" s="1080">
        <v>0</v>
      </c>
      <c r="I277" s="1080">
        <v>0</v>
      </c>
      <c r="J277" s="1080">
        <v>0</v>
      </c>
      <c r="K277" s="1080">
        <v>0</v>
      </c>
      <c r="L277" s="1080">
        <v>0</v>
      </c>
      <c r="M277" s="1088">
        <v>0</v>
      </c>
    </row>
    <row r="278" spans="1:13" ht="18.399999999999999" customHeight="1">
      <c r="A278" s="56"/>
      <c r="B278" s="52"/>
      <c r="C278" s="53"/>
      <c r="D278" s="62" t="s">
        <v>42</v>
      </c>
      <c r="E278" s="678">
        <v>15010472.870000001</v>
      </c>
      <c r="F278" s="1080">
        <v>0</v>
      </c>
      <c r="G278" s="1080"/>
      <c r="H278" s="1080">
        <v>30000</v>
      </c>
      <c r="I278" s="1080">
        <v>13243167.870000001</v>
      </c>
      <c r="J278" s="1080">
        <v>0</v>
      </c>
      <c r="K278" s="1080">
        <v>0</v>
      </c>
      <c r="L278" s="1080">
        <v>0</v>
      </c>
      <c r="M278" s="1088">
        <v>1737305</v>
      </c>
    </row>
    <row r="279" spans="1:13" ht="18.399999999999999" customHeight="1">
      <c r="A279" s="56"/>
      <c r="B279" s="52"/>
      <c r="C279" s="53" t="s">
        <v>4</v>
      </c>
      <c r="D279" s="62" t="s">
        <v>43</v>
      </c>
      <c r="E279" s="678">
        <v>2871544.13</v>
      </c>
      <c r="F279" s="1080">
        <v>0</v>
      </c>
      <c r="G279" s="1080"/>
      <c r="H279" s="1080">
        <v>2000</v>
      </c>
      <c r="I279" s="1080">
        <v>2712747.85</v>
      </c>
      <c r="J279" s="1080">
        <v>0</v>
      </c>
      <c r="K279" s="1080">
        <v>0</v>
      </c>
      <c r="L279" s="1080">
        <v>0</v>
      </c>
      <c r="M279" s="1088">
        <v>156796.28</v>
      </c>
    </row>
    <row r="280" spans="1:13" ht="18.399999999999999" customHeight="1">
      <c r="A280" s="56"/>
      <c r="B280" s="52"/>
      <c r="C280" s="53" t="s">
        <v>4</v>
      </c>
      <c r="D280" s="62" t="s">
        <v>44</v>
      </c>
      <c r="E280" s="174">
        <v>0</v>
      </c>
      <c r="F280" s="174">
        <v>0</v>
      </c>
      <c r="G280" s="174"/>
      <c r="H280" s="174">
        <v>0</v>
      </c>
      <c r="I280" s="174">
        <v>0</v>
      </c>
      <c r="J280" s="174">
        <v>0</v>
      </c>
      <c r="K280" s="174">
        <v>0</v>
      </c>
      <c r="L280" s="174">
        <v>0</v>
      </c>
      <c r="M280" s="274">
        <v>0</v>
      </c>
    </row>
    <row r="281" spans="1:13" ht="18.399999999999999" customHeight="1">
      <c r="A281" s="58"/>
      <c r="B281" s="59"/>
      <c r="C281" s="60" t="s">
        <v>4</v>
      </c>
      <c r="D281" s="64" t="s">
        <v>45</v>
      </c>
      <c r="E281" s="175">
        <v>0.19130270943955943</v>
      </c>
      <c r="F281" s="175">
        <v>0</v>
      </c>
      <c r="G281" s="175"/>
      <c r="H281" s="175">
        <v>6.6666666666666666E-2</v>
      </c>
      <c r="I281" s="175">
        <v>0.2048413096193728</v>
      </c>
      <c r="J281" s="175">
        <v>0</v>
      </c>
      <c r="K281" s="175">
        <v>0</v>
      </c>
      <c r="L281" s="175">
        <v>0</v>
      </c>
      <c r="M281" s="275">
        <v>9.0252592377273996E-2</v>
      </c>
    </row>
    <row r="282" spans="1:13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8">
        <v>212984000</v>
      </c>
      <c r="F282" s="1080">
        <v>0</v>
      </c>
      <c r="G282" s="1086"/>
      <c r="H282" s="1080">
        <v>2673000</v>
      </c>
      <c r="I282" s="1080">
        <v>192384000</v>
      </c>
      <c r="J282" s="1080">
        <v>17927000</v>
      </c>
      <c r="K282" s="1080">
        <v>0</v>
      </c>
      <c r="L282" s="1080">
        <v>0</v>
      </c>
      <c r="M282" s="1088">
        <v>0</v>
      </c>
    </row>
    <row r="283" spans="1:13" ht="18.399999999999999" customHeight="1">
      <c r="A283" s="56"/>
      <c r="B283" s="52"/>
      <c r="C283" s="53" t="s">
        <v>4</v>
      </c>
      <c r="D283" s="62" t="s">
        <v>42</v>
      </c>
      <c r="E283" s="678">
        <v>212984000</v>
      </c>
      <c r="F283" s="1080">
        <v>0</v>
      </c>
      <c r="G283" s="1080"/>
      <c r="H283" s="1080">
        <v>2673000</v>
      </c>
      <c r="I283" s="1080">
        <v>196317908</v>
      </c>
      <c r="J283" s="1080">
        <v>13993092</v>
      </c>
      <c r="K283" s="1080">
        <v>0</v>
      </c>
      <c r="L283" s="1080">
        <v>0</v>
      </c>
      <c r="M283" s="1088">
        <v>0</v>
      </c>
    </row>
    <row r="284" spans="1:13" ht="18.399999999999999" customHeight="1">
      <c r="A284" s="56"/>
      <c r="B284" s="52"/>
      <c r="C284" s="53" t="s">
        <v>4</v>
      </c>
      <c r="D284" s="62" t="s">
        <v>43</v>
      </c>
      <c r="E284" s="678">
        <v>95777748.160000011</v>
      </c>
      <c r="F284" s="1080">
        <v>0</v>
      </c>
      <c r="G284" s="1080"/>
      <c r="H284" s="1080">
        <v>1397573.7000000002</v>
      </c>
      <c r="I284" s="1080">
        <v>93052045.920000002</v>
      </c>
      <c r="J284" s="1080">
        <v>1328128.54</v>
      </c>
      <c r="K284" s="1080">
        <v>0</v>
      </c>
      <c r="L284" s="1080">
        <v>0</v>
      </c>
      <c r="M284" s="1088">
        <v>0</v>
      </c>
    </row>
    <row r="285" spans="1:13" ht="18.399999999999999" customHeight="1">
      <c r="A285" s="56"/>
      <c r="B285" s="52"/>
      <c r="C285" s="53" t="s">
        <v>4</v>
      </c>
      <c r="D285" s="62" t="s">
        <v>44</v>
      </c>
      <c r="E285" s="174">
        <v>0.44969456935732266</v>
      </c>
      <c r="F285" s="174">
        <v>0</v>
      </c>
      <c r="G285" s="174"/>
      <c r="H285" s="174">
        <v>0.52284837261503936</v>
      </c>
      <c r="I285" s="174">
        <v>0.48367871506986027</v>
      </c>
      <c r="J285" s="174">
        <v>7.4085376248117368E-2</v>
      </c>
      <c r="K285" s="174">
        <v>0</v>
      </c>
      <c r="L285" s="174">
        <v>0</v>
      </c>
      <c r="M285" s="274">
        <v>0</v>
      </c>
    </row>
    <row r="286" spans="1:13" ht="18.399999999999999" customHeight="1">
      <c r="A286" s="58"/>
      <c r="B286" s="59"/>
      <c r="C286" s="60" t="s">
        <v>4</v>
      </c>
      <c r="D286" s="64" t="s">
        <v>45</v>
      </c>
      <c r="E286" s="175">
        <v>0.44969456935732266</v>
      </c>
      <c r="F286" s="175">
        <v>0</v>
      </c>
      <c r="G286" s="175"/>
      <c r="H286" s="175">
        <v>0.52284837261503936</v>
      </c>
      <c r="I286" s="175">
        <v>0.47398653983211764</v>
      </c>
      <c r="J286" s="175">
        <v>9.4913157149256216E-2</v>
      </c>
      <c r="K286" s="175">
        <v>0</v>
      </c>
      <c r="L286" s="175">
        <v>0</v>
      </c>
      <c r="M286" s="275">
        <v>0</v>
      </c>
    </row>
    <row r="287" spans="1:13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8">
        <v>643806000</v>
      </c>
      <c r="F287" s="1080">
        <v>0</v>
      </c>
      <c r="G287" s="1086"/>
      <c r="H287" s="1080">
        <v>16636000</v>
      </c>
      <c r="I287" s="1080">
        <v>611257000</v>
      </c>
      <c r="J287" s="1080">
        <v>14659000</v>
      </c>
      <c r="K287" s="1080">
        <v>0</v>
      </c>
      <c r="L287" s="1080">
        <v>0</v>
      </c>
      <c r="M287" s="1088">
        <v>1254000</v>
      </c>
    </row>
    <row r="288" spans="1:13" ht="18.399999999999999" customHeight="1">
      <c r="A288" s="56"/>
      <c r="B288" s="52"/>
      <c r="C288" s="53" t="s">
        <v>166</v>
      </c>
      <c r="D288" s="62" t="s">
        <v>42</v>
      </c>
      <c r="E288" s="678">
        <v>647062478</v>
      </c>
      <c r="F288" s="1080">
        <v>0</v>
      </c>
      <c r="G288" s="1080"/>
      <c r="H288" s="1080">
        <v>16829608</v>
      </c>
      <c r="I288" s="1080">
        <v>608563392</v>
      </c>
      <c r="J288" s="1080">
        <v>17159000</v>
      </c>
      <c r="K288" s="1080">
        <v>0</v>
      </c>
      <c r="L288" s="1080">
        <v>0</v>
      </c>
      <c r="M288" s="1088">
        <v>4510478</v>
      </c>
    </row>
    <row r="289" spans="1:13" ht="18.399999999999999" customHeight="1">
      <c r="A289" s="56"/>
      <c r="B289" s="52"/>
      <c r="C289" s="53" t="s">
        <v>4</v>
      </c>
      <c r="D289" s="62" t="s">
        <v>43</v>
      </c>
      <c r="E289" s="678">
        <v>318149368.93999988</v>
      </c>
      <c r="F289" s="1080">
        <v>0</v>
      </c>
      <c r="G289" s="1080"/>
      <c r="H289" s="1080">
        <v>7204756.4199999999</v>
      </c>
      <c r="I289" s="1080">
        <v>305591636.95999992</v>
      </c>
      <c r="J289" s="1080">
        <v>3649160.0300000003</v>
      </c>
      <c r="K289" s="1080">
        <v>0</v>
      </c>
      <c r="L289" s="1080">
        <v>0</v>
      </c>
      <c r="M289" s="1088">
        <v>1703815.53</v>
      </c>
    </row>
    <row r="290" spans="1:13" ht="18.399999999999999" customHeight="1">
      <c r="A290" s="56"/>
      <c r="B290" s="52"/>
      <c r="C290" s="53" t="s">
        <v>4</v>
      </c>
      <c r="D290" s="62" t="s">
        <v>44</v>
      </c>
      <c r="E290" s="174">
        <v>0.49416962398610742</v>
      </c>
      <c r="F290" s="174">
        <v>0</v>
      </c>
      <c r="G290" s="174"/>
      <c r="H290" s="174">
        <v>0.43308225655205579</v>
      </c>
      <c r="I290" s="174">
        <v>0.49993969305872965</v>
      </c>
      <c r="J290" s="174">
        <v>0.24893649157514156</v>
      </c>
      <c r="K290" s="174">
        <v>0</v>
      </c>
      <c r="L290" s="174">
        <v>0</v>
      </c>
      <c r="M290" s="274">
        <v>1.3587045693779904</v>
      </c>
    </row>
    <row r="291" spans="1:13" ht="18.399999999999999" customHeight="1">
      <c r="A291" s="58"/>
      <c r="B291" s="59"/>
      <c r="C291" s="60" t="s">
        <v>4</v>
      </c>
      <c r="D291" s="64" t="s">
        <v>45</v>
      </c>
      <c r="E291" s="175">
        <v>0.49168261142782549</v>
      </c>
      <c r="F291" s="175">
        <v>0</v>
      </c>
      <c r="G291" s="175"/>
      <c r="H291" s="175">
        <v>0.42810007339446055</v>
      </c>
      <c r="I291" s="175">
        <v>0.50215251357084578</v>
      </c>
      <c r="J291" s="175">
        <v>0.21266740660877675</v>
      </c>
      <c r="K291" s="175">
        <v>0</v>
      </c>
      <c r="L291" s="175">
        <v>0</v>
      </c>
      <c r="M291" s="275">
        <v>0.37774611249628087</v>
      </c>
    </row>
    <row r="292" spans="1:13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8">
        <v>659808000</v>
      </c>
      <c r="F292" s="1080">
        <v>70509000</v>
      </c>
      <c r="G292" s="1086"/>
      <c r="H292" s="1080">
        <v>1344000</v>
      </c>
      <c r="I292" s="1080">
        <v>546438000</v>
      </c>
      <c r="J292" s="1080">
        <v>8018000</v>
      </c>
      <c r="K292" s="1080">
        <v>0</v>
      </c>
      <c r="L292" s="1080">
        <v>0</v>
      </c>
      <c r="M292" s="1088">
        <v>33499000</v>
      </c>
    </row>
    <row r="293" spans="1:13" ht="18.399999999999999" customHeight="1">
      <c r="A293" s="56"/>
      <c r="B293" s="52"/>
      <c r="C293" s="53" t="s">
        <v>4</v>
      </c>
      <c r="D293" s="62" t="s">
        <v>42</v>
      </c>
      <c r="E293" s="678">
        <v>662409506</v>
      </c>
      <c r="F293" s="1080">
        <v>70509000</v>
      </c>
      <c r="G293" s="1080"/>
      <c r="H293" s="1080">
        <v>1408039</v>
      </c>
      <c r="I293" s="1080">
        <v>546330086</v>
      </c>
      <c r="J293" s="1080">
        <v>8130889</v>
      </c>
      <c r="K293" s="1080">
        <v>0</v>
      </c>
      <c r="L293" s="1080">
        <v>0</v>
      </c>
      <c r="M293" s="1088">
        <v>36031492</v>
      </c>
    </row>
    <row r="294" spans="1:13" ht="18.399999999999999" customHeight="1">
      <c r="A294" s="56"/>
      <c r="B294" s="52"/>
      <c r="C294" s="53" t="s">
        <v>4</v>
      </c>
      <c r="D294" s="62" t="s">
        <v>43</v>
      </c>
      <c r="E294" s="678">
        <v>225356514.49000001</v>
      </c>
      <c r="F294" s="1080">
        <v>339147.39</v>
      </c>
      <c r="G294" s="1080"/>
      <c r="H294" s="1080">
        <v>526014.67999999993</v>
      </c>
      <c r="I294" s="1080">
        <v>217191406.49000004</v>
      </c>
      <c r="J294" s="1080">
        <v>898847.79</v>
      </c>
      <c r="K294" s="1080">
        <v>0</v>
      </c>
      <c r="L294" s="1080">
        <v>0</v>
      </c>
      <c r="M294" s="1088">
        <v>6401098.1400000006</v>
      </c>
    </row>
    <row r="295" spans="1:13" ht="18.399999999999999" customHeight="1">
      <c r="A295" s="56"/>
      <c r="B295" s="52"/>
      <c r="C295" s="53" t="s">
        <v>4</v>
      </c>
      <c r="D295" s="62" t="s">
        <v>44</v>
      </c>
      <c r="E295" s="174">
        <v>0.34154862397849073</v>
      </c>
      <c r="F295" s="174">
        <v>4.8099872356720417E-3</v>
      </c>
      <c r="G295" s="174"/>
      <c r="H295" s="174">
        <v>0.39137997023809518</v>
      </c>
      <c r="I295" s="174">
        <v>0.39746761112880152</v>
      </c>
      <c r="J295" s="174">
        <v>0.11210374033424794</v>
      </c>
      <c r="K295" s="174">
        <v>0</v>
      </c>
      <c r="L295" s="174">
        <v>0</v>
      </c>
      <c r="M295" s="274">
        <v>0.19108326039583273</v>
      </c>
    </row>
    <row r="296" spans="1:13" ht="18.399999999999999" customHeight="1">
      <c r="A296" s="58"/>
      <c r="B296" s="59"/>
      <c r="C296" s="60" t="s">
        <v>4</v>
      </c>
      <c r="D296" s="61" t="s">
        <v>45</v>
      </c>
      <c r="E296" s="276">
        <v>0.340207247101312</v>
      </c>
      <c r="F296" s="175">
        <v>4.8099872356720417E-3</v>
      </c>
      <c r="G296" s="175"/>
      <c r="H296" s="175">
        <v>0.37357962385985044</v>
      </c>
      <c r="I296" s="175">
        <v>0.39754612102764564</v>
      </c>
      <c r="J296" s="175">
        <v>0.11054729562782127</v>
      </c>
      <c r="K296" s="175">
        <v>0</v>
      </c>
      <c r="L296" s="175">
        <v>0</v>
      </c>
      <c r="M296" s="275">
        <v>0.17765287487956372</v>
      </c>
    </row>
    <row r="297" spans="1:13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9">
        <v>271787000</v>
      </c>
      <c r="F297" s="1080">
        <v>0</v>
      </c>
      <c r="G297" s="1086"/>
      <c r="H297" s="1080">
        <v>3943000</v>
      </c>
      <c r="I297" s="1080">
        <v>240111000</v>
      </c>
      <c r="J297" s="1080">
        <v>27733000</v>
      </c>
      <c r="K297" s="1080">
        <v>0</v>
      </c>
      <c r="L297" s="1080">
        <v>0</v>
      </c>
      <c r="M297" s="1088">
        <v>0</v>
      </c>
    </row>
    <row r="298" spans="1:13" ht="18.399999999999999" customHeight="1">
      <c r="A298" s="56"/>
      <c r="B298" s="52"/>
      <c r="C298" s="53" t="s">
        <v>4</v>
      </c>
      <c r="D298" s="62" t="s">
        <v>42</v>
      </c>
      <c r="E298" s="678">
        <v>271787000</v>
      </c>
      <c r="F298" s="1080">
        <v>0</v>
      </c>
      <c r="G298" s="1080"/>
      <c r="H298" s="1080">
        <v>3943000</v>
      </c>
      <c r="I298" s="1080">
        <v>240111000</v>
      </c>
      <c r="J298" s="1080">
        <v>27733000</v>
      </c>
      <c r="K298" s="1080">
        <v>0</v>
      </c>
      <c r="L298" s="1080">
        <v>0</v>
      </c>
      <c r="M298" s="1088">
        <v>0</v>
      </c>
    </row>
    <row r="299" spans="1:13" ht="18.399999999999999" customHeight="1">
      <c r="A299" s="56"/>
      <c r="B299" s="52"/>
      <c r="C299" s="53" t="s">
        <v>4</v>
      </c>
      <c r="D299" s="62" t="s">
        <v>43</v>
      </c>
      <c r="E299" s="678">
        <v>125152667.31999999</v>
      </c>
      <c r="F299" s="1080">
        <v>0</v>
      </c>
      <c r="G299" s="1080"/>
      <c r="H299" s="1080">
        <v>1544363.9100000001</v>
      </c>
      <c r="I299" s="1080">
        <v>120610121.91</v>
      </c>
      <c r="J299" s="1080">
        <v>2998181.5</v>
      </c>
      <c r="K299" s="1080">
        <v>0</v>
      </c>
      <c r="L299" s="1080">
        <v>0</v>
      </c>
      <c r="M299" s="1088">
        <v>0</v>
      </c>
    </row>
    <row r="300" spans="1:13" ht="18.399999999999999" customHeight="1">
      <c r="A300" s="56"/>
      <c r="B300" s="52"/>
      <c r="C300" s="53" t="s">
        <v>4</v>
      </c>
      <c r="D300" s="62" t="s">
        <v>44</v>
      </c>
      <c r="E300" s="174">
        <v>0.46048069745793579</v>
      </c>
      <c r="F300" s="174">
        <v>0</v>
      </c>
      <c r="G300" s="174"/>
      <c r="H300" s="174">
        <v>0.39167230788739543</v>
      </c>
      <c r="I300" s="174">
        <v>0.50230985631645364</v>
      </c>
      <c r="J300" s="174">
        <v>0.1081088053942956</v>
      </c>
      <c r="K300" s="174">
        <v>0</v>
      </c>
      <c r="L300" s="174">
        <v>0</v>
      </c>
      <c r="M300" s="274">
        <v>0</v>
      </c>
    </row>
    <row r="301" spans="1:13" ht="18.399999999999999" customHeight="1">
      <c r="A301" s="58"/>
      <c r="B301" s="59"/>
      <c r="C301" s="60" t="s">
        <v>4</v>
      </c>
      <c r="D301" s="64" t="s">
        <v>45</v>
      </c>
      <c r="E301" s="175">
        <v>0.46048069745793579</v>
      </c>
      <c r="F301" s="175">
        <v>0</v>
      </c>
      <c r="G301" s="175"/>
      <c r="H301" s="175">
        <v>0.39167230788739543</v>
      </c>
      <c r="I301" s="175">
        <v>0.50230985631645364</v>
      </c>
      <c r="J301" s="175">
        <v>0.1081088053942956</v>
      </c>
      <c r="K301" s="175">
        <v>0</v>
      </c>
      <c r="L301" s="175">
        <v>0</v>
      </c>
      <c r="M301" s="275">
        <v>0</v>
      </c>
    </row>
    <row r="302" spans="1:13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8">
        <v>66233000</v>
      </c>
      <c r="F302" s="1080">
        <v>0</v>
      </c>
      <c r="G302" s="1086"/>
      <c r="H302" s="1080">
        <v>45000</v>
      </c>
      <c r="I302" s="1080">
        <v>64519000</v>
      </c>
      <c r="J302" s="1080">
        <v>1632000</v>
      </c>
      <c r="K302" s="1080">
        <v>0</v>
      </c>
      <c r="L302" s="1080">
        <v>0</v>
      </c>
      <c r="M302" s="1088">
        <v>37000</v>
      </c>
    </row>
    <row r="303" spans="1:13" ht="18.399999999999999" customHeight="1">
      <c r="A303" s="56"/>
      <c r="B303" s="52"/>
      <c r="C303" s="53" t="s">
        <v>4</v>
      </c>
      <c r="D303" s="62" t="s">
        <v>42</v>
      </c>
      <c r="E303" s="678">
        <v>66414462.299999997</v>
      </c>
      <c r="F303" s="1080">
        <v>0</v>
      </c>
      <c r="G303" s="1080"/>
      <c r="H303" s="1080">
        <v>131000</v>
      </c>
      <c r="I303" s="1080">
        <v>64713462.299999997</v>
      </c>
      <c r="J303" s="1080">
        <v>1533000</v>
      </c>
      <c r="K303" s="1080">
        <v>0</v>
      </c>
      <c r="L303" s="1080">
        <v>0</v>
      </c>
      <c r="M303" s="1088">
        <v>37000</v>
      </c>
    </row>
    <row r="304" spans="1:13" ht="18.399999999999999" customHeight="1">
      <c r="A304" s="56"/>
      <c r="B304" s="52"/>
      <c r="C304" s="53" t="s">
        <v>4</v>
      </c>
      <c r="D304" s="62" t="s">
        <v>43</v>
      </c>
      <c r="E304" s="678">
        <v>32282979.140000004</v>
      </c>
      <c r="F304" s="1080">
        <v>0</v>
      </c>
      <c r="G304" s="1080"/>
      <c r="H304" s="1080">
        <v>60734.93</v>
      </c>
      <c r="I304" s="1080">
        <v>32157491.340000004</v>
      </c>
      <c r="J304" s="1080">
        <v>35670</v>
      </c>
      <c r="K304" s="1080">
        <v>0</v>
      </c>
      <c r="L304" s="1080">
        <v>0</v>
      </c>
      <c r="M304" s="1088">
        <v>29082.869999999995</v>
      </c>
    </row>
    <row r="305" spans="1:13" ht="18.399999999999999" customHeight="1">
      <c r="A305" s="56"/>
      <c r="B305" s="52"/>
      <c r="C305" s="53" t="s">
        <v>4</v>
      </c>
      <c r="D305" s="62" t="s">
        <v>44</v>
      </c>
      <c r="E305" s="174">
        <v>0.48741532378119673</v>
      </c>
      <c r="F305" s="174">
        <v>0</v>
      </c>
      <c r="G305" s="174"/>
      <c r="H305" s="174">
        <v>1.3496651111111111</v>
      </c>
      <c r="I305" s="174">
        <v>0.49841893612734239</v>
      </c>
      <c r="J305" s="174">
        <v>2.1856617647058825E-2</v>
      </c>
      <c r="K305" s="174">
        <v>0</v>
      </c>
      <c r="L305" s="174">
        <v>0</v>
      </c>
      <c r="M305" s="274">
        <v>0.78602351351351341</v>
      </c>
    </row>
    <row r="306" spans="1:13" ht="18.399999999999999" customHeight="1">
      <c r="A306" s="58"/>
      <c r="B306" s="59"/>
      <c r="C306" s="60" t="s">
        <v>4</v>
      </c>
      <c r="D306" s="64" t="s">
        <v>45</v>
      </c>
      <c r="E306" s="175">
        <v>0.48608357309549438</v>
      </c>
      <c r="F306" s="175">
        <v>0</v>
      </c>
      <c r="G306" s="175"/>
      <c r="H306" s="175">
        <v>0.46362541984732825</v>
      </c>
      <c r="I306" s="175">
        <v>0.49692119996491063</v>
      </c>
      <c r="J306" s="175">
        <v>2.3268101761252446E-2</v>
      </c>
      <c r="K306" s="175">
        <v>0</v>
      </c>
      <c r="L306" s="175">
        <v>0</v>
      </c>
      <c r="M306" s="275">
        <v>0.78602351351351341</v>
      </c>
    </row>
    <row r="307" spans="1:13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8">
        <v>61064000</v>
      </c>
      <c r="F307" s="1080">
        <v>0</v>
      </c>
      <c r="G307" s="1086"/>
      <c r="H307" s="1080">
        <v>52000</v>
      </c>
      <c r="I307" s="1080">
        <v>59518000</v>
      </c>
      <c r="J307" s="1080">
        <v>1300000</v>
      </c>
      <c r="K307" s="1080">
        <v>0</v>
      </c>
      <c r="L307" s="1080">
        <v>0</v>
      </c>
      <c r="M307" s="1088">
        <v>194000</v>
      </c>
    </row>
    <row r="308" spans="1:13" ht="18.399999999999999" customHeight="1">
      <c r="A308" s="56"/>
      <c r="B308" s="52"/>
      <c r="C308" s="53" t="s">
        <v>4</v>
      </c>
      <c r="D308" s="62" t="s">
        <v>42</v>
      </c>
      <c r="E308" s="678">
        <v>65902764.640000001</v>
      </c>
      <c r="F308" s="1080">
        <v>0</v>
      </c>
      <c r="G308" s="1080"/>
      <c r="H308" s="1080">
        <v>52000</v>
      </c>
      <c r="I308" s="1080">
        <v>63443643.640000001</v>
      </c>
      <c r="J308" s="1080">
        <v>1300000</v>
      </c>
      <c r="K308" s="1080">
        <v>0</v>
      </c>
      <c r="L308" s="1080">
        <v>0</v>
      </c>
      <c r="M308" s="1088">
        <v>1107121</v>
      </c>
    </row>
    <row r="309" spans="1:13" ht="18.399999999999999" customHeight="1">
      <c r="A309" s="56"/>
      <c r="B309" s="52"/>
      <c r="C309" s="53" t="s">
        <v>4</v>
      </c>
      <c r="D309" s="62" t="s">
        <v>43</v>
      </c>
      <c r="E309" s="678">
        <v>28647077.879999995</v>
      </c>
      <c r="F309" s="1080">
        <v>0</v>
      </c>
      <c r="G309" s="1080"/>
      <c r="H309" s="1080">
        <v>17532.82</v>
      </c>
      <c r="I309" s="1080">
        <v>27659367.319999997</v>
      </c>
      <c r="J309" s="1080">
        <v>0</v>
      </c>
      <c r="K309" s="1080">
        <v>0</v>
      </c>
      <c r="L309" s="1080">
        <v>0</v>
      </c>
      <c r="M309" s="1088">
        <v>970177.74</v>
      </c>
    </row>
    <row r="310" spans="1:13" ht="18.399999999999999" customHeight="1">
      <c r="A310" s="56"/>
      <c r="B310" s="52"/>
      <c r="C310" s="53" t="s">
        <v>4</v>
      </c>
      <c r="D310" s="62" t="s">
        <v>44</v>
      </c>
      <c r="E310" s="174">
        <v>0.46913202345080562</v>
      </c>
      <c r="F310" s="174">
        <v>0</v>
      </c>
      <c r="G310" s="174"/>
      <c r="H310" s="174">
        <v>0.33716961538461537</v>
      </c>
      <c r="I310" s="174">
        <v>0.46472272791424435</v>
      </c>
      <c r="J310" s="174">
        <v>0</v>
      </c>
      <c r="K310" s="174">
        <v>0</v>
      </c>
      <c r="L310" s="174">
        <v>0</v>
      </c>
      <c r="M310" s="274">
        <v>5.0009161855670099</v>
      </c>
    </row>
    <row r="311" spans="1:13" ht="18.399999999999999" customHeight="1">
      <c r="A311" s="58"/>
      <c r="B311" s="59"/>
      <c r="C311" s="60" t="s">
        <v>4</v>
      </c>
      <c r="D311" s="64" t="s">
        <v>45</v>
      </c>
      <c r="E311" s="175">
        <v>0.43468704289550414</v>
      </c>
      <c r="F311" s="175">
        <v>0</v>
      </c>
      <c r="G311" s="175"/>
      <c r="H311" s="175">
        <v>0.33716961538461537</v>
      </c>
      <c r="I311" s="175">
        <v>0.43596750963655712</v>
      </c>
      <c r="J311" s="175">
        <v>0</v>
      </c>
      <c r="K311" s="175">
        <v>0</v>
      </c>
      <c r="L311" s="175">
        <v>0</v>
      </c>
      <c r="M311" s="275">
        <v>0.87630687160662657</v>
      </c>
    </row>
    <row r="312" spans="1:13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8">
        <v>117271000</v>
      </c>
      <c r="F312" s="1080">
        <v>5000000</v>
      </c>
      <c r="G312" s="1086"/>
      <c r="H312" s="1080">
        <v>268000</v>
      </c>
      <c r="I312" s="1080">
        <v>22772000</v>
      </c>
      <c r="J312" s="1080">
        <v>117000</v>
      </c>
      <c r="K312" s="1080">
        <v>0</v>
      </c>
      <c r="L312" s="1080">
        <v>0</v>
      </c>
      <c r="M312" s="1088">
        <v>89114000</v>
      </c>
    </row>
    <row r="313" spans="1:13" ht="18.399999999999999" customHeight="1">
      <c r="A313" s="56"/>
      <c r="B313" s="52"/>
      <c r="C313" s="53"/>
      <c r="D313" s="62" t="s">
        <v>42</v>
      </c>
      <c r="E313" s="678">
        <v>117271000</v>
      </c>
      <c r="F313" s="1080">
        <v>5000000</v>
      </c>
      <c r="G313" s="1080"/>
      <c r="H313" s="1080">
        <v>268000</v>
      </c>
      <c r="I313" s="1080">
        <v>22772000</v>
      </c>
      <c r="J313" s="1080">
        <v>117000</v>
      </c>
      <c r="K313" s="1080">
        <v>0</v>
      </c>
      <c r="L313" s="1080">
        <v>0</v>
      </c>
      <c r="M313" s="1088">
        <v>89114000</v>
      </c>
    </row>
    <row r="314" spans="1:13" ht="18.399999999999999" customHeight="1">
      <c r="A314" s="56"/>
      <c r="B314" s="52"/>
      <c r="C314" s="53"/>
      <c r="D314" s="62" t="s">
        <v>43</v>
      </c>
      <c r="E314" s="678">
        <v>43876314.120000005</v>
      </c>
      <c r="F314" s="1080">
        <v>5000000</v>
      </c>
      <c r="G314" s="1080"/>
      <c r="H314" s="1080">
        <v>141799.56</v>
      </c>
      <c r="I314" s="1080">
        <v>8599327.1899999995</v>
      </c>
      <c r="J314" s="1080">
        <v>0</v>
      </c>
      <c r="K314" s="1080">
        <v>0</v>
      </c>
      <c r="L314" s="1080">
        <v>0</v>
      </c>
      <c r="M314" s="1088">
        <v>30135187.370000005</v>
      </c>
    </row>
    <row r="315" spans="1:13" ht="18.399999999999999" customHeight="1">
      <c r="A315" s="56"/>
      <c r="B315" s="52"/>
      <c r="C315" s="53"/>
      <c r="D315" s="62" t="s">
        <v>44</v>
      </c>
      <c r="E315" s="174">
        <v>0.37414462330840537</v>
      </c>
      <c r="F315" s="174">
        <v>1</v>
      </c>
      <c r="G315" s="174"/>
      <c r="H315" s="174">
        <v>0.52910283582089557</v>
      </c>
      <c r="I315" s="174">
        <v>0.37762722597927278</v>
      </c>
      <c r="J315" s="174">
        <v>0</v>
      </c>
      <c r="K315" s="174">
        <v>0</v>
      </c>
      <c r="L315" s="174">
        <v>0</v>
      </c>
      <c r="M315" s="274">
        <v>0.3381644564265997</v>
      </c>
    </row>
    <row r="316" spans="1:13" ht="18.399999999999999" customHeight="1">
      <c r="A316" s="58"/>
      <c r="B316" s="59"/>
      <c r="C316" s="60"/>
      <c r="D316" s="64" t="s">
        <v>45</v>
      </c>
      <c r="E316" s="175">
        <v>0.37414462330840537</v>
      </c>
      <c r="F316" s="175">
        <v>1</v>
      </c>
      <c r="G316" s="175"/>
      <c r="H316" s="175">
        <v>0.52910283582089557</v>
      </c>
      <c r="I316" s="175">
        <v>0.37762722597927278</v>
      </c>
      <c r="J316" s="175">
        <v>0</v>
      </c>
      <c r="K316" s="175">
        <v>0</v>
      </c>
      <c r="L316" s="175">
        <v>0</v>
      </c>
      <c r="M316" s="275">
        <v>0.3381644564265997</v>
      </c>
    </row>
    <row r="317" spans="1:13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8">
        <v>24763000</v>
      </c>
      <c r="F317" s="1080">
        <v>11500000</v>
      </c>
      <c r="G317" s="1086"/>
      <c r="H317" s="1080">
        <v>11000</v>
      </c>
      <c r="I317" s="1080">
        <v>13227000</v>
      </c>
      <c r="J317" s="1080">
        <v>25000</v>
      </c>
      <c r="K317" s="1080">
        <v>0</v>
      </c>
      <c r="L317" s="1080">
        <v>0</v>
      </c>
      <c r="M317" s="1088">
        <v>0</v>
      </c>
    </row>
    <row r="318" spans="1:13" ht="18.399999999999999" customHeight="1">
      <c r="A318" s="56"/>
      <c r="B318" s="52"/>
      <c r="C318" s="53"/>
      <c r="D318" s="62" t="s">
        <v>42</v>
      </c>
      <c r="E318" s="678">
        <v>29612816</v>
      </c>
      <c r="F318" s="1080">
        <v>11150000</v>
      </c>
      <c r="G318" s="1080"/>
      <c r="H318" s="1080">
        <v>22000</v>
      </c>
      <c r="I318" s="1080">
        <v>18097003</v>
      </c>
      <c r="J318" s="1080">
        <v>333413</v>
      </c>
      <c r="K318" s="1080">
        <v>0</v>
      </c>
      <c r="L318" s="1080">
        <v>0</v>
      </c>
      <c r="M318" s="1088">
        <v>10400</v>
      </c>
    </row>
    <row r="319" spans="1:13" ht="18.399999999999999" customHeight="1">
      <c r="A319" s="56"/>
      <c r="B319" s="52"/>
      <c r="C319" s="53"/>
      <c r="D319" s="62" t="s">
        <v>43</v>
      </c>
      <c r="E319" s="678">
        <v>7783262.4100000001</v>
      </c>
      <c r="F319" s="1080">
        <v>750000</v>
      </c>
      <c r="G319" s="1080"/>
      <c r="H319" s="1080">
        <v>3155.4300000000003</v>
      </c>
      <c r="I319" s="1080">
        <v>6722343.9800000004</v>
      </c>
      <c r="J319" s="1080">
        <v>307763</v>
      </c>
      <c r="K319" s="1080">
        <v>0</v>
      </c>
      <c r="L319" s="1080">
        <v>0</v>
      </c>
      <c r="M319" s="1088">
        <v>0</v>
      </c>
    </row>
    <row r="320" spans="1:13" ht="18.399999999999999" customHeight="1">
      <c r="A320" s="56"/>
      <c r="B320" s="52"/>
      <c r="C320" s="53"/>
      <c r="D320" s="62" t="s">
        <v>44</v>
      </c>
      <c r="E320" s="174">
        <v>0.31431015668537737</v>
      </c>
      <c r="F320" s="174">
        <v>6.5217391304347824E-2</v>
      </c>
      <c r="G320" s="174"/>
      <c r="H320" s="174">
        <v>0.28685727272727274</v>
      </c>
      <c r="I320" s="174">
        <v>0.50822892417025789</v>
      </c>
      <c r="J320" s="174" t="s">
        <v>751</v>
      </c>
      <c r="K320" s="174">
        <v>0</v>
      </c>
      <c r="L320" s="174">
        <v>0</v>
      </c>
      <c r="M320" s="274">
        <v>0</v>
      </c>
    </row>
    <row r="321" spans="1:13" ht="18.399999999999999" customHeight="1">
      <c r="A321" s="58"/>
      <c r="B321" s="59"/>
      <c r="C321" s="60"/>
      <c r="D321" s="64" t="s">
        <v>45</v>
      </c>
      <c r="E321" s="175">
        <v>0.26283425426342433</v>
      </c>
      <c r="F321" s="175">
        <v>6.726457399103139E-2</v>
      </c>
      <c r="G321" s="175"/>
      <c r="H321" s="175">
        <v>0.14342863636363637</v>
      </c>
      <c r="I321" s="175">
        <v>0.37146172656323262</v>
      </c>
      <c r="J321" s="175">
        <v>0.92306838665558932</v>
      </c>
      <c r="K321" s="175">
        <v>0</v>
      </c>
      <c r="L321" s="175">
        <v>0</v>
      </c>
      <c r="M321" s="275">
        <v>0</v>
      </c>
    </row>
    <row r="322" spans="1:13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8">
        <v>170620000</v>
      </c>
      <c r="F322" s="1080">
        <v>0</v>
      </c>
      <c r="G322" s="1086"/>
      <c r="H322" s="1080">
        <v>421000</v>
      </c>
      <c r="I322" s="1080">
        <v>156972000</v>
      </c>
      <c r="J322" s="1080">
        <v>12500000</v>
      </c>
      <c r="K322" s="1080">
        <v>0</v>
      </c>
      <c r="L322" s="1080">
        <v>0</v>
      </c>
      <c r="M322" s="1088">
        <v>727000</v>
      </c>
    </row>
    <row r="323" spans="1:13" ht="18.399999999999999" customHeight="1">
      <c r="A323" s="56"/>
      <c r="B323" s="52"/>
      <c r="C323" s="53" t="s">
        <v>4</v>
      </c>
      <c r="D323" s="62" t="s">
        <v>42</v>
      </c>
      <c r="E323" s="678">
        <v>170780478</v>
      </c>
      <c r="F323" s="1080">
        <v>0</v>
      </c>
      <c r="G323" s="1080"/>
      <c r="H323" s="1080">
        <v>457000</v>
      </c>
      <c r="I323" s="1080">
        <v>156977408</v>
      </c>
      <c r="J323" s="1080">
        <v>12500000</v>
      </c>
      <c r="K323" s="1080">
        <v>0</v>
      </c>
      <c r="L323" s="1080">
        <v>0</v>
      </c>
      <c r="M323" s="1088">
        <v>846070</v>
      </c>
    </row>
    <row r="324" spans="1:13" ht="18.399999999999999" customHeight="1">
      <c r="A324" s="56"/>
      <c r="B324" s="52"/>
      <c r="C324" s="53" t="s">
        <v>4</v>
      </c>
      <c r="D324" s="62" t="s">
        <v>43</v>
      </c>
      <c r="E324" s="678">
        <v>69678485</v>
      </c>
      <c r="F324" s="1080">
        <v>0</v>
      </c>
      <c r="G324" s="1080"/>
      <c r="H324" s="1080">
        <v>181274.76</v>
      </c>
      <c r="I324" s="1080">
        <v>68637440.769999996</v>
      </c>
      <c r="J324" s="1080">
        <v>529059.52</v>
      </c>
      <c r="K324" s="1080">
        <v>0</v>
      </c>
      <c r="L324" s="1080">
        <v>0</v>
      </c>
      <c r="M324" s="1088">
        <v>330709.95</v>
      </c>
    </row>
    <row r="325" spans="1:13" ht="18.399999999999999" customHeight="1">
      <c r="A325" s="56"/>
      <c r="B325" s="52"/>
      <c r="C325" s="53" t="s">
        <v>4</v>
      </c>
      <c r="D325" s="62" t="s">
        <v>44</v>
      </c>
      <c r="E325" s="174">
        <v>0.40838404055796507</v>
      </c>
      <c r="F325" s="174">
        <v>0</v>
      </c>
      <c r="G325" s="174"/>
      <c r="H325" s="174">
        <v>0.43058137767220905</v>
      </c>
      <c r="I325" s="174">
        <v>0.4372591339219733</v>
      </c>
      <c r="J325" s="174">
        <v>4.2324761600000003E-2</v>
      </c>
      <c r="K325" s="174">
        <v>0</v>
      </c>
      <c r="L325" s="174">
        <v>0</v>
      </c>
      <c r="M325" s="274">
        <v>0.45489676753782671</v>
      </c>
    </row>
    <row r="326" spans="1:13" ht="18" customHeight="1">
      <c r="A326" s="58"/>
      <c r="B326" s="59"/>
      <c r="C326" s="60" t="s">
        <v>4</v>
      </c>
      <c r="D326" s="61" t="s">
        <v>45</v>
      </c>
      <c r="E326" s="276">
        <v>0.40800029263297882</v>
      </c>
      <c r="F326" s="175">
        <v>0</v>
      </c>
      <c r="G326" s="175"/>
      <c r="H326" s="175">
        <v>0.3966624945295405</v>
      </c>
      <c r="I326" s="175">
        <v>0.4372440699874468</v>
      </c>
      <c r="J326" s="175">
        <v>4.2324761600000003E-2</v>
      </c>
      <c r="K326" s="175">
        <v>0</v>
      </c>
      <c r="L326" s="175">
        <v>0</v>
      </c>
      <c r="M326" s="275">
        <v>0.39087776425118492</v>
      </c>
    </row>
    <row r="327" spans="1:13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9">
        <v>35887000</v>
      </c>
      <c r="F327" s="1080">
        <v>0</v>
      </c>
      <c r="G327" s="1086"/>
      <c r="H327" s="1080">
        <v>55000</v>
      </c>
      <c r="I327" s="1080">
        <v>35332000</v>
      </c>
      <c r="J327" s="1080">
        <v>500000</v>
      </c>
      <c r="K327" s="1080">
        <v>0</v>
      </c>
      <c r="L327" s="1080">
        <v>0</v>
      </c>
      <c r="M327" s="1088">
        <v>0</v>
      </c>
    </row>
    <row r="328" spans="1:13" ht="18.399999999999999" customHeight="1">
      <c r="A328" s="56"/>
      <c r="B328" s="52"/>
      <c r="C328" s="53" t="s">
        <v>4</v>
      </c>
      <c r="D328" s="62" t="s">
        <v>42</v>
      </c>
      <c r="E328" s="678">
        <v>35887000</v>
      </c>
      <c r="F328" s="1080">
        <v>0</v>
      </c>
      <c r="G328" s="1080"/>
      <c r="H328" s="1080">
        <v>55000</v>
      </c>
      <c r="I328" s="1080">
        <v>35332000</v>
      </c>
      <c r="J328" s="1080">
        <v>500000</v>
      </c>
      <c r="K328" s="1080">
        <v>0</v>
      </c>
      <c r="L328" s="1080">
        <v>0</v>
      </c>
      <c r="M328" s="1088">
        <v>0</v>
      </c>
    </row>
    <row r="329" spans="1:13" ht="18.399999999999999" customHeight="1">
      <c r="A329" s="56"/>
      <c r="B329" s="52"/>
      <c r="C329" s="53" t="s">
        <v>4</v>
      </c>
      <c r="D329" s="62" t="s">
        <v>43</v>
      </c>
      <c r="E329" s="678">
        <v>16622249.619999999</v>
      </c>
      <c r="F329" s="1080">
        <v>0</v>
      </c>
      <c r="G329" s="1080"/>
      <c r="H329" s="1080">
        <v>4213.3500000000004</v>
      </c>
      <c r="I329" s="1080">
        <v>16618036.27</v>
      </c>
      <c r="J329" s="1080">
        <v>0</v>
      </c>
      <c r="K329" s="1080">
        <v>0</v>
      </c>
      <c r="L329" s="1080">
        <v>0</v>
      </c>
      <c r="M329" s="1088">
        <v>0</v>
      </c>
    </row>
    <row r="330" spans="1:13" ht="18.399999999999999" customHeight="1">
      <c r="A330" s="56"/>
      <c r="B330" s="52"/>
      <c r="C330" s="53" t="s">
        <v>4</v>
      </c>
      <c r="D330" s="62" t="s">
        <v>44</v>
      </c>
      <c r="E330" s="174">
        <v>0.4631830361969515</v>
      </c>
      <c r="F330" s="174">
        <v>0</v>
      </c>
      <c r="G330" s="174"/>
      <c r="H330" s="174">
        <v>7.6606363636363639E-2</v>
      </c>
      <c r="I330" s="174">
        <v>0.47033952988792027</v>
      </c>
      <c r="J330" s="174">
        <v>0</v>
      </c>
      <c r="K330" s="174">
        <v>0</v>
      </c>
      <c r="L330" s="174">
        <v>0</v>
      </c>
      <c r="M330" s="274">
        <v>0</v>
      </c>
    </row>
    <row r="331" spans="1:13" ht="18.399999999999999" customHeight="1">
      <c r="A331" s="58"/>
      <c r="B331" s="59"/>
      <c r="C331" s="60" t="s">
        <v>4</v>
      </c>
      <c r="D331" s="64" t="s">
        <v>45</v>
      </c>
      <c r="E331" s="175">
        <v>0.4631830361969515</v>
      </c>
      <c r="F331" s="175">
        <v>0</v>
      </c>
      <c r="G331" s="175"/>
      <c r="H331" s="175">
        <v>7.6606363636363639E-2</v>
      </c>
      <c r="I331" s="175">
        <v>0.47033952988792027</v>
      </c>
      <c r="J331" s="175">
        <v>0</v>
      </c>
      <c r="K331" s="175">
        <v>0</v>
      </c>
      <c r="L331" s="175">
        <v>0</v>
      </c>
      <c r="M331" s="275">
        <v>0</v>
      </c>
    </row>
    <row r="332" spans="1:13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8">
        <v>14765000</v>
      </c>
      <c r="F332" s="1080">
        <v>0</v>
      </c>
      <c r="G332" s="1086"/>
      <c r="H332" s="1080">
        <v>25000</v>
      </c>
      <c r="I332" s="1080">
        <v>14740000</v>
      </c>
      <c r="J332" s="1080">
        <v>0</v>
      </c>
      <c r="K332" s="1080">
        <v>0</v>
      </c>
      <c r="L332" s="1080">
        <v>0</v>
      </c>
      <c r="M332" s="1088">
        <v>0</v>
      </c>
    </row>
    <row r="333" spans="1:13" ht="18.399999999999999" customHeight="1">
      <c r="A333" s="56"/>
      <c r="B333" s="52"/>
      <c r="C333" s="53"/>
      <c r="D333" s="62" t="s">
        <v>42</v>
      </c>
      <c r="E333" s="678">
        <v>14765000</v>
      </c>
      <c r="F333" s="1080">
        <v>0</v>
      </c>
      <c r="G333" s="1080"/>
      <c r="H333" s="1080">
        <v>61000</v>
      </c>
      <c r="I333" s="1080">
        <v>14704000</v>
      </c>
      <c r="J333" s="1080">
        <v>0</v>
      </c>
      <c r="K333" s="1080">
        <v>0</v>
      </c>
      <c r="L333" s="1080">
        <v>0</v>
      </c>
      <c r="M333" s="1088">
        <v>0</v>
      </c>
    </row>
    <row r="334" spans="1:13" ht="18.399999999999999" customHeight="1">
      <c r="A334" s="56"/>
      <c r="B334" s="52"/>
      <c r="C334" s="53"/>
      <c r="D334" s="62" t="s">
        <v>43</v>
      </c>
      <c r="E334" s="678">
        <v>6945147.3000000007</v>
      </c>
      <c r="F334" s="1080">
        <v>0</v>
      </c>
      <c r="G334" s="1080"/>
      <c r="H334" s="1080">
        <v>48037.919999999998</v>
      </c>
      <c r="I334" s="1080">
        <v>6897109.3800000008</v>
      </c>
      <c r="J334" s="1080">
        <v>0</v>
      </c>
      <c r="K334" s="1080">
        <v>0</v>
      </c>
      <c r="L334" s="1080">
        <v>0</v>
      </c>
      <c r="M334" s="1088">
        <v>0</v>
      </c>
    </row>
    <row r="335" spans="1:13" ht="18.399999999999999" customHeight="1">
      <c r="A335" s="56"/>
      <c r="B335" s="52"/>
      <c r="C335" s="53"/>
      <c r="D335" s="62" t="s">
        <v>44</v>
      </c>
      <c r="E335" s="174">
        <v>0.47037909244835763</v>
      </c>
      <c r="F335" s="174">
        <v>0</v>
      </c>
      <c r="G335" s="174"/>
      <c r="H335" s="174">
        <v>1.9215168</v>
      </c>
      <c r="I335" s="174">
        <v>0.46791786838534605</v>
      </c>
      <c r="J335" s="174">
        <v>0</v>
      </c>
      <c r="K335" s="174">
        <v>0</v>
      </c>
      <c r="L335" s="174">
        <v>0</v>
      </c>
      <c r="M335" s="274">
        <v>0</v>
      </c>
    </row>
    <row r="336" spans="1:13" ht="18.399999999999999" customHeight="1">
      <c r="A336" s="58"/>
      <c r="B336" s="59"/>
      <c r="C336" s="60"/>
      <c r="D336" s="65" t="s">
        <v>45</v>
      </c>
      <c r="E336" s="175">
        <v>0.47037909244835763</v>
      </c>
      <c r="F336" s="175">
        <v>0</v>
      </c>
      <c r="G336" s="175"/>
      <c r="H336" s="175">
        <v>0.78750688524590162</v>
      </c>
      <c r="I336" s="175">
        <v>0.46906347796517961</v>
      </c>
      <c r="J336" s="175">
        <v>0</v>
      </c>
      <c r="K336" s="175">
        <v>0</v>
      </c>
      <c r="L336" s="175">
        <v>0</v>
      </c>
      <c r="M336" s="275">
        <v>0</v>
      </c>
    </row>
    <row r="337" spans="1:13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8">
        <v>90932000</v>
      </c>
      <c r="F337" s="1080">
        <v>88283000</v>
      </c>
      <c r="G337" s="1086"/>
      <c r="H337" s="1080">
        <v>0</v>
      </c>
      <c r="I337" s="1080">
        <v>5000</v>
      </c>
      <c r="J337" s="1080">
        <v>2498000</v>
      </c>
      <c r="K337" s="1080">
        <v>0</v>
      </c>
      <c r="L337" s="1080">
        <v>0</v>
      </c>
      <c r="M337" s="1088">
        <v>146000</v>
      </c>
    </row>
    <row r="338" spans="1:13" ht="18.399999999999999" customHeight="1">
      <c r="A338" s="56"/>
      <c r="B338" s="52"/>
      <c r="C338" s="53" t="s">
        <v>4</v>
      </c>
      <c r="D338" s="62" t="s">
        <v>42</v>
      </c>
      <c r="E338" s="678">
        <v>90932000</v>
      </c>
      <c r="F338" s="1080">
        <v>88283000</v>
      </c>
      <c r="G338" s="1080"/>
      <c r="H338" s="1080">
        <v>0</v>
      </c>
      <c r="I338" s="1080">
        <v>5000</v>
      </c>
      <c r="J338" s="1080">
        <v>2498000</v>
      </c>
      <c r="K338" s="1080">
        <v>0</v>
      </c>
      <c r="L338" s="1080">
        <v>0</v>
      </c>
      <c r="M338" s="1088">
        <v>146000</v>
      </c>
    </row>
    <row r="339" spans="1:13" ht="18.399999999999999" customHeight="1">
      <c r="A339" s="56"/>
      <c r="B339" s="52"/>
      <c r="C339" s="53" t="s">
        <v>4</v>
      </c>
      <c r="D339" s="62" t="s">
        <v>43</v>
      </c>
      <c r="E339" s="678">
        <v>42374000</v>
      </c>
      <c r="F339" s="1080">
        <v>42126000</v>
      </c>
      <c r="G339" s="1080"/>
      <c r="H339" s="1080">
        <v>0</v>
      </c>
      <c r="I339" s="1080">
        <v>0</v>
      </c>
      <c r="J339" s="1080">
        <v>158000</v>
      </c>
      <c r="K339" s="1080">
        <v>0</v>
      </c>
      <c r="L339" s="1080">
        <v>0</v>
      </c>
      <c r="M339" s="1088">
        <v>90000</v>
      </c>
    </row>
    <row r="340" spans="1:13" ht="18.399999999999999" customHeight="1">
      <c r="A340" s="56"/>
      <c r="B340" s="52"/>
      <c r="C340" s="53" t="s">
        <v>4</v>
      </c>
      <c r="D340" s="62" t="s">
        <v>44</v>
      </c>
      <c r="E340" s="174">
        <v>0.46599656886464613</v>
      </c>
      <c r="F340" s="174">
        <v>0.47717001008121607</v>
      </c>
      <c r="G340" s="174"/>
      <c r="H340" s="174">
        <v>0</v>
      </c>
      <c r="I340" s="174">
        <v>0</v>
      </c>
      <c r="J340" s="174">
        <v>6.3250600480384306E-2</v>
      </c>
      <c r="K340" s="174">
        <v>0</v>
      </c>
      <c r="L340" s="174">
        <v>0</v>
      </c>
      <c r="M340" s="274">
        <v>0.61643835616438358</v>
      </c>
    </row>
    <row r="341" spans="1:13" ht="18.399999999999999" customHeight="1">
      <c r="A341" s="58"/>
      <c r="B341" s="59"/>
      <c r="C341" s="60" t="s">
        <v>4</v>
      </c>
      <c r="D341" s="64" t="s">
        <v>45</v>
      </c>
      <c r="E341" s="175">
        <v>0.46599656886464613</v>
      </c>
      <c r="F341" s="175">
        <v>0.47717001008121607</v>
      </c>
      <c r="G341" s="175"/>
      <c r="H341" s="175">
        <v>0</v>
      </c>
      <c r="I341" s="175">
        <v>0</v>
      </c>
      <c r="J341" s="175">
        <v>6.3250600480384306E-2</v>
      </c>
      <c r="K341" s="175">
        <v>0</v>
      </c>
      <c r="L341" s="175">
        <v>0</v>
      </c>
      <c r="M341" s="275">
        <v>0.61643835616438358</v>
      </c>
    </row>
    <row r="342" spans="1:13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8">
        <v>34329000</v>
      </c>
      <c r="F342" s="1080">
        <v>0</v>
      </c>
      <c r="G342" s="1086"/>
      <c r="H342" s="1080">
        <v>182000</v>
      </c>
      <c r="I342" s="1080">
        <v>33720000</v>
      </c>
      <c r="J342" s="1080">
        <v>427000</v>
      </c>
      <c r="K342" s="1080">
        <v>0</v>
      </c>
      <c r="L342" s="1080">
        <v>0</v>
      </c>
      <c r="M342" s="1088">
        <v>0</v>
      </c>
    </row>
    <row r="343" spans="1:13" ht="18.399999999999999" customHeight="1">
      <c r="A343" s="56"/>
      <c r="B343" s="52"/>
      <c r="C343" s="53" t="s">
        <v>4</v>
      </c>
      <c r="D343" s="62" t="s">
        <v>42</v>
      </c>
      <c r="E343" s="678">
        <v>35241408</v>
      </c>
      <c r="F343" s="1080">
        <v>0</v>
      </c>
      <c r="G343" s="1080"/>
      <c r="H343" s="1080">
        <v>182000</v>
      </c>
      <c r="I343" s="1080">
        <v>34111408</v>
      </c>
      <c r="J343" s="1080">
        <v>948000</v>
      </c>
      <c r="K343" s="1080">
        <v>0</v>
      </c>
      <c r="L343" s="1080">
        <v>0</v>
      </c>
      <c r="M343" s="1088">
        <v>0</v>
      </c>
    </row>
    <row r="344" spans="1:13" ht="18.399999999999999" customHeight="1">
      <c r="A344" s="56"/>
      <c r="B344" s="52"/>
      <c r="C344" s="53" t="s">
        <v>4</v>
      </c>
      <c r="D344" s="62" t="s">
        <v>43</v>
      </c>
      <c r="E344" s="678">
        <v>22904802.669999998</v>
      </c>
      <c r="F344" s="1080">
        <v>0</v>
      </c>
      <c r="G344" s="1080"/>
      <c r="H344" s="1080">
        <v>128049.03</v>
      </c>
      <c r="I344" s="1080">
        <v>22734318.639999997</v>
      </c>
      <c r="J344" s="1080">
        <v>42435</v>
      </c>
      <c r="K344" s="1080">
        <v>0</v>
      </c>
      <c r="L344" s="1080">
        <v>0</v>
      </c>
      <c r="M344" s="1088">
        <v>0</v>
      </c>
    </row>
    <row r="345" spans="1:13" ht="18.399999999999999" customHeight="1">
      <c r="A345" s="56"/>
      <c r="B345" s="52"/>
      <c r="C345" s="53" t="s">
        <v>4</v>
      </c>
      <c r="D345" s="62" t="s">
        <v>44</v>
      </c>
      <c r="E345" s="174">
        <v>0.66721438637886332</v>
      </c>
      <c r="F345" s="174">
        <v>0</v>
      </c>
      <c r="G345" s="174"/>
      <c r="H345" s="174">
        <v>0.70356609890109889</v>
      </c>
      <c r="I345" s="174">
        <v>0.67420873784104385</v>
      </c>
      <c r="J345" s="174">
        <v>9.9379391100702583E-2</v>
      </c>
      <c r="K345" s="174">
        <v>0</v>
      </c>
      <c r="L345" s="174">
        <v>0</v>
      </c>
      <c r="M345" s="274">
        <v>0</v>
      </c>
    </row>
    <row r="346" spans="1:13" ht="18" customHeight="1">
      <c r="A346" s="58"/>
      <c r="B346" s="59"/>
      <c r="C346" s="60" t="s">
        <v>4</v>
      </c>
      <c r="D346" s="64" t="s">
        <v>45</v>
      </c>
      <c r="E346" s="175">
        <v>0.64994005545975908</v>
      </c>
      <c r="F346" s="175">
        <v>0</v>
      </c>
      <c r="G346" s="175"/>
      <c r="H346" s="175">
        <v>0.70356609890109889</v>
      </c>
      <c r="I346" s="175">
        <v>0.66647259591278074</v>
      </c>
      <c r="J346" s="175">
        <v>4.4762658227848098E-2</v>
      </c>
      <c r="K346" s="175">
        <v>0</v>
      </c>
      <c r="L346" s="175">
        <v>0</v>
      </c>
      <c r="M346" s="275">
        <v>0</v>
      </c>
    </row>
    <row r="347" spans="1:13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8">
        <v>25757000</v>
      </c>
      <c r="F347" s="1080">
        <v>0</v>
      </c>
      <c r="G347" s="1086"/>
      <c r="H347" s="1080">
        <v>103000</v>
      </c>
      <c r="I347" s="1080">
        <v>22018000</v>
      </c>
      <c r="J347" s="1080">
        <v>2800000</v>
      </c>
      <c r="K347" s="1080">
        <v>0</v>
      </c>
      <c r="L347" s="1080">
        <v>0</v>
      </c>
      <c r="M347" s="1088">
        <v>836000</v>
      </c>
    </row>
    <row r="348" spans="1:13" ht="18.399999999999999" customHeight="1">
      <c r="A348" s="51"/>
      <c r="B348" s="52"/>
      <c r="C348" s="53" t="s">
        <v>4</v>
      </c>
      <c r="D348" s="62" t="s">
        <v>42</v>
      </c>
      <c r="E348" s="678">
        <v>28221769</v>
      </c>
      <c r="F348" s="1080">
        <v>0</v>
      </c>
      <c r="G348" s="1080"/>
      <c r="H348" s="1080">
        <v>105000</v>
      </c>
      <c r="I348" s="1080">
        <v>21788000</v>
      </c>
      <c r="J348" s="1080">
        <v>4800000</v>
      </c>
      <c r="K348" s="1080">
        <v>0</v>
      </c>
      <c r="L348" s="1080">
        <v>0</v>
      </c>
      <c r="M348" s="1088">
        <v>1528769</v>
      </c>
    </row>
    <row r="349" spans="1:13" ht="18.399999999999999" customHeight="1">
      <c r="A349" s="56"/>
      <c r="B349" s="52"/>
      <c r="C349" s="53" t="s">
        <v>4</v>
      </c>
      <c r="D349" s="62" t="s">
        <v>43</v>
      </c>
      <c r="E349" s="678">
        <v>8609238.0699999984</v>
      </c>
      <c r="F349" s="1080">
        <v>0</v>
      </c>
      <c r="G349" s="1080"/>
      <c r="H349" s="1080">
        <v>49929.760000000002</v>
      </c>
      <c r="I349" s="1080">
        <v>8490226.5799999982</v>
      </c>
      <c r="J349" s="1080">
        <v>0</v>
      </c>
      <c r="K349" s="1080">
        <v>0</v>
      </c>
      <c r="L349" s="1080">
        <v>0</v>
      </c>
      <c r="M349" s="1088">
        <v>69081.73000000001</v>
      </c>
    </row>
    <row r="350" spans="1:13" ht="18.399999999999999" customHeight="1">
      <c r="A350" s="56"/>
      <c r="B350" s="52"/>
      <c r="C350" s="53" t="s">
        <v>4</v>
      </c>
      <c r="D350" s="62" t="s">
        <v>44</v>
      </c>
      <c r="E350" s="174">
        <v>0.33424847886011566</v>
      </c>
      <c r="F350" s="174">
        <v>0</v>
      </c>
      <c r="G350" s="174"/>
      <c r="H350" s="174">
        <v>0.4847549514563107</v>
      </c>
      <c r="I350" s="174">
        <v>0.3856038959033517</v>
      </c>
      <c r="J350" s="174">
        <v>0</v>
      </c>
      <c r="K350" s="174">
        <v>0</v>
      </c>
      <c r="L350" s="174">
        <v>0</v>
      </c>
      <c r="M350" s="274">
        <v>8.2633648325358869E-2</v>
      </c>
    </row>
    <row r="351" spans="1:13" ht="18.399999999999999" customHeight="1">
      <c r="A351" s="58"/>
      <c r="B351" s="59"/>
      <c r="C351" s="60" t="s">
        <v>4</v>
      </c>
      <c r="D351" s="64" t="s">
        <v>45</v>
      </c>
      <c r="E351" s="175">
        <v>0.30505664155921619</v>
      </c>
      <c r="F351" s="175">
        <v>0</v>
      </c>
      <c r="G351" s="175"/>
      <c r="H351" s="175">
        <v>0.47552152380952384</v>
      </c>
      <c r="I351" s="175">
        <v>0.38967443455112899</v>
      </c>
      <c r="J351" s="175">
        <v>0</v>
      </c>
      <c r="K351" s="175">
        <v>0</v>
      </c>
      <c r="L351" s="175">
        <v>0</v>
      </c>
      <c r="M351" s="275">
        <v>4.5187814509582556E-2</v>
      </c>
    </row>
    <row r="352" spans="1:13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8">
        <v>41592000</v>
      </c>
      <c r="F352" s="1080">
        <v>0</v>
      </c>
      <c r="G352" s="1086"/>
      <c r="H352" s="1080">
        <v>60000</v>
      </c>
      <c r="I352" s="1080">
        <v>35334000</v>
      </c>
      <c r="J352" s="1080">
        <v>703000</v>
      </c>
      <c r="K352" s="1080">
        <v>0</v>
      </c>
      <c r="L352" s="1080">
        <v>0</v>
      </c>
      <c r="M352" s="1088">
        <v>5495000</v>
      </c>
    </row>
    <row r="353" spans="1:13" ht="18.399999999999999" customHeight="1">
      <c r="A353" s="56"/>
      <c r="B353" s="52"/>
      <c r="C353" s="53" t="s">
        <v>4</v>
      </c>
      <c r="D353" s="62" t="s">
        <v>42</v>
      </c>
      <c r="E353" s="678">
        <v>43989046.539999999</v>
      </c>
      <c r="F353" s="1080">
        <v>0</v>
      </c>
      <c r="G353" s="1080"/>
      <c r="H353" s="1080">
        <v>60000</v>
      </c>
      <c r="I353" s="1080">
        <v>37301584.539999999</v>
      </c>
      <c r="J353" s="1080">
        <v>703000</v>
      </c>
      <c r="K353" s="1080">
        <v>0</v>
      </c>
      <c r="L353" s="1080">
        <v>0</v>
      </c>
      <c r="M353" s="1088">
        <v>5924462</v>
      </c>
    </row>
    <row r="354" spans="1:13" ht="18.399999999999999" customHeight="1">
      <c r="A354" s="56"/>
      <c r="B354" s="52"/>
      <c r="C354" s="53" t="s">
        <v>4</v>
      </c>
      <c r="D354" s="62" t="s">
        <v>43</v>
      </c>
      <c r="E354" s="678">
        <v>18865250.439999994</v>
      </c>
      <c r="F354" s="1080">
        <v>0</v>
      </c>
      <c r="G354" s="1080"/>
      <c r="H354" s="1080">
        <v>9165.09</v>
      </c>
      <c r="I354" s="1080">
        <v>16421296.279999996</v>
      </c>
      <c r="J354" s="1080">
        <v>0</v>
      </c>
      <c r="K354" s="1080">
        <v>0</v>
      </c>
      <c r="L354" s="1080">
        <v>0</v>
      </c>
      <c r="M354" s="1088">
        <v>2434789.0699999994</v>
      </c>
    </row>
    <row r="355" spans="1:13" ht="18.399999999999999" customHeight="1">
      <c r="A355" s="56"/>
      <c r="B355" s="52"/>
      <c r="C355" s="53" t="s">
        <v>4</v>
      </c>
      <c r="D355" s="62" t="s">
        <v>44</v>
      </c>
      <c r="E355" s="174">
        <v>0.45357882381227144</v>
      </c>
      <c r="F355" s="174">
        <v>0</v>
      </c>
      <c r="G355" s="174"/>
      <c r="H355" s="174">
        <v>0.15275150000000001</v>
      </c>
      <c r="I355" s="174">
        <v>0.46474489953019743</v>
      </c>
      <c r="J355" s="174">
        <v>0</v>
      </c>
      <c r="K355" s="174">
        <v>0</v>
      </c>
      <c r="L355" s="174">
        <v>0</v>
      </c>
      <c r="M355" s="274">
        <v>0.44309173248407629</v>
      </c>
    </row>
    <row r="356" spans="1:13" ht="18.399999999999999" customHeight="1">
      <c r="A356" s="58"/>
      <c r="B356" s="59"/>
      <c r="C356" s="60" t="s">
        <v>4</v>
      </c>
      <c r="D356" s="61" t="s">
        <v>45</v>
      </c>
      <c r="E356" s="276">
        <v>0.42886245381212107</v>
      </c>
      <c r="F356" s="175">
        <v>0</v>
      </c>
      <c r="G356" s="175"/>
      <c r="H356" s="175">
        <v>0.15275150000000001</v>
      </c>
      <c r="I356" s="175">
        <v>0.44023052860906686</v>
      </c>
      <c r="J356" s="175">
        <v>0</v>
      </c>
      <c r="K356" s="175">
        <v>0</v>
      </c>
      <c r="L356" s="175">
        <v>0</v>
      </c>
      <c r="M356" s="275">
        <v>0.41097218110268907</v>
      </c>
    </row>
    <row r="357" spans="1:13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9">
        <v>17951189000</v>
      </c>
      <c r="F357" s="1080">
        <v>17645343000</v>
      </c>
      <c r="G357" s="1086"/>
      <c r="H357" s="1080">
        <v>295246000</v>
      </c>
      <c r="I357" s="1080">
        <v>10600000</v>
      </c>
      <c r="J357" s="1080">
        <v>0</v>
      </c>
      <c r="K357" s="1080">
        <v>0</v>
      </c>
      <c r="L357" s="1080">
        <v>0</v>
      </c>
      <c r="M357" s="1088">
        <v>0</v>
      </c>
    </row>
    <row r="358" spans="1:13" ht="18.399999999999999" customHeight="1">
      <c r="A358" s="56"/>
      <c r="B358" s="52"/>
      <c r="C358" s="53" t="s">
        <v>195</v>
      </c>
      <c r="D358" s="62" t="s">
        <v>42</v>
      </c>
      <c r="E358" s="678">
        <v>17951195106.439999</v>
      </c>
      <c r="F358" s="1080">
        <v>17645343000</v>
      </c>
      <c r="G358" s="1080"/>
      <c r="H358" s="1080">
        <v>295252106.44</v>
      </c>
      <c r="I358" s="1080">
        <v>10600000</v>
      </c>
      <c r="J358" s="1080">
        <v>0</v>
      </c>
      <c r="K358" s="1080">
        <v>0</v>
      </c>
      <c r="L358" s="1080">
        <v>0</v>
      </c>
      <c r="M358" s="1088">
        <v>0</v>
      </c>
    </row>
    <row r="359" spans="1:13" ht="18.399999999999999" customHeight="1">
      <c r="A359" s="56"/>
      <c r="B359" s="52"/>
      <c r="C359" s="53" t="s">
        <v>4</v>
      </c>
      <c r="D359" s="62" t="s">
        <v>43</v>
      </c>
      <c r="E359" s="678">
        <v>9647006106.4400005</v>
      </c>
      <c r="F359" s="1080">
        <v>9434617878.9899998</v>
      </c>
      <c r="G359" s="1080"/>
      <c r="H359" s="1080">
        <v>207145744.44999999</v>
      </c>
      <c r="I359" s="1080">
        <v>5242483</v>
      </c>
      <c r="J359" s="1080">
        <v>0</v>
      </c>
      <c r="K359" s="1080">
        <v>0</v>
      </c>
      <c r="L359" s="1080">
        <v>0</v>
      </c>
      <c r="M359" s="1088">
        <v>0</v>
      </c>
    </row>
    <row r="360" spans="1:13" ht="18.399999999999999" customHeight="1">
      <c r="A360" s="56"/>
      <c r="B360" s="52"/>
      <c r="C360" s="53" t="s">
        <v>4</v>
      </c>
      <c r="D360" s="62" t="s">
        <v>44</v>
      </c>
      <c r="E360" s="174">
        <v>0.5374020688234078</v>
      </c>
      <c r="F360" s="174">
        <v>0.53468033344492083</v>
      </c>
      <c r="G360" s="174"/>
      <c r="H360" s="174">
        <v>0.70160389793595845</v>
      </c>
      <c r="I360" s="174">
        <v>0.49457386792452829</v>
      </c>
      <c r="J360" s="174">
        <v>0</v>
      </c>
      <c r="K360" s="174">
        <v>0</v>
      </c>
      <c r="L360" s="174">
        <v>0</v>
      </c>
      <c r="M360" s="274">
        <v>0</v>
      </c>
    </row>
    <row r="361" spans="1:13" ht="18.399999999999999" customHeight="1">
      <c r="A361" s="58"/>
      <c r="B361" s="59"/>
      <c r="C361" s="60" t="s">
        <v>4</v>
      </c>
      <c r="D361" s="64" t="s">
        <v>45</v>
      </c>
      <c r="E361" s="175">
        <v>0.53740188601588612</v>
      </c>
      <c r="F361" s="175">
        <v>0.53468033344492083</v>
      </c>
      <c r="G361" s="175"/>
      <c r="H361" s="175">
        <v>0.70158938727875042</v>
      </c>
      <c r="I361" s="175">
        <v>0.49457386792452829</v>
      </c>
      <c r="J361" s="175">
        <v>0</v>
      </c>
      <c r="K361" s="175">
        <v>0</v>
      </c>
      <c r="L361" s="175">
        <v>0</v>
      </c>
      <c r="M361" s="275">
        <v>0</v>
      </c>
    </row>
    <row r="362" spans="1:13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8">
        <v>44856690000</v>
      </c>
      <c r="F362" s="1080">
        <v>38142004000</v>
      </c>
      <c r="G362" s="1086"/>
      <c r="H362" s="1080">
        <v>2888032000</v>
      </c>
      <c r="I362" s="1080">
        <v>3826654000</v>
      </c>
      <c r="J362" s="1080">
        <v>0</v>
      </c>
      <c r="K362" s="1080">
        <v>0</v>
      </c>
      <c r="L362" s="1080">
        <v>0</v>
      </c>
      <c r="M362" s="1088">
        <v>0</v>
      </c>
    </row>
    <row r="363" spans="1:13" ht="18.399999999999999" customHeight="1">
      <c r="A363" s="56"/>
      <c r="B363" s="52"/>
      <c r="C363" s="53" t="s">
        <v>4</v>
      </c>
      <c r="D363" s="57" t="s">
        <v>42</v>
      </c>
      <c r="E363" s="678">
        <v>44856722666.68</v>
      </c>
      <c r="F363" s="1080">
        <v>38142004000</v>
      </c>
      <c r="G363" s="1080"/>
      <c r="H363" s="1080">
        <v>2888064666.6799998</v>
      </c>
      <c r="I363" s="1080">
        <v>3826654000</v>
      </c>
      <c r="J363" s="1080">
        <v>0</v>
      </c>
      <c r="K363" s="1080">
        <v>0</v>
      </c>
      <c r="L363" s="1080">
        <v>0</v>
      </c>
      <c r="M363" s="1088">
        <v>0</v>
      </c>
    </row>
    <row r="364" spans="1:13" ht="18.399999999999999" customHeight="1">
      <c r="A364" s="56"/>
      <c r="B364" s="52"/>
      <c r="C364" s="53" t="s">
        <v>4</v>
      </c>
      <c r="D364" s="57" t="s">
        <v>43</v>
      </c>
      <c r="E364" s="678">
        <v>25128032216.959999</v>
      </c>
      <c r="F364" s="1080">
        <v>21719347950.599998</v>
      </c>
      <c r="G364" s="1080"/>
      <c r="H364" s="1080">
        <v>1642514546.0800002</v>
      </c>
      <c r="I364" s="1080">
        <v>1766169720.28</v>
      </c>
      <c r="J364" s="1080">
        <v>0</v>
      </c>
      <c r="K364" s="1080">
        <v>0</v>
      </c>
      <c r="L364" s="1080">
        <v>0</v>
      </c>
      <c r="M364" s="1088">
        <v>0</v>
      </c>
    </row>
    <row r="365" spans="1:13" ht="18.399999999999999" customHeight="1">
      <c r="A365" s="56"/>
      <c r="B365" s="52"/>
      <c r="C365" s="53" t="s">
        <v>4</v>
      </c>
      <c r="D365" s="57" t="s">
        <v>44</v>
      </c>
      <c r="E365" s="174">
        <v>0.5601847175295368</v>
      </c>
      <c r="F365" s="174">
        <v>0.5694338438693467</v>
      </c>
      <c r="G365" s="174"/>
      <c r="H365" s="174">
        <v>0.56873142197870385</v>
      </c>
      <c r="I365" s="174">
        <v>0.46154413758860874</v>
      </c>
      <c r="J365" s="174">
        <v>0</v>
      </c>
      <c r="K365" s="174">
        <v>0</v>
      </c>
      <c r="L365" s="174">
        <v>0</v>
      </c>
      <c r="M365" s="274">
        <v>0</v>
      </c>
    </row>
    <row r="366" spans="1:13" ht="18.399999999999999" customHeight="1">
      <c r="A366" s="58"/>
      <c r="B366" s="59"/>
      <c r="C366" s="60" t="s">
        <v>4</v>
      </c>
      <c r="D366" s="61" t="s">
        <v>45</v>
      </c>
      <c r="E366" s="175">
        <v>0.56018430957786713</v>
      </c>
      <c r="F366" s="175">
        <v>0.5694338438693467</v>
      </c>
      <c r="G366" s="175"/>
      <c r="H366" s="175">
        <v>0.56872498910080405</v>
      </c>
      <c r="I366" s="175">
        <v>0.46154413758860874</v>
      </c>
      <c r="J366" s="175">
        <v>0</v>
      </c>
      <c r="K366" s="175">
        <v>0</v>
      </c>
      <c r="L366" s="175">
        <v>0</v>
      </c>
      <c r="M366" s="275">
        <v>0</v>
      </c>
    </row>
    <row r="367" spans="1:13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8">
        <v>53312000</v>
      </c>
      <c r="F367" s="1080">
        <v>0</v>
      </c>
      <c r="G367" s="1086"/>
      <c r="H367" s="1080">
        <v>55000</v>
      </c>
      <c r="I367" s="1080">
        <v>52772000</v>
      </c>
      <c r="J367" s="1080">
        <v>485000</v>
      </c>
      <c r="K367" s="1080">
        <v>0</v>
      </c>
      <c r="L367" s="1080">
        <v>0</v>
      </c>
      <c r="M367" s="1088">
        <v>0</v>
      </c>
    </row>
    <row r="368" spans="1:13" ht="18.399999999999999" customHeight="1">
      <c r="A368" s="56"/>
      <c r="B368" s="52"/>
      <c r="C368" s="53" t="s">
        <v>428</v>
      </c>
      <c r="D368" s="57" t="s">
        <v>42</v>
      </c>
      <c r="E368" s="678">
        <v>58111092</v>
      </c>
      <c r="F368" s="1080">
        <v>0</v>
      </c>
      <c r="G368" s="1080"/>
      <c r="H368" s="1080">
        <v>55000</v>
      </c>
      <c r="I368" s="1080">
        <v>57571092</v>
      </c>
      <c r="J368" s="1080">
        <v>485000</v>
      </c>
      <c r="K368" s="1080">
        <v>0</v>
      </c>
      <c r="L368" s="1080">
        <v>0</v>
      </c>
      <c r="M368" s="1088">
        <v>0</v>
      </c>
    </row>
    <row r="369" spans="1:13" ht="18.399999999999999" customHeight="1">
      <c r="A369" s="56"/>
      <c r="B369" s="52"/>
      <c r="C369" s="53" t="s">
        <v>4</v>
      </c>
      <c r="D369" s="57" t="s">
        <v>43</v>
      </c>
      <c r="E369" s="678">
        <v>22819564.500000004</v>
      </c>
      <c r="F369" s="1080">
        <v>0</v>
      </c>
      <c r="G369" s="1080"/>
      <c r="H369" s="1080">
        <v>15395.17</v>
      </c>
      <c r="I369" s="1080">
        <v>22623278.150000002</v>
      </c>
      <c r="J369" s="1080">
        <v>180891.18</v>
      </c>
      <c r="K369" s="1080">
        <v>0</v>
      </c>
      <c r="L369" s="1080">
        <v>0</v>
      </c>
      <c r="M369" s="1088">
        <v>0</v>
      </c>
    </row>
    <row r="370" spans="1:13" ht="18.399999999999999" customHeight="1">
      <c r="A370" s="56"/>
      <c r="B370" s="52"/>
      <c r="C370" s="53" t="s">
        <v>4</v>
      </c>
      <c r="D370" s="57" t="s">
        <v>44</v>
      </c>
      <c r="E370" s="174">
        <v>0.42803804959483799</v>
      </c>
      <c r="F370" s="174">
        <v>0</v>
      </c>
      <c r="G370" s="174"/>
      <c r="H370" s="174">
        <v>0.27991218181818184</v>
      </c>
      <c r="I370" s="174">
        <v>0.4286985172060942</v>
      </c>
      <c r="J370" s="174">
        <v>0.37297150515463917</v>
      </c>
      <c r="K370" s="174">
        <v>0</v>
      </c>
      <c r="L370" s="174">
        <v>0</v>
      </c>
      <c r="M370" s="274">
        <v>0</v>
      </c>
    </row>
    <row r="371" spans="1:13" ht="18.399999999999999" customHeight="1">
      <c r="A371" s="58"/>
      <c r="B371" s="59"/>
      <c r="C371" s="60" t="s">
        <v>4</v>
      </c>
      <c r="D371" s="61" t="s">
        <v>45</v>
      </c>
      <c r="E371" s="175">
        <v>0.39268861958402029</v>
      </c>
      <c r="F371" s="175">
        <v>0</v>
      </c>
      <c r="G371" s="175"/>
      <c r="H371" s="175">
        <v>0.27991218181818184</v>
      </c>
      <c r="I371" s="175">
        <v>0.39296246369618981</v>
      </c>
      <c r="J371" s="175">
        <v>0.37297150515463917</v>
      </c>
      <c r="K371" s="175">
        <v>0</v>
      </c>
      <c r="L371" s="175">
        <v>0</v>
      </c>
      <c r="M371" s="275">
        <v>0</v>
      </c>
    </row>
    <row r="372" spans="1:13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8">
        <v>29640000</v>
      </c>
      <c r="F372" s="1080">
        <v>0</v>
      </c>
      <c r="G372" s="1086"/>
      <c r="H372" s="1080">
        <v>17000</v>
      </c>
      <c r="I372" s="1080">
        <v>29158000</v>
      </c>
      <c r="J372" s="1080">
        <v>465000</v>
      </c>
      <c r="K372" s="1080">
        <v>0</v>
      </c>
      <c r="L372" s="1080">
        <v>0</v>
      </c>
      <c r="M372" s="1088">
        <v>0</v>
      </c>
    </row>
    <row r="373" spans="1:13" ht="18" customHeight="1">
      <c r="A373" s="56"/>
      <c r="B373" s="52"/>
      <c r="C373" s="53" t="s">
        <v>4</v>
      </c>
      <c r="D373" s="62" t="s">
        <v>42</v>
      </c>
      <c r="E373" s="678">
        <v>29640000</v>
      </c>
      <c r="F373" s="1080">
        <v>0</v>
      </c>
      <c r="G373" s="1080"/>
      <c r="H373" s="1080">
        <v>17000</v>
      </c>
      <c r="I373" s="1080">
        <v>29158000</v>
      </c>
      <c r="J373" s="1080">
        <v>465000</v>
      </c>
      <c r="K373" s="1080">
        <v>0</v>
      </c>
      <c r="L373" s="1080">
        <v>0</v>
      </c>
      <c r="M373" s="1088">
        <v>0</v>
      </c>
    </row>
    <row r="374" spans="1:13" ht="18.399999999999999" customHeight="1">
      <c r="A374" s="56"/>
      <c r="B374" s="52"/>
      <c r="C374" s="53" t="s">
        <v>4</v>
      </c>
      <c r="D374" s="62" t="s">
        <v>43</v>
      </c>
      <c r="E374" s="678">
        <v>13956725.049999999</v>
      </c>
      <c r="F374" s="1080">
        <v>0</v>
      </c>
      <c r="G374" s="1080"/>
      <c r="H374" s="1080">
        <v>1800</v>
      </c>
      <c r="I374" s="1080">
        <v>13897480.359999999</v>
      </c>
      <c r="J374" s="1080">
        <v>57444.69</v>
      </c>
      <c r="K374" s="1080">
        <v>0</v>
      </c>
      <c r="L374" s="1080">
        <v>0</v>
      </c>
      <c r="M374" s="1088">
        <v>0</v>
      </c>
    </row>
    <row r="375" spans="1:13" ht="18.399999999999999" customHeight="1">
      <c r="A375" s="56"/>
      <c r="B375" s="52"/>
      <c r="C375" s="53" t="s">
        <v>4</v>
      </c>
      <c r="D375" s="62" t="s">
        <v>44</v>
      </c>
      <c r="E375" s="174">
        <v>0.4708746643049932</v>
      </c>
      <c r="F375" s="174">
        <v>0</v>
      </c>
      <c r="G375" s="174"/>
      <c r="H375" s="174">
        <v>0.10588235294117647</v>
      </c>
      <c r="I375" s="174">
        <v>0.47662666712394536</v>
      </c>
      <c r="J375" s="174">
        <v>0.12353696774193548</v>
      </c>
      <c r="K375" s="174">
        <v>0</v>
      </c>
      <c r="L375" s="174">
        <v>0</v>
      </c>
      <c r="M375" s="274">
        <v>0</v>
      </c>
    </row>
    <row r="376" spans="1:13" ht="18.399999999999999" customHeight="1">
      <c r="A376" s="58"/>
      <c r="B376" s="59"/>
      <c r="C376" s="60" t="s">
        <v>4</v>
      </c>
      <c r="D376" s="62" t="s">
        <v>45</v>
      </c>
      <c r="E376" s="175">
        <v>0.4708746643049932</v>
      </c>
      <c r="F376" s="175">
        <v>0</v>
      </c>
      <c r="G376" s="175"/>
      <c r="H376" s="175">
        <v>0.10588235294117647</v>
      </c>
      <c r="I376" s="175">
        <v>0.47662666712394536</v>
      </c>
      <c r="J376" s="175">
        <v>0.12353696774193548</v>
      </c>
      <c r="K376" s="175">
        <v>0</v>
      </c>
      <c r="L376" s="175">
        <v>0</v>
      </c>
      <c r="M376" s="275">
        <v>0</v>
      </c>
    </row>
    <row r="377" spans="1:13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8">
        <v>125536000</v>
      </c>
      <c r="F377" s="1080">
        <v>0</v>
      </c>
      <c r="G377" s="1086"/>
      <c r="H377" s="1080">
        <v>250000</v>
      </c>
      <c r="I377" s="1080">
        <v>102309000</v>
      </c>
      <c r="J377" s="1080">
        <v>10860000</v>
      </c>
      <c r="K377" s="1080">
        <v>0</v>
      </c>
      <c r="L377" s="1080">
        <v>0</v>
      </c>
      <c r="M377" s="1088">
        <v>12117000</v>
      </c>
    </row>
    <row r="378" spans="1:13" ht="18.399999999999999" customHeight="1">
      <c r="A378" s="56"/>
      <c r="B378" s="52"/>
      <c r="C378" s="53" t="s">
        <v>203</v>
      </c>
      <c r="D378" s="62" t="s">
        <v>42</v>
      </c>
      <c r="E378" s="678">
        <v>126733675</v>
      </c>
      <c r="F378" s="1080">
        <v>0</v>
      </c>
      <c r="G378" s="1080"/>
      <c r="H378" s="1080">
        <v>250000</v>
      </c>
      <c r="I378" s="1080">
        <v>103506675</v>
      </c>
      <c r="J378" s="1080">
        <v>10860000</v>
      </c>
      <c r="K378" s="1080">
        <v>0</v>
      </c>
      <c r="L378" s="1080">
        <v>0</v>
      </c>
      <c r="M378" s="1088">
        <v>12117000</v>
      </c>
    </row>
    <row r="379" spans="1:13" ht="18.399999999999999" customHeight="1">
      <c r="A379" s="56"/>
      <c r="B379" s="52"/>
      <c r="C379" s="53" t="s">
        <v>4</v>
      </c>
      <c r="D379" s="62" t="s">
        <v>43</v>
      </c>
      <c r="E379" s="678">
        <v>49533842.95000001</v>
      </c>
      <c r="F379" s="1080">
        <v>0</v>
      </c>
      <c r="G379" s="1080"/>
      <c r="H379" s="1080">
        <v>156518.69</v>
      </c>
      <c r="I379" s="1080">
        <v>43775307.980000012</v>
      </c>
      <c r="J379" s="1080">
        <v>474129.31000000006</v>
      </c>
      <c r="K379" s="1080">
        <v>0</v>
      </c>
      <c r="L379" s="1080">
        <v>0</v>
      </c>
      <c r="M379" s="1088">
        <v>5127886.9700000007</v>
      </c>
    </row>
    <row r="380" spans="1:13" ht="18.399999999999999" customHeight="1">
      <c r="A380" s="56"/>
      <c r="B380" s="52"/>
      <c r="C380" s="53" t="s">
        <v>4</v>
      </c>
      <c r="D380" s="62" t="s">
        <v>44</v>
      </c>
      <c r="E380" s="174">
        <v>0.39457878974955402</v>
      </c>
      <c r="F380" s="174">
        <v>0</v>
      </c>
      <c r="G380" s="174"/>
      <c r="H380" s="174">
        <v>0.62607476000000006</v>
      </c>
      <c r="I380" s="174">
        <v>0.42787348112091811</v>
      </c>
      <c r="J380" s="174">
        <v>4.3658315837937389E-2</v>
      </c>
      <c r="K380" s="174">
        <v>0</v>
      </c>
      <c r="L380" s="174">
        <v>0</v>
      </c>
      <c r="M380" s="274">
        <v>0.42319773623834289</v>
      </c>
    </row>
    <row r="381" spans="1:13" ht="18.399999999999999" customHeight="1">
      <c r="A381" s="58"/>
      <c r="B381" s="59"/>
      <c r="C381" s="60" t="s">
        <v>4</v>
      </c>
      <c r="D381" s="64" t="s">
        <v>45</v>
      </c>
      <c r="E381" s="175">
        <v>0.39084989013377863</v>
      </c>
      <c r="F381" s="175">
        <v>0</v>
      </c>
      <c r="G381" s="175"/>
      <c r="H381" s="175">
        <v>0.62607476000000006</v>
      </c>
      <c r="I381" s="175">
        <v>0.4229225601150845</v>
      </c>
      <c r="J381" s="175">
        <v>4.3658315837937389E-2</v>
      </c>
      <c r="K381" s="175">
        <v>0</v>
      </c>
      <c r="L381" s="175">
        <v>0</v>
      </c>
      <c r="M381" s="275">
        <v>0.42319773623834289</v>
      </c>
    </row>
    <row r="382" spans="1:13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9">
        <v>27600000000</v>
      </c>
      <c r="F382" s="1080">
        <v>0</v>
      </c>
      <c r="G382" s="1086"/>
      <c r="H382" s="1080">
        <v>0</v>
      </c>
      <c r="I382" s="1080">
        <v>100000</v>
      </c>
      <c r="J382" s="1080">
        <v>0</v>
      </c>
      <c r="K382" s="1080">
        <v>27599900000</v>
      </c>
      <c r="L382" s="1080">
        <v>0</v>
      </c>
      <c r="M382" s="1088">
        <v>0</v>
      </c>
    </row>
    <row r="383" spans="1:13" ht="18.399999999999999" customHeight="1">
      <c r="A383" s="51"/>
      <c r="B383" s="52"/>
      <c r="C383" s="53" t="s">
        <v>4</v>
      </c>
      <c r="D383" s="62" t="s">
        <v>42</v>
      </c>
      <c r="E383" s="678">
        <v>27600000000</v>
      </c>
      <c r="F383" s="1080">
        <v>0</v>
      </c>
      <c r="G383" s="1080"/>
      <c r="H383" s="1080">
        <v>0</v>
      </c>
      <c r="I383" s="1080">
        <v>100000</v>
      </c>
      <c r="J383" s="1080">
        <v>0</v>
      </c>
      <c r="K383" s="1080">
        <v>27599900000</v>
      </c>
      <c r="L383" s="1080">
        <v>0</v>
      </c>
      <c r="M383" s="1088">
        <v>0</v>
      </c>
    </row>
    <row r="384" spans="1:13" ht="18.399999999999999" customHeight="1">
      <c r="A384" s="56"/>
      <c r="B384" s="52"/>
      <c r="C384" s="53" t="s">
        <v>4</v>
      </c>
      <c r="D384" s="62" t="s">
        <v>43</v>
      </c>
      <c r="E384" s="678">
        <v>13111398629.85</v>
      </c>
      <c r="F384" s="1080">
        <v>0</v>
      </c>
      <c r="G384" s="1080"/>
      <c r="H384" s="1080">
        <v>0</v>
      </c>
      <c r="I384" s="1080">
        <v>0</v>
      </c>
      <c r="J384" s="1080">
        <v>0</v>
      </c>
      <c r="K384" s="1080">
        <v>13111398629.85</v>
      </c>
      <c r="L384" s="1080">
        <v>0</v>
      </c>
      <c r="M384" s="1088">
        <v>0</v>
      </c>
    </row>
    <row r="385" spans="1:13" ht="18.399999999999999" customHeight="1">
      <c r="A385" s="56"/>
      <c r="B385" s="52"/>
      <c r="C385" s="53" t="s">
        <v>4</v>
      </c>
      <c r="D385" s="62" t="s">
        <v>44</v>
      </c>
      <c r="E385" s="174">
        <v>0.47505067499456521</v>
      </c>
      <c r="F385" s="174">
        <v>0</v>
      </c>
      <c r="G385" s="174"/>
      <c r="H385" s="174">
        <v>0</v>
      </c>
      <c r="I385" s="174">
        <v>0</v>
      </c>
      <c r="J385" s="174">
        <v>0</v>
      </c>
      <c r="K385" s="174">
        <v>0.47505239619889927</v>
      </c>
      <c r="L385" s="174">
        <v>0</v>
      </c>
      <c r="M385" s="274">
        <v>0</v>
      </c>
    </row>
    <row r="386" spans="1:13" ht="18.399999999999999" customHeight="1">
      <c r="A386" s="58"/>
      <c r="B386" s="59"/>
      <c r="C386" s="60" t="s">
        <v>4</v>
      </c>
      <c r="D386" s="64" t="s">
        <v>45</v>
      </c>
      <c r="E386" s="175">
        <v>0.47505067499456521</v>
      </c>
      <c r="F386" s="175">
        <v>0</v>
      </c>
      <c r="G386" s="175"/>
      <c r="H386" s="175">
        <v>0</v>
      </c>
      <c r="I386" s="175">
        <v>0</v>
      </c>
      <c r="J386" s="175">
        <v>0</v>
      </c>
      <c r="K386" s="175">
        <v>0.47505239619889927</v>
      </c>
      <c r="L386" s="175">
        <v>0</v>
      </c>
      <c r="M386" s="275">
        <v>0</v>
      </c>
    </row>
    <row r="387" spans="1:13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8">
        <v>133246000</v>
      </c>
      <c r="F387" s="1080">
        <v>0</v>
      </c>
      <c r="G387" s="1086"/>
      <c r="H387" s="1080">
        <v>134000</v>
      </c>
      <c r="I387" s="1080">
        <v>130641000</v>
      </c>
      <c r="J387" s="1080">
        <v>2471000</v>
      </c>
      <c r="K387" s="1080">
        <v>0</v>
      </c>
      <c r="L387" s="1080">
        <v>0</v>
      </c>
      <c r="M387" s="1088">
        <v>0</v>
      </c>
    </row>
    <row r="388" spans="1:13" ht="18.399999999999999" customHeight="1">
      <c r="A388" s="56"/>
      <c r="B388" s="52"/>
      <c r="C388" s="53" t="s">
        <v>4</v>
      </c>
      <c r="D388" s="62" t="s">
        <v>42</v>
      </c>
      <c r="E388" s="678">
        <v>133246000</v>
      </c>
      <c r="F388" s="1080">
        <v>0</v>
      </c>
      <c r="G388" s="1080"/>
      <c r="H388" s="1080">
        <v>137000</v>
      </c>
      <c r="I388" s="1080">
        <v>130607000</v>
      </c>
      <c r="J388" s="1080">
        <v>966000</v>
      </c>
      <c r="K388" s="1080">
        <v>0</v>
      </c>
      <c r="L388" s="1080">
        <v>0</v>
      </c>
      <c r="M388" s="1088">
        <v>1536000</v>
      </c>
    </row>
    <row r="389" spans="1:13" ht="18.399999999999999" customHeight="1">
      <c r="A389" s="56"/>
      <c r="B389" s="52"/>
      <c r="C389" s="53" t="s">
        <v>4</v>
      </c>
      <c r="D389" s="62" t="s">
        <v>43</v>
      </c>
      <c r="E389" s="678">
        <v>65954559.680000007</v>
      </c>
      <c r="F389" s="1080">
        <v>0</v>
      </c>
      <c r="G389" s="1080"/>
      <c r="H389" s="1080">
        <v>42588.340000000004</v>
      </c>
      <c r="I389" s="1080">
        <v>64874993.700000003</v>
      </c>
      <c r="J389" s="1080">
        <v>357115.35</v>
      </c>
      <c r="K389" s="1080">
        <v>0</v>
      </c>
      <c r="L389" s="1080">
        <v>0</v>
      </c>
      <c r="M389" s="1088">
        <v>679862.29</v>
      </c>
    </row>
    <row r="390" spans="1:13" ht="18.399999999999999" customHeight="1">
      <c r="A390" s="56"/>
      <c r="B390" s="52"/>
      <c r="C390" s="53" t="s">
        <v>4</v>
      </c>
      <c r="D390" s="62" t="s">
        <v>44</v>
      </c>
      <c r="E390" s="174">
        <v>0.4949834117346863</v>
      </c>
      <c r="F390" s="174">
        <v>0</v>
      </c>
      <c r="G390" s="174"/>
      <c r="H390" s="174">
        <v>0.31782343283582093</v>
      </c>
      <c r="I390" s="174">
        <v>0.49658984315796728</v>
      </c>
      <c r="J390" s="174">
        <v>0.14452260218535004</v>
      </c>
      <c r="K390" s="174">
        <v>0</v>
      </c>
      <c r="L390" s="174">
        <v>0</v>
      </c>
      <c r="M390" s="274">
        <v>0</v>
      </c>
    </row>
    <row r="391" spans="1:13" ht="18.399999999999999" customHeight="1">
      <c r="A391" s="58"/>
      <c r="B391" s="59"/>
      <c r="C391" s="60" t="s">
        <v>4</v>
      </c>
      <c r="D391" s="64" t="s">
        <v>45</v>
      </c>
      <c r="E391" s="175">
        <v>0.4949834117346863</v>
      </c>
      <c r="F391" s="175">
        <v>0</v>
      </c>
      <c r="G391" s="175"/>
      <c r="H391" s="175">
        <v>0.31086379562043798</v>
      </c>
      <c r="I391" s="175">
        <v>0.49671911689266274</v>
      </c>
      <c r="J391" s="175">
        <v>0.36968462732919255</v>
      </c>
      <c r="K391" s="175">
        <v>0</v>
      </c>
      <c r="L391" s="175">
        <v>0</v>
      </c>
      <c r="M391" s="275">
        <v>0.44261867838541669</v>
      </c>
    </row>
    <row r="392" spans="1:13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8">
        <v>257935000</v>
      </c>
      <c r="F392" s="1080">
        <v>0</v>
      </c>
      <c r="G392" s="1086"/>
      <c r="H392" s="1080">
        <v>0</v>
      </c>
      <c r="I392" s="1080">
        <v>257935000</v>
      </c>
      <c r="J392" s="1080">
        <v>0</v>
      </c>
      <c r="K392" s="1080">
        <v>0</v>
      </c>
      <c r="L392" s="1080">
        <v>0</v>
      </c>
      <c r="M392" s="1088">
        <v>0</v>
      </c>
    </row>
    <row r="393" spans="1:13" ht="18.399999999999999" customHeight="1">
      <c r="A393" s="56"/>
      <c r="B393" s="52"/>
      <c r="C393" s="53" t="s">
        <v>4</v>
      </c>
      <c r="D393" s="62" t="s">
        <v>42</v>
      </c>
      <c r="E393" s="678">
        <v>155353679.06999999</v>
      </c>
      <c r="F393" s="1080">
        <v>0</v>
      </c>
      <c r="G393" s="1080"/>
      <c r="H393" s="1080">
        <v>0</v>
      </c>
      <c r="I393" s="1080">
        <v>155353679.06999999</v>
      </c>
      <c r="J393" s="1080">
        <v>0</v>
      </c>
      <c r="K393" s="1080">
        <v>0</v>
      </c>
      <c r="L393" s="1080">
        <v>0</v>
      </c>
      <c r="M393" s="1088">
        <v>0</v>
      </c>
    </row>
    <row r="394" spans="1:13" ht="18.399999999999999" customHeight="1">
      <c r="A394" s="56"/>
      <c r="B394" s="52"/>
      <c r="C394" s="53" t="s">
        <v>4</v>
      </c>
      <c r="D394" s="62" t="s">
        <v>43</v>
      </c>
      <c r="E394" s="678">
        <v>0</v>
      </c>
      <c r="F394" s="1080">
        <v>0</v>
      </c>
      <c r="G394" s="1080"/>
      <c r="H394" s="1080">
        <v>0</v>
      </c>
      <c r="I394" s="1080">
        <v>0</v>
      </c>
      <c r="J394" s="1080">
        <v>0</v>
      </c>
      <c r="K394" s="1080">
        <v>0</v>
      </c>
      <c r="L394" s="1080">
        <v>0</v>
      </c>
      <c r="M394" s="1088">
        <v>0</v>
      </c>
    </row>
    <row r="395" spans="1:13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>
        <v>0</v>
      </c>
      <c r="K395" s="174">
        <v>0</v>
      </c>
      <c r="L395" s="174">
        <v>0</v>
      </c>
      <c r="M395" s="274">
        <v>0</v>
      </c>
    </row>
    <row r="396" spans="1:13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>
        <v>0</v>
      </c>
      <c r="K396" s="175">
        <v>0</v>
      </c>
      <c r="L396" s="175">
        <v>0</v>
      </c>
      <c r="M396" s="275">
        <v>0</v>
      </c>
    </row>
    <row r="397" spans="1:13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8">
        <v>66697426000</v>
      </c>
      <c r="F397" s="1080">
        <v>66697426000</v>
      </c>
      <c r="G397" s="1086"/>
      <c r="H397" s="1080">
        <v>0</v>
      </c>
      <c r="I397" s="1080">
        <v>0</v>
      </c>
      <c r="J397" s="1080">
        <v>0</v>
      </c>
      <c r="K397" s="1080">
        <v>0</v>
      </c>
      <c r="L397" s="1080">
        <v>0</v>
      </c>
      <c r="M397" s="1088">
        <v>0</v>
      </c>
    </row>
    <row r="398" spans="1:13" ht="18.399999999999999" customHeight="1">
      <c r="A398" s="56"/>
      <c r="B398" s="52"/>
      <c r="C398" s="53" t="s">
        <v>211</v>
      </c>
      <c r="D398" s="62" t="s">
        <v>42</v>
      </c>
      <c r="E398" s="678">
        <v>66697426000</v>
      </c>
      <c r="F398" s="1080">
        <v>66405524962</v>
      </c>
      <c r="H398" s="1080">
        <v>0</v>
      </c>
      <c r="I398" s="1080">
        <v>0</v>
      </c>
      <c r="J398" s="1080">
        <v>291901038</v>
      </c>
      <c r="K398" s="1080">
        <v>0</v>
      </c>
      <c r="L398" s="1080">
        <v>0</v>
      </c>
      <c r="M398" s="1088">
        <v>0</v>
      </c>
    </row>
    <row r="399" spans="1:13" ht="18.399999999999999" customHeight="1">
      <c r="A399" s="56"/>
      <c r="B399" s="52"/>
      <c r="C399" s="53" t="s">
        <v>4</v>
      </c>
      <c r="D399" s="62" t="s">
        <v>43</v>
      </c>
      <c r="E399" s="678">
        <v>38853890488</v>
      </c>
      <c r="F399" s="1080">
        <v>38817891488</v>
      </c>
      <c r="G399" s="1138" t="s">
        <v>711</v>
      </c>
      <c r="H399" s="1080">
        <v>0</v>
      </c>
      <c r="I399" s="1080">
        <v>0</v>
      </c>
      <c r="J399" s="1080">
        <v>35999000</v>
      </c>
      <c r="K399" s="1080">
        <v>0</v>
      </c>
      <c r="L399" s="1080">
        <v>0</v>
      </c>
      <c r="M399" s="1088">
        <v>0</v>
      </c>
    </row>
    <row r="400" spans="1:13" ht="18.399999999999999" customHeight="1">
      <c r="A400" s="56"/>
      <c r="B400" s="52"/>
      <c r="C400" s="53" t="s">
        <v>4</v>
      </c>
      <c r="D400" s="62" t="s">
        <v>44</v>
      </c>
      <c r="E400" s="174">
        <v>0.58253957938346823</v>
      </c>
      <c r="F400" s="174">
        <v>0.58199984341224797</v>
      </c>
      <c r="G400" s="174"/>
      <c r="H400" s="174">
        <v>0</v>
      </c>
      <c r="I400" s="174">
        <v>0</v>
      </c>
      <c r="J400" s="174">
        <v>0</v>
      </c>
      <c r="K400" s="174">
        <v>0</v>
      </c>
      <c r="L400" s="174">
        <v>0</v>
      </c>
      <c r="M400" s="274">
        <v>0</v>
      </c>
    </row>
    <row r="401" spans="1:13" ht="18.399999999999999" customHeight="1">
      <c r="A401" s="58"/>
      <c r="B401" s="59"/>
      <c r="C401" s="60" t="s">
        <v>4</v>
      </c>
      <c r="D401" s="65" t="s">
        <v>45</v>
      </c>
      <c r="E401" s="175">
        <v>0.58253957938346823</v>
      </c>
      <c r="F401" s="175">
        <v>0.5845581600358285</v>
      </c>
      <c r="G401" s="175"/>
      <c r="H401" s="175">
        <v>0</v>
      </c>
      <c r="I401" s="175">
        <v>0</v>
      </c>
      <c r="J401" s="175">
        <v>0.1233260431228751</v>
      </c>
      <c r="K401" s="175">
        <v>0</v>
      </c>
      <c r="L401" s="175">
        <v>0</v>
      </c>
      <c r="M401" s="275">
        <v>0</v>
      </c>
    </row>
    <row r="402" spans="1:13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8">
        <v>22734149000</v>
      </c>
      <c r="F402" s="1080">
        <v>9989829000</v>
      </c>
      <c r="G402" s="1086"/>
      <c r="H402" s="1080">
        <v>838140000</v>
      </c>
      <c r="I402" s="1080">
        <v>3534853000</v>
      </c>
      <c r="J402" s="1080">
        <v>2099693000</v>
      </c>
      <c r="K402" s="1080">
        <v>0</v>
      </c>
      <c r="L402" s="1080">
        <v>2000000000</v>
      </c>
      <c r="M402" s="1088">
        <v>4271634000</v>
      </c>
    </row>
    <row r="403" spans="1:13" ht="18.399999999999999" customHeight="1">
      <c r="A403" s="56"/>
      <c r="B403" s="52"/>
      <c r="C403" s="53" t="s">
        <v>4</v>
      </c>
      <c r="D403" s="62" t="s">
        <v>42</v>
      </c>
      <c r="E403" s="678">
        <v>10150157762.040001</v>
      </c>
      <c r="F403" s="1080">
        <v>3911435551.1900001</v>
      </c>
      <c r="G403" s="1080"/>
      <c r="H403" s="1080">
        <v>774955400</v>
      </c>
      <c r="I403" s="1080">
        <v>1631051723.28</v>
      </c>
      <c r="J403" s="1080">
        <v>952968480.57000005</v>
      </c>
      <c r="K403" s="1080">
        <v>0</v>
      </c>
      <c r="L403" s="1080">
        <v>96216.16</v>
      </c>
      <c r="M403" s="1088">
        <v>2879650390.8400002</v>
      </c>
    </row>
    <row r="404" spans="1:13" ht="18.399999999999999" customHeight="1">
      <c r="A404" s="56"/>
      <c r="B404" s="52"/>
      <c r="C404" s="53" t="s">
        <v>4</v>
      </c>
      <c r="D404" s="62" t="s">
        <v>43</v>
      </c>
      <c r="E404" s="678">
        <v>0</v>
      </c>
      <c r="F404" s="1080">
        <v>0</v>
      </c>
      <c r="G404" s="1080"/>
      <c r="H404" s="1080">
        <v>0</v>
      </c>
      <c r="I404" s="1080">
        <v>0</v>
      </c>
      <c r="J404" s="1080">
        <v>0</v>
      </c>
      <c r="K404" s="1080">
        <v>0</v>
      </c>
      <c r="L404" s="1080">
        <v>0</v>
      </c>
      <c r="M404" s="1088">
        <v>0</v>
      </c>
    </row>
    <row r="405" spans="1:13" ht="18.399999999999999" customHeight="1">
      <c r="A405" s="56"/>
      <c r="B405" s="52"/>
      <c r="C405" s="53" t="s">
        <v>4</v>
      </c>
      <c r="D405" s="62" t="s">
        <v>44</v>
      </c>
      <c r="E405" s="174">
        <v>0</v>
      </c>
      <c r="F405" s="174">
        <v>0</v>
      </c>
      <c r="G405" s="174"/>
      <c r="H405" s="174">
        <v>0</v>
      </c>
      <c r="I405" s="174">
        <v>0</v>
      </c>
      <c r="J405" s="174">
        <v>0</v>
      </c>
      <c r="K405" s="174">
        <v>0</v>
      </c>
      <c r="L405" s="174">
        <v>0</v>
      </c>
      <c r="M405" s="274">
        <v>0</v>
      </c>
    </row>
    <row r="406" spans="1:13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>
        <v>0</v>
      </c>
      <c r="K406" s="175">
        <v>0</v>
      </c>
      <c r="L406" s="175">
        <v>0</v>
      </c>
      <c r="M406" s="275">
        <v>0</v>
      </c>
    </row>
    <row r="407" spans="1:13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8">
        <v>21327650000</v>
      </c>
      <c r="F407" s="1080">
        <v>0</v>
      </c>
      <c r="G407" s="1086"/>
      <c r="H407" s="1080">
        <v>0</v>
      </c>
      <c r="I407" s="1080">
        <v>0</v>
      </c>
      <c r="J407" s="1080">
        <v>0</v>
      </c>
      <c r="K407" s="1080">
        <v>0</v>
      </c>
      <c r="L407" s="1080">
        <v>21327650000</v>
      </c>
      <c r="M407" s="1088">
        <v>0</v>
      </c>
    </row>
    <row r="408" spans="1:13" ht="18.399999999999999" customHeight="1">
      <c r="A408" s="56"/>
      <c r="B408" s="52"/>
      <c r="C408" s="53" t="s">
        <v>4</v>
      </c>
      <c r="D408" s="62" t="s">
        <v>42</v>
      </c>
      <c r="E408" s="678">
        <v>21327650000</v>
      </c>
      <c r="F408" s="1080">
        <v>0</v>
      </c>
      <c r="G408" s="1080"/>
      <c r="H408" s="1080">
        <v>0</v>
      </c>
      <c r="I408" s="1080">
        <v>0</v>
      </c>
      <c r="J408" s="1080">
        <v>0</v>
      </c>
      <c r="K408" s="1080">
        <v>0</v>
      </c>
      <c r="L408" s="1080">
        <v>21327650000</v>
      </c>
      <c r="M408" s="1088">
        <v>0</v>
      </c>
    </row>
    <row r="409" spans="1:13" ht="18.399999999999999" customHeight="1">
      <c r="A409" s="56"/>
      <c r="B409" s="52"/>
      <c r="C409" s="53" t="s">
        <v>4</v>
      </c>
      <c r="D409" s="62" t="s">
        <v>43</v>
      </c>
      <c r="E409" s="678">
        <v>13261553328.369999</v>
      </c>
      <c r="F409" s="1080">
        <v>0</v>
      </c>
      <c r="G409" s="1080"/>
      <c r="H409" s="1080">
        <v>0</v>
      </c>
      <c r="I409" s="1080">
        <v>0</v>
      </c>
      <c r="J409" s="1080">
        <v>0</v>
      </c>
      <c r="K409" s="1080">
        <v>0</v>
      </c>
      <c r="L409" s="1080">
        <v>13261553328.369999</v>
      </c>
      <c r="M409" s="1088">
        <v>0</v>
      </c>
    </row>
    <row r="410" spans="1:13" ht="18.399999999999999" customHeight="1">
      <c r="A410" s="56"/>
      <c r="B410" s="52"/>
      <c r="C410" s="53" t="s">
        <v>4</v>
      </c>
      <c r="D410" s="62" t="s">
        <v>44</v>
      </c>
      <c r="E410" s="174">
        <v>0.62180096393039075</v>
      </c>
      <c r="F410" s="174">
        <v>0</v>
      </c>
      <c r="G410" s="174"/>
      <c r="H410" s="174">
        <v>0</v>
      </c>
      <c r="I410" s="174">
        <v>0</v>
      </c>
      <c r="J410" s="174">
        <v>0</v>
      </c>
      <c r="K410" s="174">
        <v>0</v>
      </c>
      <c r="L410" s="174">
        <v>0.62180096393039075</v>
      </c>
      <c r="M410" s="274">
        <v>0</v>
      </c>
    </row>
    <row r="411" spans="1:13" ht="18.399999999999999" customHeight="1">
      <c r="A411" s="58"/>
      <c r="B411" s="59"/>
      <c r="C411" s="60" t="s">
        <v>4</v>
      </c>
      <c r="D411" s="61" t="s">
        <v>45</v>
      </c>
      <c r="E411" s="276">
        <v>0.62180096393039075</v>
      </c>
      <c r="F411" s="175">
        <v>0</v>
      </c>
      <c r="G411" s="175"/>
      <c r="H411" s="175">
        <v>0</v>
      </c>
      <c r="I411" s="175">
        <v>0</v>
      </c>
      <c r="J411" s="175">
        <v>0</v>
      </c>
      <c r="K411" s="175">
        <v>0</v>
      </c>
      <c r="L411" s="175">
        <v>0.62180096393039075</v>
      </c>
      <c r="M411" s="275">
        <v>0</v>
      </c>
    </row>
    <row r="412" spans="1:13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9">
        <v>69789478000</v>
      </c>
      <c r="F412" s="1080">
        <v>64671622000</v>
      </c>
      <c r="G412" s="1086"/>
      <c r="H412" s="1080">
        <v>29573000</v>
      </c>
      <c r="I412" s="1080">
        <v>4606406000</v>
      </c>
      <c r="J412" s="1080">
        <v>176053000</v>
      </c>
      <c r="K412" s="1080">
        <v>0</v>
      </c>
      <c r="L412" s="1080">
        <v>0</v>
      </c>
      <c r="M412" s="1088">
        <v>305824000</v>
      </c>
    </row>
    <row r="413" spans="1:13" ht="18.399999999999999" customHeight="1">
      <c r="A413" s="56"/>
      <c r="B413" s="52"/>
      <c r="C413" s="53" t="s">
        <v>4</v>
      </c>
      <c r="D413" s="62" t="s">
        <v>42</v>
      </c>
      <c r="E413" s="678">
        <v>74741449730.730026</v>
      </c>
      <c r="F413" s="1080">
        <v>68401127377.030022</v>
      </c>
      <c r="G413" s="1080"/>
      <c r="H413" s="1080">
        <v>39116818.289999999</v>
      </c>
      <c r="I413" s="1080">
        <v>5211508752.6100025</v>
      </c>
      <c r="J413" s="1080">
        <v>674490321.90999997</v>
      </c>
      <c r="K413" s="1080">
        <v>5000</v>
      </c>
      <c r="L413" s="1080">
        <v>0</v>
      </c>
      <c r="M413" s="1088">
        <v>415201460.89000005</v>
      </c>
    </row>
    <row r="414" spans="1:13" ht="18.399999999999999" customHeight="1">
      <c r="A414" s="56"/>
      <c r="B414" s="52"/>
      <c r="C414" s="53" t="s">
        <v>4</v>
      </c>
      <c r="D414" s="62" t="s">
        <v>43</v>
      </c>
      <c r="E414" s="678">
        <v>37974887767.18</v>
      </c>
      <c r="F414" s="1080">
        <v>35157655151.660004</v>
      </c>
      <c r="G414" s="1080"/>
      <c r="H414" s="1080">
        <v>18324422.519999985</v>
      </c>
      <c r="I414" s="1080">
        <v>2471501422.8399963</v>
      </c>
      <c r="J414" s="1080">
        <v>208592480.94</v>
      </c>
      <c r="K414" s="1080">
        <v>0</v>
      </c>
      <c r="L414" s="1080">
        <v>0</v>
      </c>
      <c r="M414" s="1088">
        <v>118814289.21999997</v>
      </c>
    </row>
    <row r="415" spans="1:13" ht="18.399999999999999" customHeight="1">
      <c r="A415" s="56"/>
      <c r="B415" s="52"/>
      <c r="C415" s="53" t="s">
        <v>4</v>
      </c>
      <c r="D415" s="62" t="s">
        <v>44</v>
      </c>
      <c r="E415" s="174">
        <v>0.54413485894220326</v>
      </c>
      <c r="F415" s="174">
        <v>0.54363342165223572</v>
      </c>
      <c r="G415" s="174"/>
      <c r="H415" s="174">
        <v>0.61963353464308613</v>
      </c>
      <c r="I415" s="174">
        <v>0.53653573368044338</v>
      </c>
      <c r="J415" s="174">
        <v>1.184827756073455</v>
      </c>
      <c r="K415" s="174">
        <v>0</v>
      </c>
      <c r="L415" s="174">
        <v>0</v>
      </c>
      <c r="M415" s="274">
        <v>0.38850544502720508</v>
      </c>
    </row>
    <row r="416" spans="1:13" ht="18.399999999999999" customHeight="1">
      <c r="A416" s="58"/>
      <c r="B416" s="59"/>
      <c r="C416" s="60" t="s">
        <v>4</v>
      </c>
      <c r="D416" s="64" t="s">
        <v>45</v>
      </c>
      <c r="E416" s="175">
        <v>0.50808337146244287</v>
      </c>
      <c r="F416" s="175">
        <v>0.51399233462731486</v>
      </c>
      <c r="G416" s="175"/>
      <c r="H416" s="175">
        <v>0.46845380890000765</v>
      </c>
      <c r="I416" s="175">
        <v>0.47423913882946678</v>
      </c>
      <c r="J416" s="175">
        <v>0.30925941286943087</v>
      </c>
      <c r="K416" s="175">
        <v>0</v>
      </c>
      <c r="L416" s="175">
        <v>0</v>
      </c>
      <c r="M416" s="275">
        <v>0.28616057603775535</v>
      </c>
    </row>
    <row r="417" spans="1:13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8">
        <v>138153000</v>
      </c>
      <c r="F417" s="1080">
        <v>0</v>
      </c>
      <c r="G417" s="1086"/>
      <c r="H417" s="1080">
        <v>141000</v>
      </c>
      <c r="I417" s="1080">
        <v>136316000</v>
      </c>
      <c r="J417" s="1080">
        <v>1696000</v>
      </c>
      <c r="K417" s="1080">
        <v>0</v>
      </c>
      <c r="L417" s="1080">
        <v>0</v>
      </c>
      <c r="M417" s="1088">
        <v>0</v>
      </c>
    </row>
    <row r="418" spans="1:13" ht="17.25" customHeight="1">
      <c r="A418" s="56"/>
      <c r="B418" s="52"/>
      <c r="C418" s="53" t="s">
        <v>220</v>
      </c>
      <c r="D418" s="62" t="s">
        <v>42</v>
      </c>
      <c r="E418" s="678">
        <v>139256893.05999997</v>
      </c>
      <c r="F418" s="1080">
        <v>0</v>
      </c>
      <c r="G418" s="1080"/>
      <c r="H418" s="1080">
        <v>156209.33999999997</v>
      </c>
      <c r="I418" s="1080">
        <v>137421603.44999996</v>
      </c>
      <c r="J418" s="1080">
        <v>1679080.27</v>
      </c>
      <c r="K418" s="1080">
        <v>0</v>
      </c>
      <c r="L418" s="1080">
        <v>0</v>
      </c>
      <c r="M418" s="1088">
        <v>0</v>
      </c>
    </row>
    <row r="419" spans="1:13" ht="18" customHeight="1">
      <c r="A419" s="56"/>
      <c r="B419" s="52"/>
      <c r="C419" s="53" t="s">
        <v>4</v>
      </c>
      <c r="D419" s="62" t="s">
        <v>43</v>
      </c>
      <c r="E419" s="678">
        <v>70088115.289999977</v>
      </c>
      <c r="F419" s="1080">
        <v>0</v>
      </c>
      <c r="G419" s="1080"/>
      <c r="H419" s="1080">
        <v>53231.880000000005</v>
      </c>
      <c r="I419" s="1080">
        <v>69760039.369999975</v>
      </c>
      <c r="J419" s="1080">
        <v>274844.03999999998</v>
      </c>
      <c r="K419" s="1080">
        <v>0</v>
      </c>
      <c r="L419" s="1080">
        <v>0</v>
      </c>
      <c r="M419" s="1088">
        <v>0</v>
      </c>
    </row>
    <row r="420" spans="1:13" ht="18.399999999999999" customHeight="1">
      <c r="A420" s="56"/>
      <c r="B420" s="52"/>
      <c r="C420" s="53" t="s">
        <v>4</v>
      </c>
      <c r="D420" s="62" t="s">
        <v>44</v>
      </c>
      <c r="E420" s="174">
        <v>0.50732242723646959</v>
      </c>
      <c r="F420" s="174">
        <v>0</v>
      </c>
      <c r="G420" s="174"/>
      <c r="H420" s="174">
        <v>0.37753106382978729</v>
      </c>
      <c r="I420" s="174">
        <v>0.51175239421637941</v>
      </c>
      <c r="J420" s="174">
        <v>0.16205426886792451</v>
      </c>
      <c r="K420" s="174">
        <v>0</v>
      </c>
      <c r="L420" s="174">
        <v>0</v>
      </c>
      <c r="M420" s="274">
        <v>0</v>
      </c>
    </row>
    <row r="421" spans="1:13" ht="18.399999999999999" customHeight="1">
      <c r="A421" s="58"/>
      <c r="B421" s="59"/>
      <c r="C421" s="60" t="s">
        <v>4</v>
      </c>
      <c r="D421" s="64" t="s">
        <v>45</v>
      </c>
      <c r="E421" s="175">
        <v>0.50330086899039128</v>
      </c>
      <c r="F421" s="175">
        <v>0</v>
      </c>
      <c r="G421" s="175"/>
      <c r="H421" s="175">
        <v>0.3407727092374887</v>
      </c>
      <c r="I421" s="175">
        <v>0.50763517248131773</v>
      </c>
      <c r="J421" s="175">
        <v>0.16368725480884841</v>
      </c>
      <c r="K421" s="175">
        <v>0</v>
      </c>
      <c r="L421" s="175">
        <v>0</v>
      </c>
      <c r="M421" s="275">
        <v>0</v>
      </c>
    </row>
    <row r="422" spans="1:13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8">
        <v>2915310000</v>
      </c>
      <c r="F422" s="1080">
        <v>0</v>
      </c>
      <c r="G422" s="1086"/>
      <c r="H422" s="1080">
        <v>402398000</v>
      </c>
      <c r="I422" s="1080">
        <v>2438693000</v>
      </c>
      <c r="J422" s="1080">
        <v>73589000</v>
      </c>
      <c r="K422" s="1080">
        <v>0</v>
      </c>
      <c r="L422" s="1080">
        <v>0</v>
      </c>
      <c r="M422" s="1088">
        <v>630000</v>
      </c>
    </row>
    <row r="423" spans="1:13" ht="18" customHeight="1">
      <c r="A423" s="56"/>
      <c r="B423" s="52"/>
      <c r="C423" s="53" t="s">
        <v>223</v>
      </c>
      <c r="D423" s="62" t="s">
        <v>42</v>
      </c>
      <c r="E423" s="678">
        <v>2922255685</v>
      </c>
      <c r="F423" s="1080">
        <v>0</v>
      </c>
      <c r="G423" s="1080"/>
      <c r="H423" s="1080">
        <v>402715000</v>
      </c>
      <c r="I423" s="1080">
        <v>2444900000</v>
      </c>
      <c r="J423" s="1080">
        <v>73629000</v>
      </c>
      <c r="K423" s="1080">
        <v>0</v>
      </c>
      <c r="L423" s="1080">
        <v>0</v>
      </c>
      <c r="M423" s="1088">
        <v>1011685</v>
      </c>
    </row>
    <row r="424" spans="1:13" ht="18" customHeight="1">
      <c r="A424" s="56"/>
      <c r="B424" s="52"/>
      <c r="C424" s="53" t="s">
        <v>4</v>
      </c>
      <c r="D424" s="62" t="s">
        <v>43</v>
      </c>
      <c r="E424" s="678">
        <v>1451196972.7900002</v>
      </c>
      <c r="F424" s="1080">
        <v>0</v>
      </c>
      <c r="G424" s="1080"/>
      <c r="H424" s="1080">
        <v>190462865.42000002</v>
      </c>
      <c r="I424" s="1080">
        <v>1239450576.9000001</v>
      </c>
      <c r="J424" s="1080">
        <v>20732296.580000002</v>
      </c>
      <c r="K424" s="1080">
        <v>0</v>
      </c>
      <c r="L424" s="1080">
        <v>0</v>
      </c>
      <c r="M424" s="1088">
        <v>551233.89</v>
      </c>
    </row>
    <row r="425" spans="1:13" ht="18" customHeight="1">
      <c r="A425" s="56"/>
      <c r="B425" s="52"/>
      <c r="C425" s="53" t="s">
        <v>4</v>
      </c>
      <c r="D425" s="62" t="s">
        <v>44</v>
      </c>
      <c r="E425" s="174">
        <v>0.49778478885264354</v>
      </c>
      <c r="F425" s="174">
        <v>0</v>
      </c>
      <c r="G425" s="174"/>
      <c r="H425" s="174">
        <v>0.47331961247322307</v>
      </c>
      <c r="I425" s="174">
        <v>0.50824379161296651</v>
      </c>
      <c r="J425" s="174">
        <v>0.28173091875144385</v>
      </c>
      <c r="K425" s="174">
        <v>0</v>
      </c>
      <c r="L425" s="174">
        <v>0</v>
      </c>
      <c r="M425" s="274">
        <v>0.8749744285714286</v>
      </c>
    </row>
    <row r="426" spans="1:13" ht="18.399999999999999" customHeight="1">
      <c r="A426" s="58"/>
      <c r="B426" s="59"/>
      <c r="C426" s="60" t="s">
        <v>4</v>
      </c>
      <c r="D426" s="61" t="s">
        <v>45</v>
      </c>
      <c r="E426" s="276">
        <v>0.4966016424363634</v>
      </c>
      <c r="F426" s="175">
        <v>0</v>
      </c>
      <c r="G426" s="175"/>
      <c r="H426" s="175">
        <v>0.47294703554623002</v>
      </c>
      <c r="I426" s="175">
        <v>0.50695348558223241</v>
      </c>
      <c r="J426" s="175">
        <v>0.2815778644284182</v>
      </c>
      <c r="K426" s="175">
        <v>0</v>
      </c>
      <c r="L426" s="175">
        <v>0</v>
      </c>
      <c r="M426" s="275">
        <v>0.54486711772933272</v>
      </c>
    </row>
    <row r="427" spans="1:13" s="665" customFormat="1" ht="23.25" customHeight="1">
      <c r="A427" s="1625" t="s">
        <v>768</v>
      </c>
      <c r="B427" s="1626"/>
      <c r="C427" s="1626"/>
      <c r="D427" s="1627"/>
      <c r="E427" s="1627"/>
      <c r="F427" s="1627"/>
      <c r="G427" s="1143"/>
      <c r="H427" s="666"/>
      <c r="I427" s="666"/>
      <c r="J427" s="666"/>
      <c r="K427" s="666"/>
      <c r="L427" s="666"/>
      <c r="M427" s="666"/>
    </row>
    <row r="428" spans="1:13" ht="19.5" customHeight="1">
      <c r="A428" s="1628" t="s">
        <v>771</v>
      </c>
      <c r="B428" s="1628"/>
      <c r="C428" s="1628"/>
      <c r="D428" s="1628"/>
      <c r="E428" s="1628"/>
      <c r="F428" s="1628"/>
      <c r="G428" s="1628"/>
      <c r="H428" s="1628"/>
      <c r="I428" s="1628"/>
      <c r="J428" s="1628"/>
      <c r="K428" s="1628"/>
      <c r="L428" s="1628"/>
      <c r="M428" s="1628"/>
    </row>
    <row r="437" spans="6:9">
      <c r="I437" s="1621"/>
    </row>
    <row r="438" spans="6:9">
      <c r="I438" s="1621"/>
    </row>
    <row r="440" spans="6:9">
      <c r="F440" s="1622" t="s">
        <v>4</v>
      </c>
      <c r="G440" s="928"/>
    </row>
    <row r="441" spans="6:9">
      <c r="F441" s="1622"/>
      <c r="G441" s="928"/>
    </row>
  </sheetData>
  <mergeCells count="5">
    <mergeCell ref="I437:I438"/>
    <mergeCell ref="F440:F441"/>
    <mergeCell ref="F11:G11"/>
    <mergeCell ref="A427:F427"/>
    <mergeCell ref="A428:M428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86"/>
  <sheetViews>
    <sheetView showGridLines="0" zoomScale="70" zoomScaleNormal="70" workbookViewId="0">
      <selection activeCell="S23" sqref="S23"/>
    </sheetView>
  </sheetViews>
  <sheetFormatPr defaultColWidth="16.28515625" defaultRowHeight="15"/>
  <cols>
    <col min="1" max="1" width="5.140625" style="939" customWidth="1"/>
    <col min="2" max="2" width="1.42578125" style="939" customWidth="1"/>
    <col min="3" max="3" width="42.5703125" style="939" bestFit="1" customWidth="1"/>
    <col min="4" max="4" width="3.7109375" style="939" customWidth="1"/>
    <col min="5" max="5" width="17.7109375" style="939" customWidth="1"/>
    <col min="6" max="11" width="14.7109375" style="939" customWidth="1"/>
    <col min="12" max="12" width="23" style="939" customWidth="1"/>
    <col min="13" max="16384" width="16.28515625" style="939"/>
  </cols>
  <sheetData>
    <row r="1" spans="1:15" ht="16.5" customHeight="1">
      <c r="A1" s="944" t="s">
        <v>429</v>
      </c>
      <c r="B1" s="944"/>
      <c r="C1" s="933"/>
      <c r="D1" s="933"/>
      <c r="E1" s="933"/>
      <c r="F1" s="933"/>
      <c r="G1" s="933"/>
      <c r="H1" s="933"/>
      <c r="I1" s="933"/>
      <c r="J1" s="933"/>
      <c r="K1" s="933"/>
      <c r="L1" s="933"/>
    </row>
    <row r="2" spans="1:15" ht="15" customHeight="1">
      <c r="A2" s="951" t="s">
        <v>430</v>
      </c>
      <c r="B2" s="951"/>
      <c r="C2" s="951"/>
      <c r="D2" s="951"/>
      <c r="E2" s="951"/>
      <c r="F2" s="951"/>
      <c r="G2" s="952"/>
      <c r="H2" s="952"/>
      <c r="I2" s="952"/>
      <c r="J2" s="952"/>
      <c r="K2" s="952"/>
      <c r="L2" s="952"/>
    </row>
    <row r="3" spans="1:15" ht="15" customHeight="1">
      <c r="A3" s="951"/>
      <c r="B3" s="951"/>
      <c r="C3" s="951"/>
      <c r="D3" s="951"/>
      <c r="E3" s="951"/>
      <c r="F3" s="951"/>
      <c r="G3" s="952"/>
      <c r="H3" s="952"/>
      <c r="I3" s="952"/>
      <c r="J3" s="952"/>
      <c r="K3" s="952"/>
      <c r="L3" s="952"/>
    </row>
    <row r="4" spans="1:15" ht="15.2" customHeight="1">
      <c r="A4" s="933"/>
      <c r="B4" s="953"/>
      <c r="C4" s="953"/>
      <c r="D4" s="933"/>
      <c r="E4" s="933"/>
      <c r="F4" s="933"/>
      <c r="G4" s="933"/>
      <c r="H4" s="933"/>
      <c r="I4" s="933"/>
      <c r="J4" s="944"/>
      <c r="K4" s="944"/>
      <c r="L4" s="954" t="s">
        <v>2</v>
      </c>
    </row>
    <row r="5" spans="1:15" ht="15.95" customHeight="1">
      <c r="A5" s="955" t="s">
        <v>4</v>
      </c>
      <c r="B5" s="956" t="s">
        <v>4</v>
      </c>
      <c r="C5" s="956" t="s">
        <v>3</v>
      </c>
      <c r="D5" s="957"/>
      <c r="E5" s="932" t="s">
        <v>4</v>
      </c>
      <c r="F5" s="945" t="s">
        <v>4</v>
      </c>
      <c r="G5" s="930" t="s">
        <v>4</v>
      </c>
      <c r="H5" s="931" t="s">
        <v>4</v>
      </c>
      <c r="I5" s="932" t="s">
        <v>4</v>
      </c>
      <c r="J5" s="931" t="s">
        <v>4</v>
      </c>
      <c r="K5" s="932" t="s">
        <v>4</v>
      </c>
      <c r="L5" s="932" t="s">
        <v>4</v>
      </c>
    </row>
    <row r="6" spans="1:15" ht="15.95" customHeight="1">
      <c r="A6" s="958"/>
      <c r="B6" s="959"/>
      <c r="C6" s="934" t="s">
        <v>747</v>
      </c>
      <c r="D6" s="959"/>
      <c r="E6" s="946"/>
      <c r="F6" s="947" t="s">
        <v>5</v>
      </c>
      <c r="G6" s="935" t="s">
        <v>6</v>
      </c>
      <c r="H6" s="936" t="s">
        <v>7</v>
      </c>
      <c r="I6" s="937" t="s">
        <v>7</v>
      </c>
      <c r="J6" s="936" t="s">
        <v>8</v>
      </c>
      <c r="K6" s="938" t="s">
        <v>9</v>
      </c>
      <c r="L6" s="937" t="s">
        <v>10</v>
      </c>
    </row>
    <row r="7" spans="1:15" ht="15.95" customHeight="1">
      <c r="A7" s="958" t="s">
        <v>4</v>
      </c>
      <c r="B7" s="959"/>
      <c r="C7" s="934" t="s">
        <v>11</v>
      </c>
      <c r="D7" s="933"/>
      <c r="E7" s="938" t="s">
        <v>12</v>
      </c>
      <c r="F7" s="947" t="s">
        <v>13</v>
      </c>
      <c r="G7" s="940" t="s">
        <v>14</v>
      </c>
      <c r="H7" s="936" t="s">
        <v>15</v>
      </c>
      <c r="I7" s="937" t="s">
        <v>16</v>
      </c>
      <c r="J7" s="936" t="s">
        <v>17</v>
      </c>
      <c r="K7" s="937" t="s">
        <v>18</v>
      </c>
      <c r="L7" s="941" t="s">
        <v>19</v>
      </c>
    </row>
    <row r="8" spans="1:15" ht="15.95" customHeight="1">
      <c r="A8" s="960" t="s">
        <v>4</v>
      </c>
      <c r="B8" s="961"/>
      <c r="C8" s="934" t="s">
        <v>705</v>
      </c>
      <c r="D8" s="933"/>
      <c r="E8" s="938" t="s">
        <v>4</v>
      </c>
      <c r="F8" s="947" t="s">
        <v>20</v>
      </c>
      <c r="G8" s="940" t="s">
        <v>21</v>
      </c>
      <c r="H8" s="936" t="s">
        <v>22</v>
      </c>
      <c r="I8" s="937" t="s">
        <v>4</v>
      </c>
      <c r="J8" s="936" t="s">
        <v>23</v>
      </c>
      <c r="K8" s="937" t="s">
        <v>24</v>
      </c>
      <c r="L8" s="937" t="s">
        <v>25</v>
      </c>
    </row>
    <row r="9" spans="1:15" ht="15.95" customHeight="1">
      <c r="A9" s="962" t="s">
        <v>4</v>
      </c>
      <c r="B9" s="963"/>
      <c r="C9" s="934" t="s">
        <v>26</v>
      </c>
      <c r="D9" s="933"/>
      <c r="E9" s="948" t="s">
        <v>4</v>
      </c>
      <c r="F9" s="947" t="s">
        <v>4</v>
      </c>
      <c r="G9" s="940" t="s">
        <v>4</v>
      </c>
      <c r="H9" s="936" t="s">
        <v>27</v>
      </c>
      <c r="I9" s="937"/>
      <c r="J9" s="936" t="s">
        <v>28</v>
      </c>
      <c r="K9" s="937" t="s">
        <v>4</v>
      </c>
      <c r="L9" s="937" t="s">
        <v>29</v>
      </c>
    </row>
    <row r="10" spans="1:15" ht="15.95" customHeight="1">
      <c r="A10" s="958"/>
      <c r="B10" s="959"/>
      <c r="C10" s="934" t="s">
        <v>30</v>
      </c>
      <c r="D10" s="964"/>
      <c r="E10" s="942"/>
      <c r="F10" s="965"/>
      <c r="G10" s="966"/>
      <c r="H10" s="956"/>
      <c r="I10" s="967"/>
      <c r="J10" s="968"/>
      <c r="K10" s="956"/>
      <c r="L10" s="967"/>
    </row>
    <row r="11" spans="1:15" s="977" customFormat="1" ht="9.9499999999999993" customHeight="1">
      <c r="A11" s="969">
        <v>1</v>
      </c>
      <c r="B11" s="970"/>
      <c r="C11" s="970"/>
      <c r="D11" s="970"/>
      <c r="E11" s="971" t="s">
        <v>32</v>
      </c>
      <c r="F11" s="971">
        <v>3</v>
      </c>
      <c r="G11" s="972" t="s">
        <v>34</v>
      </c>
      <c r="H11" s="973" t="s">
        <v>35</v>
      </c>
      <c r="I11" s="974" t="s">
        <v>36</v>
      </c>
      <c r="J11" s="975">
        <v>7</v>
      </c>
      <c r="K11" s="973">
        <v>8</v>
      </c>
      <c r="L11" s="976">
        <v>9</v>
      </c>
    </row>
    <row r="12" spans="1:15" ht="18.95" customHeight="1">
      <c r="A12" s="978"/>
      <c r="B12" s="979"/>
      <c r="C12" s="980" t="s">
        <v>40</v>
      </c>
      <c r="D12" s="981" t="s">
        <v>41</v>
      </c>
      <c r="E12" s="680">
        <v>69789478000</v>
      </c>
      <c r="F12" s="681">
        <v>64671622000</v>
      </c>
      <c r="G12" s="681">
        <v>29573000</v>
      </c>
      <c r="H12" s="681">
        <v>4606406000</v>
      </c>
      <c r="I12" s="681">
        <v>176053000</v>
      </c>
      <c r="J12" s="681">
        <v>0</v>
      </c>
      <c r="K12" s="681">
        <v>0</v>
      </c>
      <c r="L12" s="1082">
        <v>305824000</v>
      </c>
      <c r="O12" s="1150"/>
    </row>
    <row r="13" spans="1:15" ht="18.95" customHeight="1">
      <c r="A13" s="982"/>
      <c r="B13" s="983"/>
      <c r="C13" s="984"/>
      <c r="D13" s="965" t="s">
        <v>42</v>
      </c>
      <c r="E13" s="1083">
        <v>74741449730.729996</v>
      </c>
      <c r="F13" s="1081">
        <v>68401127377.029999</v>
      </c>
      <c r="G13" s="1081">
        <v>39116818.289999999</v>
      </c>
      <c r="H13" s="1081">
        <v>5211508752.6099997</v>
      </c>
      <c r="I13" s="1081">
        <v>674490321.90999997</v>
      </c>
      <c r="J13" s="1081">
        <v>5000</v>
      </c>
      <c r="K13" s="1081">
        <v>0</v>
      </c>
      <c r="L13" s="1084">
        <v>415201460.88999999</v>
      </c>
    </row>
    <row r="14" spans="1:15" ht="18.95" customHeight="1">
      <c r="A14" s="982"/>
      <c r="B14" s="983"/>
      <c r="C14" s="949" t="s">
        <v>4</v>
      </c>
      <c r="D14" s="965" t="s">
        <v>43</v>
      </c>
      <c r="E14" s="1083">
        <v>37974887767.180008</v>
      </c>
      <c r="F14" s="1081">
        <v>35157655151.660004</v>
      </c>
      <c r="G14" s="1081">
        <v>18324422.52</v>
      </c>
      <c r="H14" s="1081">
        <v>2471501422.8400002</v>
      </c>
      <c r="I14" s="1081">
        <v>208592480.94</v>
      </c>
      <c r="J14" s="1081">
        <v>0</v>
      </c>
      <c r="K14" s="1081">
        <v>0</v>
      </c>
      <c r="L14" s="1084">
        <v>118814289.21999998</v>
      </c>
    </row>
    <row r="15" spans="1:15" ht="18.95" customHeight="1">
      <c r="A15" s="982"/>
      <c r="B15" s="983"/>
      <c r="C15" s="984"/>
      <c r="D15" s="965" t="s">
        <v>44</v>
      </c>
      <c r="E15" s="1010">
        <v>0.54413485894220337</v>
      </c>
      <c r="F15" s="1011">
        <v>0.54363342165223572</v>
      </c>
      <c r="G15" s="1011">
        <v>0.61963353464308657</v>
      </c>
      <c r="H15" s="1011">
        <v>0.53653573368044416</v>
      </c>
      <c r="I15" s="1011">
        <v>1.184827756073455</v>
      </c>
      <c r="J15" s="1011">
        <v>0</v>
      </c>
      <c r="K15" s="1011">
        <v>0</v>
      </c>
      <c r="L15" s="1012">
        <v>0.38850544502720513</v>
      </c>
    </row>
    <row r="16" spans="1:15" ht="18.95" customHeight="1">
      <c r="A16" s="985"/>
      <c r="B16" s="986"/>
      <c r="C16" s="987"/>
      <c r="D16" s="965" t="s">
        <v>45</v>
      </c>
      <c r="E16" s="1013">
        <v>0.50808337146244309</v>
      </c>
      <c r="F16" s="1014">
        <v>0.51399233462731508</v>
      </c>
      <c r="G16" s="1014">
        <v>0.46845380890000804</v>
      </c>
      <c r="H16" s="1014">
        <v>0.47423913882946778</v>
      </c>
      <c r="I16" s="1014">
        <v>0.30925941286943087</v>
      </c>
      <c r="J16" s="1014">
        <v>0</v>
      </c>
      <c r="K16" s="1014">
        <v>0</v>
      </c>
      <c r="L16" s="1015">
        <v>0.28616057603775547</v>
      </c>
    </row>
    <row r="17" spans="1:15" ht="18.95" customHeight="1">
      <c r="A17" s="988" t="s">
        <v>350</v>
      </c>
      <c r="B17" s="989" t="s">
        <v>47</v>
      </c>
      <c r="C17" s="990" t="s">
        <v>351</v>
      </c>
      <c r="D17" s="991" t="s">
        <v>41</v>
      </c>
      <c r="E17" s="1085">
        <v>1297451000</v>
      </c>
      <c r="F17" s="1080">
        <v>17761000</v>
      </c>
      <c r="G17" s="1080">
        <v>1544000</v>
      </c>
      <c r="H17" s="1080">
        <v>1013834000</v>
      </c>
      <c r="I17" s="1080">
        <v>6480000</v>
      </c>
      <c r="J17" s="1080">
        <v>0</v>
      </c>
      <c r="K17" s="1080">
        <v>0</v>
      </c>
      <c r="L17" s="1088">
        <v>257832000</v>
      </c>
    </row>
    <row r="18" spans="1:15" ht="18.95" customHeight="1">
      <c r="A18" s="992"/>
      <c r="B18" s="989"/>
      <c r="C18" s="990"/>
      <c r="D18" s="993" t="s">
        <v>42</v>
      </c>
      <c r="E18" s="1087">
        <v>2319208109.6199999</v>
      </c>
      <c r="F18" s="1080">
        <v>713459097.94000018</v>
      </c>
      <c r="G18" s="1080">
        <v>1835160.18</v>
      </c>
      <c r="H18" s="1080">
        <v>1261439935.5</v>
      </c>
      <c r="I18" s="1080">
        <v>28702793</v>
      </c>
      <c r="J18" s="1080">
        <v>0</v>
      </c>
      <c r="K18" s="1080">
        <v>0</v>
      </c>
      <c r="L18" s="1088">
        <v>313771123</v>
      </c>
    </row>
    <row r="19" spans="1:15" ht="18.95" customHeight="1">
      <c r="A19" s="992"/>
      <c r="B19" s="989"/>
      <c r="C19" s="990"/>
      <c r="D19" s="993" t="s">
        <v>43</v>
      </c>
      <c r="E19" s="1087">
        <v>1401591568.9400001</v>
      </c>
      <c r="F19" s="1080">
        <v>700259162.55000007</v>
      </c>
      <c r="G19" s="1080">
        <v>625317.28</v>
      </c>
      <c r="H19" s="1080">
        <v>623309563.46000004</v>
      </c>
      <c r="I19" s="1080">
        <v>7409437.2299999995</v>
      </c>
      <c r="J19" s="1080">
        <v>0</v>
      </c>
      <c r="K19" s="1080">
        <v>0</v>
      </c>
      <c r="L19" s="1088">
        <v>69988088.419999987</v>
      </c>
    </row>
    <row r="20" spans="1:15" ht="18.95" customHeight="1">
      <c r="A20" s="992"/>
      <c r="B20" s="990"/>
      <c r="C20" s="990"/>
      <c r="D20" s="993" t="s">
        <v>44</v>
      </c>
      <c r="E20" s="1016">
        <v>1.0802655121002642</v>
      </c>
      <c r="F20" s="950" t="s">
        <v>751</v>
      </c>
      <c r="G20" s="950">
        <v>0.40499823834196891</v>
      </c>
      <c r="H20" s="950">
        <v>0.61480435994452742</v>
      </c>
      <c r="I20" s="950">
        <v>1.1434316712962962</v>
      </c>
      <c r="J20" s="950">
        <v>0</v>
      </c>
      <c r="K20" s="950">
        <v>0</v>
      </c>
      <c r="L20" s="1017">
        <v>0.27144841765180422</v>
      </c>
    </row>
    <row r="21" spans="1:15" s="997" customFormat="1" ht="18.95" customHeight="1">
      <c r="A21" s="994"/>
      <c r="B21" s="995"/>
      <c r="C21" s="995"/>
      <c r="D21" s="996" t="s">
        <v>45</v>
      </c>
      <c r="E21" s="1018">
        <v>0.60434057777145733</v>
      </c>
      <c r="F21" s="1019">
        <v>0.98149867956255266</v>
      </c>
      <c r="G21" s="1019">
        <v>0.34074261572087949</v>
      </c>
      <c r="H21" s="1019">
        <v>0.49412544023583438</v>
      </c>
      <c r="I21" s="1019">
        <v>0.25814342283693437</v>
      </c>
      <c r="J21" s="1019">
        <v>0</v>
      </c>
      <c r="K21" s="1019">
        <v>0</v>
      </c>
      <c r="L21" s="1020">
        <v>0.22305458753130697</v>
      </c>
      <c r="O21" s="939"/>
    </row>
    <row r="22" spans="1:15" ht="18.95" customHeight="1">
      <c r="A22" s="988" t="s">
        <v>352</v>
      </c>
      <c r="B22" s="989" t="s">
        <v>47</v>
      </c>
      <c r="C22" s="990" t="s">
        <v>353</v>
      </c>
      <c r="D22" s="993" t="s">
        <v>41</v>
      </c>
      <c r="E22" s="1085">
        <v>484000</v>
      </c>
      <c r="F22" s="1080">
        <v>484000</v>
      </c>
      <c r="G22" s="1080">
        <v>0</v>
      </c>
      <c r="H22" s="1080">
        <v>0</v>
      </c>
      <c r="I22" s="1080">
        <v>0</v>
      </c>
      <c r="J22" s="1080">
        <v>0</v>
      </c>
      <c r="K22" s="1080">
        <v>0</v>
      </c>
      <c r="L22" s="1088">
        <v>0</v>
      </c>
    </row>
    <row r="23" spans="1:15" ht="18.95" customHeight="1">
      <c r="A23" s="988"/>
      <c r="B23" s="989"/>
      <c r="C23" s="990"/>
      <c r="D23" s="993" t="s">
        <v>42</v>
      </c>
      <c r="E23" s="1087">
        <v>487157.8</v>
      </c>
      <c r="F23" s="1080">
        <v>487157.8</v>
      </c>
      <c r="G23" s="1080">
        <v>0</v>
      </c>
      <c r="H23" s="1080">
        <v>0</v>
      </c>
      <c r="I23" s="1080">
        <v>0</v>
      </c>
      <c r="J23" s="1080">
        <v>0</v>
      </c>
      <c r="K23" s="1080">
        <v>0</v>
      </c>
      <c r="L23" s="1088">
        <v>0</v>
      </c>
    </row>
    <row r="24" spans="1:15" ht="18.95" customHeight="1">
      <c r="A24" s="988"/>
      <c r="B24" s="989"/>
      <c r="C24" s="990"/>
      <c r="D24" s="993" t="s">
        <v>43</v>
      </c>
      <c r="E24" s="1087">
        <v>128689.8</v>
      </c>
      <c r="F24" s="1080">
        <v>128689.8</v>
      </c>
      <c r="G24" s="1080">
        <v>0</v>
      </c>
      <c r="H24" s="1080">
        <v>0</v>
      </c>
      <c r="I24" s="1080">
        <v>0</v>
      </c>
      <c r="J24" s="1080">
        <v>0</v>
      </c>
      <c r="K24" s="1080">
        <v>0</v>
      </c>
      <c r="L24" s="1088">
        <v>0</v>
      </c>
    </row>
    <row r="25" spans="1:15" ht="18.95" customHeight="1">
      <c r="A25" s="988"/>
      <c r="B25" s="990"/>
      <c r="C25" s="990"/>
      <c r="D25" s="993" t="s">
        <v>44</v>
      </c>
      <c r="E25" s="1016">
        <v>0.26588801652892563</v>
      </c>
      <c r="F25" s="950">
        <v>0.26588801652892563</v>
      </c>
      <c r="G25" s="950">
        <v>0</v>
      </c>
      <c r="H25" s="950">
        <v>0</v>
      </c>
      <c r="I25" s="950">
        <v>0</v>
      </c>
      <c r="J25" s="950">
        <v>0</v>
      </c>
      <c r="K25" s="950">
        <v>0</v>
      </c>
      <c r="L25" s="1017">
        <v>0</v>
      </c>
    </row>
    <row r="26" spans="1:15" ht="18.95" customHeight="1">
      <c r="A26" s="994"/>
      <c r="B26" s="995"/>
      <c r="C26" s="995"/>
      <c r="D26" s="993" t="s">
        <v>45</v>
      </c>
      <c r="E26" s="1018">
        <v>0.26416450685999487</v>
      </c>
      <c r="F26" s="1019">
        <v>0.26416450685999487</v>
      </c>
      <c r="G26" s="1019">
        <v>0</v>
      </c>
      <c r="H26" s="1019">
        <v>0</v>
      </c>
      <c r="I26" s="1019">
        <v>0</v>
      </c>
      <c r="J26" s="1019">
        <v>0</v>
      </c>
      <c r="K26" s="1019">
        <v>0</v>
      </c>
      <c r="L26" s="1020">
        <v>0</v>
      </c>
    </row>
    <row r="27" spans="1:15" ht="18.95" customHeight="1">
      <c r="A27" s="988" t="s">
        <v>354</v>
      </c>
      <c r="B27" s="989" t="s">
        <v>47</v>
      </c>
      <c r="C27" s="990" t="s">
        <v>355</v>
      </c>
      <c r="D27" s="991" t="s">
        <v>41</v>
      </c>
      <c r="E27" s="1085">
        <v>36722000</v>
      </c>
      <c r="F27" s="1080">
        <v>233000</v>
      </c>
      <c r="G27" s="1080">
        <v>967000</v>
      </c>
      <c r="H27" s="1080">
        <v>27274000</v>
      </c>
      <c r="I27" s="1080">
        <v>452000</v>
      </c>
      <c r="J27" s="1080">
        <v>0</v>
      </c>
      <c r="K27" s="1080">
        <v>0</v>
      </c>
      <c r="L27" s="1088">
        <v>7796000</v>
      </c>
    </row>
    <row r="28" spans="1:15" ht="18.95" customHeight="1">
      <c r="A28" s="988"/>
      <c r="B28" s="989"/>
      <c r="C28" s="990"/>
      <c r="D28" s="993" t="s">
        <v>42</v>
      </c>
      <c r="E28" s="1087">
        <v>37178089</v>
      </c>
      <c r="F28" s="1080">
        <v>233000</v>
      </c>
      <c r="G28" s="1080">
        <v>967000</v>
      </c>
      <c r="H28" s="1080">
        <v>27274000</v>
      </c>
      <c r="I28" s="1080">
        <v>477000</v>
      </c>
      <c r="J28" s="1080">
        <v>0</v>
      </c>
      <c r="K28" s="1080">
        <v>0</v>
      </c>
      <c r="L28" s="1088">
        <v>8227089</v>
      </c>
    </row>
    <row r="29" spans="1:15" ht="18.95" customHeight="1">
      <c r="A29" s="988"/>
      <c r="B29" s="989"/>
      <c r="C29" s="990"/>
      <c r="D29" s="993" t="s">
        <v>43</v>
      </c>
      <c r="E29" s="1087">
        <v>17488922.030000001</v>
      </c>
      <c r="F29" s="1080">
        <v>136589</v>
      </c>
      <c r="G29" s="1080">
        <v>407866.08</v>
      </c>
      <c r="H29" s="1080">
        <v>12708087.880000003</v>
      </c>
      <c r="I29" s="1080">
        <v>227597.27</v>
      </c>
      <c r="J29" s="1080">
        <v>0</v>
      </c>
      <c r="K29" s="1080">
        <v>0</v>
      </c>
      <c r="L29" s="1088">
        <v>4008781.8000000003</v>
      </c>
    </row>
    <row r="30" spans="1:15" ht="18.95" customHeight="1">
      <c r="A30" s="992"/>
      <c r="B30" s="990"/>
      <c r="C30" s="990"/>
      <c r="D30" s="993" t="s">
        <v>44</v>
      </c>
      <c r="E30" s="1016">
        <v>0.47625189341539137</v>
      </c>
      <c r="F30" s="950">
        <v>0.58621888412017165</v>
      </c>
      <c r="G30" s="950">
        <v>0.42178498448810758</v>
      </c>
      <c r="H30" s="950">
        <v>0.46594147833101129</v>
      </c>
      <c r="I30" s="950">
        <v>0.50353378318584063</v>
      </c>
      <c r="J30" s="950">
        <v>0</v>
      </c>
      <c r="K30" s="950">
        <v>0</v>
      </c>
      <c r="L30" s="1017">
        <v>0.51421008209338126</v>
      </c>
    </row>
    <row r="31" spans="1:15" ht="18.95" customHeight="1">
      <c r="A31" s="994"/>
      <c r="B31" s="995"/>
      <c r="C31" s="995"/>
      <c r="D31" s="996" t="s">
        <v>45</v>
      </c>
      <c r="E31" s="1018">
        <v>0.47040938629201734</v>
      </c>
      <c r="F31" s="1019">
        <v>0.58621888412017165</v>
      </c>
      <c r="G31" s="1019">
        <v>0.42178498448810758</v>
      </c>
      <c r="H31" s="1019">
        <v>0.46594147833101129</v>
      </c>
      <c r="I31" s="1019">
        <v>0.47714312368972744</v>
      </c>
      <c r="J31" s="1019">
        <v>0</v>
      </c>
      <c r="K31" s="1019">
        <v>0</v>
      </c>
      <c r="L31" s="1020">
        <v>0.48726612778833439</v>
      </c>
    </row>
    <row r="32" spans="1:15" ht="18.95" customHeight="1">
      <c r="A32" s="988" t="s">
        <v>356</v>
      </c>
      <c r="B32" s="989" t="s">
        <v>47</v>
      </c>
      <c r="C32" s="990" t="s">
        <v>357</v>
      </c>
      <c r="D32" s="993" t="s">
        <v>41</v>
      </c>
      <c r="E32" s="1087">
        <v>763000</v>
      </c>
      <c r="F32" s="1080">
        <v>763000</v>
      </c>
      <c r="G32" s="1080">
        <v>0</v>
      </c>
      <c r="H32" s="1080">
        <v>0</v>
      </c>
      <c r="I32" s="1080">
        <v>0</v>
      </c>
      <c r="J32" s="1080">
        <v>0</v>
      </c>
      <c r="K32" s="1080">
        <v>0</v>
      </c>
      <c r="L32" s="1088">
        <v>0</v>
      </c>
    </row>
    <row r="33" spans="1:12" ht="18.95" customHeight="1">
      <c r="A33" s="988"/>
      <c r="B33" s="989"/>
      <c r="C33" s="990"/>
      <c r="D33" s="993" t="s">
        <v>42</v>
      </c>
      <c r="E33" s="1087">
        <v>763000</v>
      </c>
      <c r="F33" s="1080">
        <v>763000</v>
      </c>
      <c r="G33" s="1080">
        <v>0</v>
      </c>
      <c r="H33" s="1080">
        <v>0</v>
      </c>
      <c r="I33" s="1080">
        <v>0</v>
      </c>
      <c r="J33" s="1080">
        <v>0</v>
      </c>
      <c r="K33" s="1080">
        <v>0</v>
      </c>
      <c r="L33" s="1088">
        <v>0</v>
      </c>
    </row>
    <row r="34" spans="1:12" ht="18.95" customHeight="1">
      <c r="A34" s="988"/>
      <c r="B34" s="989"/>
      <c r="C34" s="990"/>
      <c r="D34" s="993" t="s">
        <v>43</v>
      </c>
      <c r="E34" s="1087">
        <v>407690</v>
      </c>
      <c r="F34" s="1080">
        <v>407690</v>
      </c>
      <c r="G34" s="1080">
        <v>0</v>
      </c>
      <c r="H34" s="1080">
        <v>0</v>
      </c>
      <c r="I34" s="1080">
        <v>0</v>
      </c>
      <c r="J34" s="1080">
        <v>0</v>
      </c>
      <c r="K34" s="1080">
        <v>0</v>
      </c>
      <c r="L34" s="1088">
        <v>0</v>
      </c>
    </row>
    <row r="35" spans="1:12" ht="18.95" customHeight="1">
      <c r="A35" s="992"/>
      <c r="B35" s="990"/>
      <c r="C35" s="990"/>
      <c r="D35" s="993" t="s">
        <v>44</v>
      </c>
      <c r="E35" s="1016">
        <v>0.53432503276539978</v>
      </c>
      <c r="F35" s="950">
        <v>0.53432503276539978</v>
      </c>
      <c r="G35" s="950">
        <v>0</v>
      </c>
      <c r="H35" s="950">
        <v>0</v>
      </c>
      <c r="I35" s="950">
        <v>0</v>
      </c>
      <c r="J35" s="950">
        <v>0</v>
      </c>
      <c r="K35" s="950">
        <v>0</v>
      </c>
      <c r="L35" s="1017">
        <v>0</v>
      </c>
    </row>
    <row r="36" spans="1:12" ht="18.75" customHeight="1">
      <c r="A36" s="994"/>
      <c r="B36" s="995"/>
      <c r="C36" s="995"/>
      <c r="D36" s="993" t="s">
        <v>45</v>
      </c>
      <c r="E36" s="1018">
        <v>0.53432503276539978</v>
      </c>
      <c r="F36" s="1019">
        <v>0.53432503276539978</v>
      </c>
      <c r="G36" s="1019">
        <v>0</v>
      </c>
      <c r="H36" s="1019">
        <v>0</v>
      </c>
      <c r="I36" s="1019">
        <v>0</v>
      </c>
      <c r="J36" s="1019">
        <v>0</v>
      </c>
      <c r="K36" s="1019">
        <v>0</v>
      </c>
      <c r="L36" s="1020">
        <v>0</v>
      </c>
    </row>
    <row r="37" spans="1:12" ht="18.95" hidden="1" customHeight="1">
      <c r="A37" s="988" t="s">
        <v>358</v>
      </c>
      <c r="B37" s="989" t="s">
        <v>47</v>
      </c>
      <c r="C37" s="990" t="s">
        <v>359</v>
      </c>
      <c r="D37" s="991" t="s">
        <v>41</v>
      </c>
      <c r="E37" s="1085">
        <v>0</v>
      </c>
      <c r="F37" s="1086">
        <v>0</v>
      </c>
      <c r="G37" s="1086">
        <v>0</v>
      </c>
      <c r="H37" s="1086">
        <v>0</v>
      </c>
      <c r="I37" s="1086">
        <v>0</v>
      </c>
      <c r="J37" s="1086">
        <v>0</v>
      </c>
      <c r="K37" s="1086">
        <v>0</v>
      </c>
      <c r="L37" s="1089">
        <v>0</v>
      </c>
    </row>
    <row r="38" spans="1:12" ht="18.95" hidden="1" customHeight="1">
      <c r="A38" s="988"/>
      <c r="B38" s="989"/>
      <c r="C38" s="990"/>
      <c r="D38" s="993" t="s">
        <v>42</v>
      </c>
      <c r="E38" s="1087">
        <v>0</v>
      </c>
      <c r="F38" s="1080">
        <v>0</v>
      </c>
      <c r="G38" s="1080">
        <v>0</v>
      </c>
      <c r="H38" s="1080">
        <v>0</v>
      </c>
      <c r="I38" s="1080">
        <v>0</v>
      </c>
      <c r="J38" s="1080">
        <v>0</v>
      </c>
      <c r="K38" s="1080">
        <v>0</v>
      </c>
      <c r="L38" s="1088">
        <v>0</v>
      </c>
    </row>
    <row r="39" spans="1:12" ht="18.95" hidden="1" customHeight="1">
      <c r="A39" s="988"/>
      <c r="B39" s="989"/>
      <c r="C39" s="990"/>
      <c r="D39" s="993" t="s">
        <v>43</v>
      </c>
      <c r="E39" s="1087">
        <v>0</v>
      </c>
      <c r="F39" s="1080">
        <v>0</v>
      </c>
      <c r="G39" s="1080">
        <v>0</v>
      </c>
      <c r="H39" s="1080">
        <v>0</v>
      </c>
      <c r="I39" s="1080">
        <v>0</v>
      </c>
      <c r="J39" s="1080">
        <v>0</v>
      </c>
      <c r="K39" s="1080">
        <v>0</v>
      </c>
      <c r="L39" s="1088">
        <v>0</v>
      </c>
    </row>
    <row r="40" spans="1:12" ht="18.95" hidden="1" customHeight="1">
      <c r="A40" s="992"/>
      <c r="B40" s="990"/>
      <c r="C40" s="990"/>
      <c r="D40" s="993" t="s">
        <v>44</v>
      </c>
      <c r="E40" s="1016">
        <v>0</v>
      </c>
      <c r="F40" s="950">
        <v>0</v>
      </c>
      <c r="G40" s="950">
        <v>0</v>
      </c>
      <c r="H40" s="950">
        <v>0</v>
      </c>
      <c r="I40" s="950">
        <v>0</v>
      </c>
      <c r="J40" s="950">
        <v>0</v>
      </c>
      <c r="K40" s="950">
        <v>0</v>
      </c>
      <c r="L40" s="1017">
        <v>0</v>
      </c>
    </row>
    <row r="41" spans="1:12" ht="18.95" hidden="1" customHeight="1">
      <c r="A41" s="994"/>
      <c r="B41" s="995"/>
      <c r="C41" s="995"/>
      <c r="D41" s="999" t="s">
        <v>45</v>
      </c>
      <c r="E41" s="1018">
        <v>0</v>
      </c>
      <c r="F41" s="1019">
        <v>0</v>
      </c>
      <c r="G41" s="1019">
        <v>0</v>
      </c>
      <c r="H41" s="1019">
        <v>0</v>
      </c>
      <c r="I41" s="1019">
        <v>0</v>
      </c>
      <c r="J41" s="1019">
        <v>0</v>
      </c>
      <c r="K41" s="1019">
        <v>0</v>
      </c>
      <c r="L41" s="1020">
        <v>0</v>
      </c>
    </row>
    <row r="42" spans="1:12" ht="18.95" customHeight="1">
      <c r="A42" s="1000" t="s">
        <v>360</v>
      </c>
      <c r="B42" s="1001" t="s">
        <v>47</v>
      </c>
      <c r="C42" s="1002" t="s">
        <v>361</v>
      </c>
      <c r="D42" s="1003" t="s">
        <v>41</v>
      </c>
      <c r="E42" s="1163">
        <v>0</v>
      </c>
      <c r="F42" s="1161">
        <v>0</v>
      </c>
      <c r="G42" s="1161">
        <v>0</v>
      </c>
      <c r="H42" s="1161">
        <v>0</v>
      </c>
      <c r="I42" s="1161">
        <v>0</v>
      </c>
      <c r="J42" s="1161">
        <v>0</v>
      </c>
      <c r="K42" s="1161">
        <v>0</v>
      </c>
      <c r="L42" s="1164">
        <v>0</v>
      </c>
    </row>
    <row r="43" spans="1:12" ht="18.95" customHeight="1">
      <c r="A43" s="992"/>
      <c r="B43" s="990"/>
      <c r="C43" s="990" t="s">
        <v>362</v>
      </c>
      <c r="D43" s="993" t="s">
        <v>42</v>
      </c>
      <c r="E43" s="1087">
        <v>500000</v>
      </c>
      <c r="F43" s="1080">
        <v>0</v>
      </c>
      <c r="G43" s="1080">
        <v>0</v>
      </c>
      <c r="H43" s="1080">
        <v>0</v>
      </c>
      <c r="I43" s="1080">
        <v>500000</v>
      </c>
      <c r="J43" s="1080">
        <v>0</v>
      </c>
      <c r="K43" s="1080">
        <v>0</v>
      </c>
      <c r="L43" s="1088">
        <v>0</v>
      </c>
    </row>
    <row r="44" spans="1:12" ht="18.95" customHeight="1">
      <c r="A44" s="992"/>
      <c r="B44" s="990"/>
      <c r="C44" s="990"/>
      <c r="D44" s="993" t="s">
        <v>43</v>
      </c>
      <c r="E44" s="1087">
        <v>494203</v>
      </c>
      <c r="F44" s="1080">
        <v>0</v>
      </c>
      <c r="G44" s="1080">
        <v>0</v>
      </c>
      <c r="H44" s="1080">
        <v>0</v>
      </c>
      <c r="I44" s="1080">
        <v>494203</v>
      </c>
      <c r="J44" s="1080">
        <v>0</v>
      </c>
      <c r="K44" s="1080">
        <v>0</v>
      </c>
      <c r="L44" s="1088">
        <v>0</v>
      </c>
    </row>
    <row r="45" spans="1:12" ht="18.95" customHeight="1">
      <c r="A45" s="992"/>
      <c r="B45" s="990"/>
      <c r="C45" s="990"/>
      <c r="D45" s="993" t="s">
        <v>44</v>
      </c>
      <c r="E45" s="1016">
        <v>0</v>
      </c>
      <c r="F45" s="950">
        <v>0</v>
      </c>
      <c r="G45" s="950">
        <v>0</v>
      </c>
      <c r="H45" s="950">
        <v>0</v>
      </c>
      <c r="I45" s="950">
        <v>0</v>
      </c>
      <c r="J45" s="950">
        <v>0</v>
      </c>
      <c r="K45" s="950">
        <v>0</v>
      </c>
      <c r="L45" s="1017">
        <v>0</v>
      </c>
    </row>
    <row r="46" spans="1:12" ht="18.95" customHeight="1">
      <c r="A46" s="994"/>
      <c r="B46" s="995"/>
      <c r="C46" s="995"/>
      <c r="D46" s="996" t="s">
        <v>45</v>
      </c>
      <c r="E46" s="1018">
        <v>0.98840600000000001</v>
      </c>
      <c r="F46" s="1019">
        <v>0</v>
      </c>
      <c r="G46" s="1019">
        <v>0</v>
      </c>
      <c r="H46" s="1019">
        <v>0</v>
      </c>
      <c r="I46" s="1019">
        <v>0.98840600000000001</v>
      </c>
      <c r="J46" s="1019">
        <v>0</v>
      </c>
      <c r="K46" s="1019">
        <v>0</v>
      </c>
      <c r="L46" s="1020">
        <v>0</v>
      </c>
    </row>
    <row r="47" spans="1:12" ht="18.95" customHeight="1">
      <c r="A47" s="988" t="s">
        <v>363</v>
      </c>
      <c r="B47" s="989" t="s">
        <v>47</v>
      </c>
      <c r="C47" s="990" t="s">
        <v>364</v>
      </c>
      <c r="D47" s="1004" t="s">
        <v>41</v>
      </c>
      <c r="E47" s="1085">
        <v>99696000</v>
      </c>
      <c r="F47" s="1080">
        <v>0</v>
      </c>
      <c r="G47" s="1080">
        <v>257000</v>
      </c>
      <c r="H47" s="1080">
        <v>98989000</v>
      </c>
      <c r="I47" s="1080">
        <v>450000</v>
      </c>
      <c r="J47" s="1080">
        <v>0</v>
      </c>
      <c r="K47" s="1080">
        <v>0</v>
      </c>
      <c r="L47" s="1088">
        <v>0</v>
      </c>
    </row>
    <row r="48" spans="1:12" ht="18.95" customHeight="1">
      <c r="A48" s="988"/>
      <c r="B48" s="989"/>
      <c r="C48" s="990"/>
      <c r="D48" s="993" t="s">
        <v>42</v>
      </c>
      <c r="E48" s="1087">
        <v>99937408.650000006</v>
      </c>
      <c r="F48" s="1080">
        <v>0</v>
      </c>
      <c r="G48" s="1080">
        <v>303000</v>
      </c>
      <c r="H48" s="1080">
        <v>99249408.650000006</v>
      </c>
      <c r="I48" s="1080">
        <v>385000</v>
      </c>
      <c r="J48" s="1080">
        <v>0</v>
      </c>
      <c r="K48" s="1080">
        <v>0</v>
      </c>
      <c r="L48" s="1088">
        <v>0</v>
      </c>
    </row>
    <row r="49" spans="1:12" ht="18.95" customHeight="1">
      <c r="A49" s="988"/>
      <c r="B49" s="989"/>
      <c r="C49" s="990"/>
      <c r="D49" s="993" t="s">
        <v>43</v>
      </c>
      <c r="E49" s="1087">
        <v>45415985.180000022</v>
      </c>
      <c r="F49" s="1080">
        <v>0</v>
      </c>
      <c r="G49" s="1080">
        <v>105584.20999999999</v>
      </c>
      <c r="H49" s="1080">
        <v>45071464.970000021</v>
      </c>
      <c r="I49" s="1080">
        <v>238936</v>
      </c>
      <c r="J49" s="1080">
        <v>0</v>
      </c>
      <c r="K49" s="1080">
        <v>0</v>
      </c>
      <c r="L49" s="1088">
        <v>0</v>
      </c>
    </row>
    <row r="50" spans="1:12" ht="18.95" customHeight="1">
      <c r="A50" s="988"/>
      <c r="B50" s="990"/>
      <c r="C50" s="990"/>
      <c r="D50" s="993" t="s">
        <v>44</v>
      </c>
      <c r="E50" s="1016">
        <v>0.45554470771144301</v>
      </c>
      <c r="F50" s="950">
        <v>0</v>
      </c>
      <c r="G50" s="950">
        <v>0.41083350194552526</v>
      </c>
      <c r="H50" s="950">
        <v>0.4553179138086052</v>
      </c>
      <c r="I50" s="950">
        <v>0.53096888888888893</v>
      </c>
      <c r="J50" s="950">
        <v>0</v>
      </c>
      <c r="K50" s="950">
        <v>0</v>
      </c>
      <c r="L50" s="1017">
        <v>0</v>
      </c>
    </row>
    <row r="51" spans="1:12" ht="18.95" customHeight="1">
      <c r="A51" s="994"/>
      <c r="B51" s="995"/>
      <c r="C51" s="995"/>
      <c r="D51" s="998" t="s">
        <v>45</v>
      </c>
      <c r="E51" s="1018">
        <v>0.45444429461900021</v>
      </c>
      <c r="F51" s="1019">
        <v>0</v>
      </c>
      <c r="G51" s="1019">
        <v>0.34846273927392735</v>
      </c>
      <c r="H51" s="1019">
        <v>0.45412325960493283</v>
      </c>
      <c r="I51" s="1019">
        <v>0.62061298701298706</v>
      </c>
      <c r="J51" s="1019">
        <v>0</v>
      </c>
      <c r="K51" s="1019">
        <v>0</v>
      </c>
      <c r="L51" s="1020">
        <v>0</v>
      </c>
    </row>
    <row r="52" spans="1:12" ht="18.95" hidden="1" customHeight="1">
      <c r="A52" s="988" t="s">
        <v>365</v>
      </c>
      <c r="B52" s="989" t="s">
        <v>47</v>
      </c>
      <c r="C52" s="990" t="s">
        <v>366</v>
      </c>
      <c r="D52" s="991" t="s">
        <v>41</v>
      </c>
      <c r="E52" s="1085">
        <v>0</v>
      </c>
      <c r="F52" s="1086">
        <v>0</v>
      </c>
      <c r="G52" s="1086">
        <v>0</v>
      </c>
      <c r="H52" s="1086">
        <v>0</v>
      </c>
      <c r="I52" s="1086">
        <v>0</v>
      </c>
      <c r="J52" s="1086">
        <v>0</v>
      </c>
      <c r="K52" s="1086">
        <v>0</v>
      </c>
      <c r="L52" s="1089">
        <v>0</v>
      </c>
    </row>
    <row r="53" spans="1:12" ht="18.95" hidden="1" customHeight="1">
      <c r="A53" s="988"/>
      <c r="B53" s="989"/>
      <c r="C53" s="990"/>
      <c r="D53" s="993" t="s">
        <v>42</v>
      </c>
      <c r="E53" s="1087">
        <v>0</v>
      </c>
      <c r="F53" s="1080">
        <v>0</v>
      </c>
      <c r="G53" s="1080">
        <v>0</v>
      </c>
      <c r="H53" s="1080">
        <v>0</v>
      </c>
      <c r="I53" s="1080">
        <v>0</v>
      </c>
      <c r="J53" s="1080">
        <v>0</v>
      </c>
      <c r="K53" s="1080">
        <v>0</v>
      </c>
      <c r="L53" s="1088">
        <v>0</v>
      </c>
    </row>
    <row r="54" spans="1:12" ht="18.95" hidden="1" customHeight="1">
      <c r="A54" s="988"/>
      <c r="B54" s="989"/>
      <c r="C54" s="990"/>
      <c r="D54" s="993" t="s">
        <v>43</v>
      </c>
      <c r="E54" s="1087">
        <v>0</v>
      </c>
      <c r="F54" s="1080">
        <v>0</v>
      </c>
      <c r="G54" s="1080">
        <v>0</v>
      </c>
      <c r="H54" s="1080">
        <v>0</v>
      </c>
      <c r="I54" s="1080">
        <v>0</v>
      </c>
      <c r="J54" s="1080">
        <v>0</v>
      </c>
      <c r="K54" s="1080">
        <v>0</v>
      </c>
      <c r="L54" s="1088">
        <v>0</v>
      </c>
    </row>
    <row r="55" spans="1:12" ht="18.95" hidden="1" customHeight="1">
      <c r="A55" s="992"/>
      <c r="B55" s="990"/>
      <c r="C55" s="990"/>
      <c r="D55" s="993" t="s">
        <v>44</v>
      </c>
      <c r="E55" s="1016">
        <v>0</v>
      </c>
      <c r="F55" s="950">
        <v>0</v>
      </c>
      <c r="G55" s="950">
        <v>0</v>
      </c>
      <c r="H55" s="950">
        <v>0</v>
      </c>
      <c r="I55" s="950">
        <v>0</v>
      </c>
      <c r="J55" s="950">
        <v>0</v>
      </c>
      <c r="K55" s="950">
        <v>0</v>
      </c>
      <c r="L55" s="1017">
        <v>0</v>
      </c>
    </row>
    <row r="56" spans="1:12" ht="18.95" hidden="1" customHeight="1">
      <c r="A56" s="994"/>
      <c r="B56" s="995"/>
      <c r="C56" s="995"/>
      <c r="D56" s="998" t="s">
        <v>45</v>
      </c>
      <c r="E56" s="1018">
        <v>0</v>
      </c>
      <c r="F56" s="1019">
        <v>0</v>
      </c>
      <c r="G56" s="1019">
        <v>0</v>
      </c>
      <c r="H56" s="1019">
        <v>0</v>
      </c>
      <c r="I56" s="1019">
        <v>0</v>
      </c>
      <c r="J56" s="1019">
        <v>0</v>
      </c>
      <c r="K56" s="1019">
        <v>0</v>
      </c>
      <c r="L56" s="1020">
        <v>0</v>
      </c>
    </row>
    <row r="57" spans="1:12" ht="18.95" customHeight="1">
      <c r="A57" s="988" t="s">
        <v>367</v>
      </c>
      <c r="B57" s="989" t="s">
        <v>47</v>
      </c>
      <c r="C57" s="990" t="s">
        <v>368</v>
      </c>
      <c r="D57" s="993" t="s">
        <v>41</v>
      </c>
      <c r="E57" s="1085">
        <v>894199000</v>
      </c>
      <c r="F57" s="1080">
        <v>649264000</v>
      </c>
      <c r="G57" s="1080">
        <v>2301000</v>
      </c>
      <c r="H57" s="1080">
        <v>203415000</v>
      </c>
      <c r="I57" s="1080">
        <v>38307000</v>
      </c>
      <c r="J57" s="1080">
        <v>0</v>
      </c>
      <c r="K57" s="1080">
        <v>0</v>
      </c>
      <c r="L57" s="1088">
        <v>912000</v>
      </c>
    </row>
    <row r="58" spans="1:12" ht="18.95" customHeight="1">
      <c r="A58" s="988"/>
      <c r="B58" s="989"/>
      <c r="C58" s="990"/>
      <c r="D58" s="993" t="s">
        <v>42</v>
      </c>
      <c r="E58" s="1087">
        <v>1001273092.34</v>
      </c>
      <c r="F58" s="1080">
        <v>648712072.41000009</v>
      </c>
      <c r="G58" s="1080">
        <v>2363000</v>
      </c>
      <c r="H58" s="1080">
        <v>210392874.58000001</v>
      </c>
      <c r="I58" s="1080">
        <v>120762783.79000001</v>
      </c>
      <c r="J58" s="1080">
        <v>0</v>
      </c>
      <c r="K58" s="1080">
        <v>0</v>
      </c>
      <c r="L58" s="1088">
        <v>19042361.559999999</v>
      </c>
    </row>
    <row r="59" spans="1:12" ht="18.95" customHeight="1">
      <c r="A59" s="988"/>
      <c r="B59" s="989"/>
      <c r="C59" s="990"/>
      <c r="D59" s="993" t="s">
        <v>43</v>
      </c>
      <c r="E59" s="1087">
        <v>399558638.45000005</v>
      </c>
      <c r="F59" s="1080">
        <v>257158146.76999998</v>
      </c>
      <c r="G59" s="1080">
        <v>747820.69</v>
      </c>
      <c r="H59" s="1080">
        <v>93321485.88000004</v>
      </c>
      <c r="I59" s="1080">
        <v>37828833.049999997</v>
      </c>
      <c r="J59" s="1080">
        <v>0</v>
      </c>
      <c r="K59" s="1080">
        <v>0</v>
      </c>
      <c r="L59" s="1088">
        <v>10502352.060000001</v>
      </c>
    </row>
    <row r="60" spans="1:12" ht="18.95" customHeight="1">
      <c r="A60" s="992"/>
      <c r="B60" s="990"/>
      <c r="C60" s="990"/>
      <c r="D60" s="993" t="s">
        <v>44</v>
      </c>
      <c r="E60" s="1016">
        <v>0.44683413697622121</v>
      </c>
      <c r="F60" s="950">
        <v>0.39607639846041054</v>
      </c>
      <c r="G60" s="950">
        <v>0.32499812690134722</v>
      </c>
      <c r="H60" s="950">
        <v>0.45877386564412675</v>
      </c>
      <c r="I60" s="950">
        <v>0.98751750463361776</v>
      </c>
      <c r="J60" s="950">
        <v>0</v>
      </c>
      <c r="K60" s="950">
        <v>0</v>
      </c>
      <c r="L60" s="1017" t="s">
        <v>751</v>
      </c>
    </row>
    <row r="61" spans="1:12" ht="18.95" customHeight="1">
      <c r="A61" s="994"/>
      <c r="B61" s="995"/>
      <c r="C61" s="995"/>
      <c r="D61" s="993" t="s">
        <v>45</v>
      </c>
      <c r="E61" s="1018">
        <v>0.399050610174914</v>
      </c>
      <c r="F61" s="1019">
        <v>0.39641338231095913</v>
      </c>
      <c r="G61" s="1019">
        <v>0.31647088023698688</v>
      </c>
      <c r="H61" s="1019">
        <v>0.44355820541115987</v>
      </c>
      <c r="I61" s="1019">
        <v>0.31324909763410475</v>
      </c>
      <c r="J61" s="1019">
        <v>0</v>
      </c>
      <c r="K61" s="1019">
        <v>0</v>
      </c>
      <c r="L61" s="1020">
        <v>0.55152571422974295</v>
      </c>
    </row>
    <row r="62" spans="1:12" ht="18.95" customHeight="1">
      <c r="A62" s="988" t="s">
        <v>369</v>
      </c>
      <c r="B62" s="989" t="s">
        <v>47</v>
      </c>
      <c r="C62" s="990" t="s">
        <v>132</v>
      </c>
      <c r="D62" s="991" t="s">
        <v>41</v>
      </c>
      <c r="E62" s="1085">
        <v>3038000</v>
      </c>
      <c r="F62" s="1080">
        <v>3038000</v>
      </c>
      <c r="G62" s="1080">
        <v>0</v>
      </c>
      <c r="H62" s="1080">
        <v>0</v>
      </c>
      <c r="I62" s="1080">
        <v>0</v>
      </c>
      <c r="J62" s="1080">
        <v>0</v>
      </c>
      <c r="K62" s="1080">
        <v>0</v>
      </c>
      <c r="L62" s="1088">
        <v>0</v>
      </c>
    </row>
    <row r="63" spans="1:12" ht="18.95" customHeight="1">
      <c r="A63" s="988"/>
      <c r="B63" s="989"/>
      <c r="C63" s="990"/>
      <c r="D63" s="993" t="s">
        <v>42</v>
      </c>
      <c r="E63" s="1087">
        <v>3038000</v>
      </c>
      <c r="F63" s="1080">
        <v>3038000</v>
      </c>
      <c r="G63" s="1080">
        <v>0</v>
      </c>
      <c r="H63" s="1080">
        <v>0</v>
      </c>
      <c r="I63" s="1080">
        <v>0</v>
      </c>
      <c r="J63" s="1080">
        <v>0</v>
      </c>
      <c r="K63" s="1080">
        <v>0</v>
      </c>
      <c r="L63" s="1088">
        <v>0</v>
      </c>
    </row>
    <row r="64" spans="1:12" ht="18.95" customHeight="1">
      <c r="A64" s="988"/>
      <c r="B64" s="989"/>
      <c r="C64" s="990"/>
      <c r="D64" s="993" t="s">
        <v>43</v>
      </c>
      <c r="E64" s="1087">
        <v>1729968</v>
      </c>
      <c r="F64" s="1080">
        <v>1729968</v>
      </c>
      <c r="G64" s="1080">
        <v>0</v>
      </c>
      <c r="H64" s="1080">
        <v>0</v>
      </c>
      <c r="I64" s="1080">
        <v>0</v>
      </c>
      <c r="J64" s="1080">
        <v>0</v>
      </c>
      <c r="K64" s="1080">
        <v>0</v>
      </c>
      <c r="L64" s="1088">
        <v>0</v>
      </c>
    </row>
    <row r="65" spans="1:12" ht="18.95" customHeight="1">
      <c r="A65" s="992"/>
      <c r="B65" s="990"/>
      <c r="C65" s="990"/>
      <c r="D65" s="993" t="s">
        <v>44</v>
      </c>
      <c r="E65" s="1016">
        <v>0.56944305464121137</v>
      </c>
      <c r="F65" s="950">
        <v>0.56944305464121137</v>
      </c>
      <c r="G65" s="950">
        <v>0</v>
      </c>
      <c r="H65" s="950">
        <v>0</v>
      </c>
      <c r="I65" s="950">
        <v>0</v>
      </c>
      <c r="J65" s="950">
        <v>0</v>
      </c>
      <c r="K65" s="950">
        <v>0</v>
      </c>
      <c r="L65" s="1017">
        <v>0</v>
      </c>
    </row>
    <row r="66" spans="1:12" ht="18.95" customHeight="1">
      <c r="A66" s="994"/>
      <c r="B66" s="995"/>
      <c r="C66" s="995"/>
      <c r="D66" s="998" t="s">
        <v>45</v>
      </c>
      <c r="E66" s="1018">
        <v>0.56944305464121137</v>
      </c>
      <c r="F66" s="1019">
        <v>0.56944305464121137</v>
      </c>
      <c r="G66" s="1019">
        <v>0</v>
      </c>
      <c r="H66" s="1019">
        <v>0</v>
      </c>
      <c r="I66" s="1019">
        <v>0</v>
      </c>
      <c r="J66" s="1019">
        <v>0</v>
      </c>
      <c r="K66" s="1019">
        <v>0</v>
      </c>
      <c r="L66" s="1020">
        <v>0</v>
      </c>
    </row>
    <row r="67" spans="1:12" ht="18.95" customHeight="1">
      <c r="A67" s="988" t="s">
        <v>370</v>
      </c>
      <c r="B67" s="989" t="s">
        <v>47</v>
      </c>
      <c r="C67" s="990" t="s">
        <v>371</v>
      </c>
      <c r="D67" s="991" t="s">
        <v>41</v>
      </c>
      <c r="E67" s="1085">
        <v>105995000</v>
      </c>
      <c r="F67" s="1080">
        <v>96626000</v>
      </c>
      <c r="G67" s="1080">
        <v>0</v>
      </c>
      <c r="H67" s="1080">
        <v>8897000</v>
      </c>
      <c r="I67" s="1080">
        <v>472000</v>
      </c>
      <c r="J67" s="1080">
        <v>0</v>
      </c>
      <c r="K67" s="1080">
        <v>0</v>
      </c>
      <c r="L67" s="1088">
        <v>0</v>
      </c>
    </row>
    <row r="68" spans="1:12" ht="18.95" customHeight="1">
      <c r="A68" s="988"/>
      <c r="B68" s="989"/>
      <c r="C68" s="990"/>
      <c r="D68" s="993" t="s">
        <v>42</v>
      </c>
      <c r="E68" s="1087">
        <v>164802957.00999999</v>
      </c>
      <c r="F68" s="1080">
        <v>136805126.69</v>
      </c>
      <c r="G68" s="1080">
        <v>0</v>
      </c>
      <c r="H68" s="1080">
        <v>25059392.32</v>
      </c>
      <c r="I68" s="1080">
        <v>2938438</v>
      </c>
      <c r="J68" s="1080">
        <v>0</v>
      </c>
      <c r="K68" s="1080">
        <v>0</v>
      </c>
      <c r="L68" s="1088">
        <v>0</v>
      </c>
    </row>
    <row r="69" spans="1:12" ht="18.95" customHeight="1">
      <c r="A69" s="988"/>
      <c r="B69" s="989"/>
      <c r="C69" s="990"/>
      <c r="D69" s="993" t="s">
        <v>43</v>
      </c>
      <c r="E69" s="1087">
        <v>94681397.469999999</v>
      </c>
      <c r="F69" s="1080">
        <v>79306894.239999995</v>
      </c>
      <c r="G69" s="1080">
        <v>0</v>
      </c>
      <c r="H69" s="1080">
        <v>14891982.529999997</v>
      </c>
      <c r="I69" s="1080">
        <v>482520.7</v>
      </c>
      <c r="J69" s="1080">
        <v>0</v>
      </c>
      <c r="K69" s="1080">
        <v>0</v>
      </c>
      <c r="L69" s="1088">
        <v>0</v>
      </c>
    </row>
    <row r="70" spans="1:12" ht="18.95" customHeight="1">
      <c r="A70" s="992"/>
      <c r="B70" s="990"/>
      <c r="C70" s="990"/>
      <c r="D70" s="993" t="s">
        <v>44</v>
      </c>
      <c r="E70" s="1016">
        <v>0.89326286588990045</v>
      </c>
      <c r="F70" s="950">
        <v>0.82076143315463745</v>
      </c>
      <c r="G70" s="950">
        <v>0</v>
      </c>
      <c r="H70" s="950">
        <v>1.6738206732606493</v>
      </c>
      <c r="I70" s="950">
        <v>1.0222896186440678</v>
      </c>
      <c r="J70" s="950">
        <v>0</v>
      </c>
      <c r="K70" s="950">
        <v>0</v>
      </c>
      <c r="L70" s="1017">
        <v>0</v>
      </c>
    </row>
    <row r="71" spans="1:12" ht="18.95" customHeight="1">
      <c r="A71" s="994"/>
      <c r="B71" s="995"/>
      <c r="C71" s="995"/>
      <c r="D71" s="996" t="s">
        <v>45</v>
      </c>
      <c r="E71" s="1018">
        <v>0.57451273440594197</v>
      </c>
      <c r="F71" s="1019">
        <v>0.57970703407708668</v>
      </c>
      <c r="G71" s="1019">
        <v>0</v>
      </c>
      <c r="H71" s="1019">
        <v>0.59426750416907148</v>
      </c>
      <c r="I71" s="1019">
        <v>0.16420993058216646</v>
      </c>
      <c r="J71" s="1019">
        <v>0</v>
      </c>
      <c r="K71" s="1019">
        <v>0</v>
      </c>
      <c r="L71" s="1020">
        <v>0</v>
      </c>
    </row>
    <row r="72" spans="1:12" ht="18.95" customHeight="1">
      <c r="A72" s="1005" t="s">
        <v>372</v>
      </c>
      <c r="B72" s="1001" t="s">
        <v>47</v>
      </c>
      <c r="C72" s="1006" t="s">
        <v>373</v>
      </c>
      <c r="D72" s="1003" t="s">
        <v>41</v>
      </c>
      <c r="E72" s="1085">
        <v>420597000</v>
      </c>
      <c r="F72" s="1080">
        <v>343703000</v>
      </c>
      <c r="G72" s="1080">
        <v>157000</v>
      </c>
      <c r="H72" s="1080">
        <v>60380000</v>
      </c>
      <c r="I72" s="1080">
        <v>1239000</v>
      </c>
      <c r="J72" s="1080">
        <v>0</v>
      </c>
      <c r="K72" s="1080">
        <v>0</v>
      </c>
      <c r="L72" s="1088">
        <v>15118000</v>
      </c>
    </row>
    <row r="73" spans="1:12" ht="18.95" customHeight="1">
      <c r="A73" s="988"/>
      <c r="B73" s="989"/>
      <c r="C73" s="990"/>
      <c r="D73" s="993" t="s">
        <v>42</v>
      </c>
      <c r="E73" s="1087">
        <v>421264969.50999999</v>
      </c>
      <c r="F73" s="1080">
        <v>344925512.02999997</v>
      </c>
      <c r="G73" s="1080">
        <v>166900</v>
      </c>
      <c r="H73" s="1080">
        <v>59252672</v>
      </c>
      <c r="I73" s="1080">
        <v>1696885.48</v>
      </c>
      <c r="J73" s="1080">
        <v>0</v>
      </c>
      <c r="K73" s="1080">
        <v>0</v>
      </c>
      <c r="L73" s="1088">
        <v>15223000</v>
      </c>
    </row>
    <row r="74" spans="1:12" ht="18.95" customHeight="1">
      <c r="A74" s="988"/>
      <c r="B74" s="989"/>
      <c r="C74" s="990"/>
      <c r="D74" s="993" t="s">
        <v>43</v>
      </c>
      <c r="E74" s="1087">
        <v>184345565.91999999</v>
      </c>
      <c r="F74" s="1080">
        <v>154995721.86999997</v>
      </c>
      <c r="G74" s="1080">
        <v>58394.49</v>
      </c>
      <c r="H74" s="1080">
        <v>22988617.089999985</v>
      </c>
      <c r="I74" s="1080">
        <v>729151.36</v>
      </c>
      <c r="J74" s="1080">
        <v>0</v>
      </c>
      <c r="K74" s="1080">
        <v>0</v>
      </c>
      <c r="L74" s="1088">
        <v>5573681.1100000022</v>
      </c>
    </row>
    <row r="75" spans="1:12" ht="18.95" customHeight="1">
      <c r="A75" s="992"/>
      <c r="B75" s="990"/>
      <c r="C75" s="990" t="s">
        <v>4</v>
      </c>
      <c r="D75" s="993" t="s">
        <v>44</v>
      </c>
      <c r="E75" s="1016">
        <v>0.43829500904666457</v>
      </c>
      <c r="F75" s="950">
        <v>0.45095830373898388</v>
      </c>
      <c r="G75" s="950">
        <v>0.37193942675159236</v>
      </c>
      <c r="H75" s="950">
        <v>0.3807323135144085</v>
      </c>
      <c r="I75" s="950">
        <v>0.5884998870056497</v>
      </c>
      <c r="J75" s="950">
        <v>0</v>
      </c>
      <c r="K75" s="950">
        <v>0</v>
      </c>
      <c r="L75" s="1017">
        <v>0.36867847003571913</v>
      </c>
    </row>
    <row r="76" spans="1:12" ht="18.75" customHeight="1">
      <c r="A76" s="994"/>
      <c r="B76" s="995"/>
      <c r="C76" s="995"/>
      <c r="D76" s="999" t="s">
        <v>45</v>
      </c>
      <c r="E76" s="1018">
        <v>0.43760003622998611</v>
      </c>
      <c r="F76" s="1019">
        <v>0.44935998197929528</v>
      </c>
      <c r="G76" s="1019">
        <v>0.34987711204313959</v>
      </c>
      <c r="H76" s="1019">
        <v>0.38797604081044623</v>
      </c>
      <c r="I76" s="1019">
        <v>0.42969980508054084</v>
      </c>
      <c r="J76" s="1019">
        <v>0</v>
      </c>
      <c r="K76" s="1019">
        <v>0</v>
      </c>
      <c r="L76" s="1020">
        <v>0.36613552584904435</v>
      </c>
    </row>
    <row r="77" spans="1:12" ht="18.95" hidden="1" customHeight="1">
      <c r="A77" s="988" t="s">
        <v>374</v>
      </c>
      <c r="B77" s="989" t="s">
        <v>47</v>
      </c>
      <c r="C77" s="990" t="s">
        <v>375</v>
      </c>
      <c r="D77" s="1004" t="s">
        <v>41</v>
      </c>
      <c r="E77" s="1085">
        <v>0</v>
      </c>
      <c r="F77" s="1086">
        <v>0</v>
      </c>
      <c r="G77" s="1086">
        <v>0</v>
      </c>
      <c r="H77" s="1086">
        <v>0</v>
      </c>
      <c r="I77" s="1086">
        <v>0</v>
      </c>
      <c r="J77" s="1086">
        <v>0</v>
      </c>
      <c r="K77" s="1086">
        <v>0</v>
      </c>
      <c r="L77" s="1089">
        <v>0</v>
      </c>
    </row>
    <row r="78" spans="1:12" ht="18.95" hidden="1" customHeight="1">
      <c r="A78" s="988"/>
      <c r="B78" s="989"/>
      <c r="C78" s="990"/>
      <c r="D78" s="993" t="s">
        <v>42</v>
      </c>
      <c r="E78" s="1087">
        <v>0</v>
      </c>
      <c r="F78" s="1080">
        <v>0</v>
      </c>
      <c r="G78" s="1080">
        <v>0</v>
      </c>
      <c r="H78" s="1080">
        <v>0</v>
      </c>
      <c r="I78" s="1080">
        <v>0</v>
      </c>
      <c r="J78" s="1080">
        <v>0</v>
      </c>
      <c r="K78" s="1080">
        <v>0</v>
      </c>
      <c r="L78" s="1088">
        <v>0</v>
      </c>
    </row>
    <row r="79" spans="1:12" ht="18.95" hidden="1" customHeight="1">
      <c r="A79" s="988"/>
      <c r="B79" s="989"/>
      <c r="C79" s="990"/>
      <c r="D79" s="993" t="s">
        <v>43</v>
      </c>
      <c r="E79" s="1087">
        <v>0</v>
      </c>
      <c r="F79" s="1080">
        <v>0</v>
      </c>
      <c r="G79" s="1080">
        <v>0</v>
      </c>
      <c r="H79" s="1080">
        <v>0</v>
      </c>
      <c r="I79" s="1080">
        <v>0</v>
      </c>
      <c r="J79" s="1080">
        <v>0</v>
      </c>
      <c r="K79" s="1080">
        <v>0</v>
      </c>
      <c r="L79" s="1088">
        <v>0</v>
      </c>
    </row>
    <row r="80" spans="1:12" ht="18.95" hidden="1" customHeight="1">
      <c r="A80" s="992"/>
      <c r="B80" s="990"/>
      <c r="C80" s="990"/>
      <c r="D80" s="993" t="s">
        <v>44</v>
      </c>
      <c r="E80" s="1016">
        <v>0</v>
      </c>
      <c r="F80" s="950">
        <v>0</v>
      </c>
      <c r="G80" s="950">
        <v>0</v>
      </c>
      <c r="H80" s="950">
        <v>0</v>
      </c>
      <c r="I80" s="950">
        <v>0</v>
      </c>
      <c r="J80" s="950">
        <v>0</v>
      </c>
      <c r="K80" s="950">
        <v>0</v>
      </c>
      <c r="L80" s="1017">
        <v>0</v>
      </c>
    </row>
    <row r="81" spans="1:12" ht="18.95" hidden="1" customHeight="1">
      <c r="A81" s="994"/>
      <c r="B81" s="995"/>
      <c r="C81" s="995"/>
      <c r="D81" s="993" t="s">
        <v>45</v>
      </c>
      <c r="E81" s="1018">
        <v>0</v>
      </c>
      <c r="F81" s="1019">
        <v>0</v>
      </c>
      <c r="G81" s="1019">
        <v>0</v>
      </c>
      <c r="H81" s="1019">
        <v>0</v>
      </c>
      <c r="I81" s="1019">
        <v>0</v>
      </c>
      <c r="J81" s="1019">
        <v>0</v>
      </c>
      <c r="K81" s="1019">
        <v>0</v>
      </c>
      <c r="L81" s="1020">
        <v>0</v>
      </c>
    </row>
    <row r="82" spans="1:12" ht="18.95" hidden="1" customHeight="1">
      <c r="A82" s="988" t="s">
        <v>376</v>
      </c>
      <c r="B82" s="989" t="s">
        <v>47</v>
      </c>
      <c r="C82" s="990" t="s">
        <v>111</v>
      </c>
      <c r="D82" s="991" t="s">
        <v>41</v>
      </c>
      <c r="E82" s="1085">
        <v>0</v>
      </c>
      <c r="F82" s="1086">
        <v>0</v>
      </c>
      <c r="G82" s="1086">
        <v>0</v>
      </c>
      <c r="H82" s="1086">
        <v>0</v>
      </c>
      <c r="I82" s="1086">
        <v>0</v>
      </c>
      <c r="J82" s="1086">
        <v>0</v>
      </c>
      <c r="K82" s="1086">
        <v>0</v>
      </c>
      <c r="L82" s="1089">
        <v>0</v>
      </c>
    </row>
    <row r="83" spans="1:12" ht="18.95" hidden="1" customHeight="1">
      <c r="A83" s="988"/>
      <c r="B83" s="989"/>
      <c r="C83" s="990"/>
      <c r="D83" s="993" t="s">
        <v>42</v>
      </c>
      <c r="E83" s="1087">
        <v>0</v>
      </c>
      <c r="F83" s="1080">
        <v>0</v>
      </c>
      <c r="G83" s="1080">
        <v>0</v>
      </c>
      <c r="H83" s="1080">
        <v>0</v>
      </c>
      <c r="I83" s="1080">
        <v>0</v>
      </c>
      <c r="J83" s="1080">
        <v>0</v>
      </c>
      <c r="K83" s="1080">
        <v>0</v>
      </c>
      <c r="L83" s="1088">
        <v>0</v>
      </c>
    </row>
    <row r="84" spans="1:12" ht="18.95" hidden="1" customHeight="1">
      <c r="A84" s="988"/>
      <c r="B84" s="989"/>
      <c r="C84" s="990"/>
      <c r="D84" s="993" t="s">
        <v>43</v>
      </c>
      <c r="E84" s="1087">
        <v>0</v>
      </c>
      <c r="F84" s="1080">
        <v>0</v>
      </c>
      <c r="G84" s="1080">
        <v>0</v>
      </c>
      <c r="H84" s="1080">
        <v>0</v>
      </c>
      <c r="I84" s="1080">
        <v>0</v>
      </c>
      <c r="J84" s="1080">
        <v>0</v>
      </c>
      <c r="K84" s="1080">
        <v>0</v>
      </c>
      <c r="L84" s="1088">
        <v>0</v>
      </c>
    </row>
    <row r="85" spans="1:12" ht="18.95" hidden="1" customHeight="1">
      <c r="A85" s="992"/>
      <c r="B85" s="990"/>
      <c r="C85" s="990"/>
      <c r="D85" s="993" t="s">
        <v>44</v>
      </c>
      <c r="E85" s="1016">
        <v>0</v>
      </c>
      <c r="F85" s="950">
        <v>0</v>
      </c>
      <c r="G85" s="950">
        <v>0</v>
      </c>
      <c r="H85" s="950">
        <v>0</v>
      </c>
      <c r="I85" s="950">
        <v>0</v>
      </c>
      <c r="J85" s="950">
        <v>0</v>
      </c>
      <c r="K85" s="950">
        <v>0</v>
      </c>
      <c r="L85" s="1017">
        <v>0</v>
      </c>
    </row>
    <row r="86" spans="1:12" ht="18.95" hidden="1" customHeight="1">
      <c r="A86" s="994"/>
      <c r="B86" s="995"/>
      <c r="C86" s="995"/>
      <c r="D86" s="998" t="s">
        <v>45</v>
      </c>
      <c r="E86" s="1018">
        <v>0</v>
      </c>
      <c r="F86" s="1019">
        <v>0</v>
      </c>
      <c r="G86" s="1019">
        <v>0</v>
      </c>
      <c r="H86" s="1019">
        <v>0</v>
      </c>
      <c r="I86" s="1019">
        <v>0</v>
      </c>
      <c r="J86" s="1019">
        <v>0</v>
      </c>
      <c r="K86" s="1019">
        <v>0</v>
      </c>
      <c r="L86" s="1020">
        <v>0</v>
      </c>
    </row>
    <row r="87" spans="1:12" ht="18.95" customHeight="1">
      <c r="A87" s="988" t="s">
        <v>377</v>
      </c>
      <c r="B87" s="989" t="s">
        <v>47</v>
      </c>
      <c r="C87" s="990" t="s">
        <v>83</v>
      </c>
      <c r="D87" s="993" t="s">
        <v>41</v>
      </c>
      <c r="E87" s="1085">
        <v>1684879000</v>
      </c>
      <c r="F87" s="1080">
        <v>504576000</v>
      </c>
      <c r="G87" s="1080">
        <v>2411000</v>
      </c>
      <c r="H87" s="1080">
        <v>1116860000</v>
      </c>
      <c r="I87" s="1080">
        <v>46077000</v>
      </c>
      <c r="J87" s="1080">
        <v>0</v>
      </c>
      <c r="K87" s="1080">
        <v>0</v>
      </c>
      <c r="L87" s="1088">
        <v>14955000</v>
      </c>
    </row>
    <row r="88" spans="1:12" ht="18.95" customHeight="1">
      <c r="A88" s="988"/>
      <c r="B88" s="989"/>
      <c r="C88" s="990"/>
      <c r="D88" s="993" t="s">
        <v>42</v>
      </c>
      <c r="E88" s="1087">
        <v>1736643202.5</v>
      </c>
      <c r="F88" s="1080">
        <v>509338844.69999999</v>
      </c>
      <c r="G88" s="1080">
        <v>2592740.4700000002</v>
      </c>
      <c r="H88" s="1080">
        <v>1135630278.5999999</v>
      </c>
      <c r="I88" s="1080">
        <v>47462880.68</v>
      </c>
      <c r="J88" s="1080">
        <v>5000</v>
      </c>
      <c r="K88" s="1080">
        <v>0</v>
      </c>
      <c r="L88" s="1088">
        <v>41613458.049999997</v>
      </c>
    </row>
    <row r="89" spans="1:12" ht="18.95" customHeight="1">
      <c r="A89" s="988"/>
      <c r="B89" s="989"/>
      <c r="C89" s="990"/>
      <c r="D89" s="993" t="s">
        <v>43</v>
      </c>
      <c r="E89" s="1087">
        <v>810489270.25999939</v>
      </c>
      <c r="F89" s="1080">
        <v>242678285.46999994</v>
      </c>
      <c r="G89" s="1080">
        <v>885108.42000000016</v>
      </c>
      <c r="H89" s="1080">
        <v>539001329.02999938</v>
      </c>
      <c r="I89" s="1080">
        <v>5461551.8199999994</v>
      </c>
      <c r="J89" s="1080">
        <v>0</v>
      </c>
      <c r="K89" s="1080">
        <v>0</v>
      </c>
      <c r="L89" s="1088">
        <v>22462995.52</v>
      </c>
    </row>
    <row r="90" spans="1:12" ht="18.95" customHeight="1">
      <c r="A90" s="988"/>
      <c r="B90" s="990"/>
      <c r="C90" s="990"/>
      <c r="D90" s="993" t="s">
        <v>44</v>
      </c>
      <c r="E90" s="1016">
        <v>0.4810370775942957</v>
      </c>
      <c r="F90" s="950">
        <v>0.48095487195189612</v>
      </c>
      <c r="G90" s="950">
        <v>0.36711257569473255</v>
      </c>
      <c r="H90" s="950">
        <v>0.48260420198592424</v>
      </c>
      <c r="I90" s="950">
        <v>0.11853097684311042</v>
      </c>
      <c r="J90" s="950">
        <v>0</v>
      </c>
      <c r="K90" s="950">
        <v>0</v>
      </c>
      <c r="L90" s="1017">
        <v>1.5020391521230358</v>
      </c>
    </row>
    <row r="91" spans="1:12" ht="18.95" customHeight="1">
      <c r="A91" s="994"/>
      <c r="B91" s="995"/>
      <c r="C91" s="995"/>
      <c r="D91" s="996" t="s">
        <v>45</v>
      </c>
      <c r="E91" s="1018">
        <v>0.46669878366106088</v>
      </c>
      <c r="F91" s="1019">
        <v>0.47645744673751944</v>
      </c>
      <c r="G91" s="1019">
        <v>0.34137949025032965</v>
      </c>
      <c r="H91" s="1019">
        <v>0.47462747267929301</v>
      </c>
      <c r="I91" s="1019">
        <v>0.11506996081469195</v>
      </c>
      <c r="J91" s="1019">
        <v>0</v>
      </c>
      <c r="K91" s="1019">
        <v>0</v>
      </c>
      <c r="L91" s="1020">
        <v>0.53980122231154015</v>
      </c>
    </row>
    <row r="92" spans="1:12" ht="18.95" hidden="1" customHeight="1">
      <c r="A92" s="988" t="s">
        <v>378</v>
      </c>
      <c r="B92" s="989" t="s">
        <v>47</v>
      </c>
      <c r="C92" s="990" t="s">
        <v>379</v>
      </c>
      <c r="D92" s="991" t="s">
        <v>41</v>
      </c>
      <c r="E92" s="1085">
        <v>0</v>
      </c>
      <c r="F92" s="1086">
        <v>0</v>
      </c>
      <c r="G92" s="1086">
        <v>0</v>
      </c>
      <c r="H92" s="1086">
        <v>0</v>
      </c>
      <c r="I92" s="1086">
        <v>0</v>
      </c>
      <c r="J92" s="1086">
        <v>0</v>
      </c>
      <c r="K92" s="1086">
        <v>0</v>
      </c>
      <c r="L92" s="1089">
        <v>0</v>
      </c>
    </row>
    <row r="93" spans="1:12" ht="18.95" hidden="1" customHeight="1">
      <c r="A93" s="988"/>
      <c r="B93" s="989"/>
      <c r="C93" s="990" t="s">
        <v>380</v>
      </c>
      <c r="D93" s="993" t="s">
        <v>42</v>
      </c>
      <c r="E93" s="1087">
        <v>0</v>
      </c>
      <c r="F93" s="1080">
        <v>0</v>
      </c>
      <c r="G93" s="1080">
        <v>0</v>
      </c>
      <c r="H93" s="1080">
        <v>0</v>
      </c>
      <c r="I93" s="1080">
        <v>0</v>
      </c>
      <c r="J93" s="1080">
        <v>0</v>
      </c>
      <c r="K93" s="1080">
        <v>0</v>
      </c>
      <c r="L93" s="1088">
        <v>0</v>
      </c>
    </row>
    <row r="94" spans="1:12" ht="18.95" hidden="1" customHeight="1">
      <c r="A94" s="988"/>
      <c r="B94" s="989"/>
      <c r="C94" s="990" t="s">
        <v>381</v>
      </c>
      <c r="D94" s="993" t="s">
        <v>43</v>
      </c>
      <c r="E94" s="1087">
        <v>0</v>
      </c>
      <c r="F94" s="1080">
        <v>0</v>
      </c>
      <c r="G94" s="1080">
        <v>0</v>
      </c>
      <c r="H94" s="1080">
        <v>0</v>
      </c>
      <c r="I94" s="1080">
        <v>0</v>
      </c>
      <c r="J94" s="1080">
        <v>0</v>
      </c>
      <c r="K94" s="1080">
        <v>0</v>
      </c>
      <c r="L94" s="1088">
        <v>0</v>
      </c>
    </row>
    <row r="95" spans="1:12" ht="18.95" hidden="1" customHeight="1">
      <c r="A95" s="992"/>
      <c r="B95" s="990"/>
      <c r="C95" s="990" t="s">
        <v>382</v>
      </c>
      <c r="D95" s="993" t="s">
        <v>44</v>
      </c>
      <c r="E95" s="1016">
        <v>0</v>
      </c>
      <c r="F95" s="950">
        <v>0</v>
      </c>
      <c r="G95" s="950">
        <v>0</v>
      </c>
      <c r="H95" s="950">
        <v>0</v>
      </c>
      <c r="I95" s="950">
        <v>0</v>
      </c>
      <c r="J95" s="950">
        <v>0</v>
      </c>
      <c r="K95" s="950">
        <v>0</v>
      </c>
      <c r="L95" s="1017">
        <v>0</v>
      </c>
    </row>
    <row r="96" spans="1:12" ht="18.95" hidden="1" customHeight="1">
      <c r="A96" s="994"/>
      <c r="B96" s="995"/>
      <c r="C96" s="995"/>
      <c r="D96" s="998" t="s">
        <v>45</v>
      </c>
      <c r="E96" s="1018">
        <v>0</v>
      </c>
      <c r="F96" s="1019">
        <v>0</v>
      </c>
      <c r="G96" s="1019">
        <v>0</v>
      </c>
      <c r="H96" s="1019">
        <v>0</v>
      </c>
      <c r="I96" s="1019">
        <v>0</v>
      </c>
      <c r="J96" s="1019">
        <v>0</v>
      </c>
      <c r="K96" s="1019">
        <v>0</v>
      </c>
      <c r="L96" s="1020">
        <v>0</v>
      </c>
    </row>
    <row r="97" spans="1:12" ht="18.95" customHeight="1">
      <c r="A97" s="988" t="s">
        <v>383</v>
      </c>
      <c r="B97" s="989" t="s">
        <v>47</v>
      </c>
      <c r="C97" s="990" t="s">
        <v>113</v>
      </c>
      <c r="D97" s="993" t="s">
        <v>41</v>
      </c>
      <c r="E97" s="1085">
        <v>6340000</v>
      </c>
      <c r="F97" s="1080">
        <v>1633000</v>
      </c>
      <c r="G97" s="1080">
        <v>5000</v>
      </c>
      <c r="H97" s="1080">
        <v>3560000</v>
      </c>
      <c r="I97" s="1080">
        <v>1142000</v>
      </c>
      <c r="J97" s="1080">
        <v>0</v>
      </c>
      <c r="K97" s="1080">
        <v>0</v>
      </c>
      <c r="L97" s="1088">
        <v>0</v>
      </c>
    </row>
    <row r="98" spans="1:12" ht="18.95" customHeight="1">
      <c r="A98" s="988"/>
      <c r="B98" s="989"/>
      <c r="C98" s="990"/>
      <c r="D98" s="993" t="s">
        <v>42</v>
      </c>
      <c r="E98" s="1087">
        <v>45740000</v>
      </c>
      <c r="F98" s="1080">
        <v>23970700</v>
      </c>
      <c r="G98" s="1080">
        <v>5000</v>
      </c>
      <c r="H98" s="1080">
        <v>9376400</v>
      </c>
      <c r="I98" s="1080">
        <v>12387900</v>
      </c>
      <c r="J98" s="1080">
        <v>0</v>
      </c>
      <c r="K98" s="1080">
        <v>0</v>
      </c>
      <c r="L98" s="1088">
        <v>0</v>
      </c>
    </row>
    <row r="99" spans="1:12" ht="18.95" customHeight="1">
      <c r="A99" s="988"/>
      <c r="B99" s="989"/>
      <c r="C99" s="990"/>
      <c r="D99" s="993" t="s">
        <v>43</v>
      </c>
      <c r="E99" s="1087">
        <v>16704502.720000001</v>
      </c>
      <c r="F99" s="1080">
        <v>14844969.58</v>
      </c>
      <c r="G99" s="1080">
        <v>0</v>
      </c>
      <c r="H99" s="1080">
        <v>552492.39999999991</v>
      </c>
      <c r="I99" s="1080">
        <v>1307040.74</v>
      </c>
      <c r="J99" s="1080">
        <v>0</v>
      </c>
      <c r="K99" s="1080">
        <v>0</v>
      </c>
      <c r="L99" s="1088">
        <v>0</v>
      </c>
    </row>
    <row r="100" spans="1:12" ht="18.95" customHeight="1">
      <c r="A100" s="992"/>
      <c r="B100" s="990"/>
      <c r="C100" s="990"/>
      <c r="D100" s="993" t="s">
        <v>44</v>
      </c>
      <c r="E100" s="1016">
        <v>2.6347796088328077</v>
      </c>
      <c r="F100" s="950">
        <v>9.0906121126760571</v>
      </c>
      <c r="G100" s="950">
        <v>0</v>
      </c>
      <c r="H100" s="950">
        <v>0.15519449438202246</v>
      </c>
      <c r="I100" s="950">
        <v>1.1445190367775833</v>
      </c>
      <c r="J100" s="950">
        <v>0</v>
      </c>
      <c r="K100" s="950">
        <v>0</v>
      </c>
      <c r="L100" s="1017">
        <v>0</v>
      </c>
    </row>
    <row r="101" spans="1:12" ht="18.95" customHeight="1">
      <c r="A101" s="994"/>
      <c r="B101" s="995"/>
      <c r="C101" s="995"/>
      <c r="D101" s="996" t="s">
        <v>45</v>
      </c>
      <c r="E101" s="1018">
        <v>0.36520556886751204</v>
      </c>
      <c r="F101" s="1019">
        <v>0.61929645692449531</v>
      </c>
      <c r="G101" s="1019">
        <v>0</v>
      </c>
      <c r="H101" s="1019">
        <v>5.8923723390640323E-2</v>
      </c>
      <c r="I101" s="1019">
        <v>0.10550946811001058</v>
      </c>
      <c r="J101" s="1019">
        <v>0</v>
      </c>
      <c r="K101" s="1019">
        <v>0</v>
      </c>
      <c r="L101" s="1020">
        <v>0</v>
      </c>
    </row>
    <row r="102" spans="1:12" ht="18.95" hidden="1" customHeight="1">
      <c r="A102" s="1005" t="s">
        <v>384</v>
      </c>
      <c r="B102" s="1001" t="s">
        <v>47</v>
      </c>
      <c r="C102" s="1006" t="s">
        <v>385</v>
      </c>
      <c r="D102" s="1003" t="s">
        <v>41</v>
      </c>
      <c r="E102" s="1085">
        <v>0</v>
      </c>
      <c r="F102" s="1080">
        <v>0</v>
      </c>
      <c r="G102" s="1080">
        <v>0</v>
      </c>
      <c r="H102" s="1080">
        <v>0</v>
      </c>
      <c r="I102" s="1080">
        <v>0</v>
      </c>
      <c r="J102" s="1080">
        <v>0</v>
      </c>
      <c r="K102" s="1080">
        <v>0</v>
      </c>
      <c r="L102" s="1088">
        <v>0</v>
      </c>
    </row>
    <row r="103" spans="1:12" ht="18.95" hidden="1" customHeight="1">
      <c r="A103" s="988"/>
      <c r="B103" s="989"/>
      <c r="C103" s="990" t="s">
        <v>386</v>
      </c>
      <c r="D103" s="993" t="s">
        <v>42</v>
      </c>
      <c r="E103" s="1087">
        <v>0</v>
      </c>
      <c r="F103" s="1080">
        <v>0</v>
      </c>
      <c r="G103" s="1080">
        <v>0</v>
      </c>
      <c r="H103" s="1080">
        <v>0</v>
      </c>
      <c r="I103" s="1080">
        <v>0</v>
      </c>
      <c r="J103" s="1080">
        <v>0</v>
      </c>
      <c r="K103" s="1080">
        <v>0</v>
      </c>
      <c r="L103" s="1088">
        <v>0</v>
      </c>
    </row>
    <row r="104" spans="1:12" ht="18.95" hidden="1" customHeight="1">
      <c r="A104" s="988"/>
      <c r="B104" s="989"/>
      <c r="C104" s="990"/>
      <c r="D104" s="993" t="s">
        <v>43</v>
      </c>
      <c r="E104" s="1087">
        <v>0</v>
      </c>
      <c r="F104" s="1080">
        <v>0</v>
      </c>
      <c r="G104" s="1080">
        <v>0</v>
      </c>
      <c r="H104" s="1080">
        <v>0</v>
      </c>
      <c r="I104" s="1080">
        <v>0</v>
      </c>
      <c r="J104" s="1080">
        <v>0</v>
      </c>
      <c r="K104" s="1080">
        <v>0</v>
      </c>
      <c r="L104" s="1088">
        <v>0</v>
      </c>
    </row>
    <row r="105" spans="1:12" ht="18.95" hidden="1" customHeight="1">
      <c r="A105" s="992"/>
      <c r="B105" s="990"/>
      <c r="C105" s="990"/>
      <c r="D105" s="993" t="s">
        <v>44</v>
      </c>
      <c r="E105" s="1016">
        <v>0</v>
      </c>
      <c r="F105" s="950">
        <v>0</v>
      </c>
      <c r="G105" s="950">
        <v>0</v>
      </c>
      <c r="H105" s="950">
        <v>0</v>
      </c>
      <c r="I105" s="950">
        <v>0</v>
      </c>
      <c r="J105" s="950">
        <v>0</v>
      </c>
      <c r="K105" s="950">
        <v>0</v>
      </c>
      <c r="L105" s="1017">
        <v>0</v>
      </c>
    </row>
    <row r="106" spans="1:12" ht="18.95" hidden="1" customHeight="1">
      <c r="A106" s="994"/>
      <c r="B106" s="995"/>
      <c r="C106" s="995"/>
      <c r="D106" s="999" t="s">
        <v>45</v>
      </c>
      <c r="E106" s="1018">
        <v>0</v>
      </c>
      <c r="F106" s="1019">
        <v>0</v>
      </c>
      <c r="G106" s="1019">
        <v>0</v>
      </c>
      <c r="H106" s="1019">
        <v>0</v>
      </c>
      <c r="I106" s="1019">
        <v>0</v>
      </c>
      <c r="J106" s="1019">
        <v>0</v>
      </c>
      <c r="K106" s="1019">
        <v>0</v>
      </c>
      <c r="L106" s="1020">
        <v>0</v>
      </c>
    </row>
    <row r="107" spans="1:12" ht="18.95" customHeight="1">
      <c r="A107" s="988" t="s">
        <v>387</v>
      </c>
      <c r="B107" s="989" t="s">
        <v>47</v>
      </c>
      <c r="C107" s="990" t="s">
        <v>388</v>
      </c>
      <c r="D107" s="1004" t="s">
        <v>41</v>
      </c>
      <c r="E107" s="1085">
        <v>2902905000</v>
      </c>
      <c r="F107" s="1080">
        <v>2636154000</v>
      </c>
      <c r="G107" s="1080">
        <v>4694000</v>
      </c>
      <c r="H107" s="1080">
        <v>198723000</v>
      </c>
      <c r="I107" s="1080">
        <v>55726000</v>
      </c>
      <c r="J107" s="1080">
        <v>0</v>
      </c>
      <c r="K107" s="1080">
        <v>0</v>
      </c>
      <c r="L107" s="1088">
        <v>7608000</v>
      </c>
    </row>
    <row r="108" spans="1:12" ht="18.95" customHeight="1">
      <c r="A108" s="988"/>
      <c r="B108" s="989"/>
      <c r="C108" s="990" t="s">
        <v>389</v>
      </c>
      <c r="D108" s="993" t="s">
        <v>42</v>
      </c>
      <c r="E108" s="1087">
        <v>3257572385.3499999</v>
      </c>
      <c r="F108" s="1080">
        <v>2860313095.9200001</v>
      </c>
      <c r="G108" s="1080">
        <v>4475436.3599999994</v>
      </c>
      <c r="H108" s="1080">
        <v>269905346.96999997</v>
      </c>
      <c r="I108" s="1080">
        <v>111378989.09999999</v>
      </c>
      <c r="J108" s="1080">
        <v>0</v>
      </c>
      <c r="K108" s="1080">
        <v>0</v>
      </c>
      <c r="L108" s="1088">
        <v>11499517</v>
      </c>
    </row>
    <row r="109" spans="1:12" ht="18.95" customHeight="1">
      <c r="A109" s="988"/>
      <c r="B109" s="989"/>
      <c r="C109" s="990"/>
      <c r="D109" s="993" t="s">
        <v>43</v>
      </c>
      <c r="E109" s="1087">
        <v>1887292874.8600001</v>
      </c>
      <c r="F109" s="1080">
        <v>1705425020.28</v>
      </c>
      <c r="G109" s="1080">
        <v>1289779.27</v>
      </c>
      <c r="H109" s="1080">
        <v>129076451.31000006</v>
      </c>
      <c r="I109" s="1080">
        <v>48130047.800000019</v>
      </c>
      <c r="J109" s="1080">
        <v>0</v>
      </c>
      <c r="K109" s="1080">
        <v>0</v>
      </c>
      <c r="L109" s="1088">
        <v>3371576.2</v>
      </c>
    </row>
    <row r="110" spans="1:12" ht="18.95" customHeight="1">
      <c r="A110" s="988"/>
      <c r="B110" s="990"/>
      <c r="C110" s="990"/>
      <c r="D110" s="993" t="s">
        <v>44</v>
      </c>
      <c r="E110" s="1016">
        <v>0.65013938618728484</v>
      </c>
      <c r="F110" s="950">
        <v>0.64693679514929703</v>
      </c>
      <c r="G110" s="950">
        <v>0.27477189390711548</v>
      </c>
      <c r="H110" s="950">
        <v>0.64952950242297103</v>
      </c>
      <c r="I110" s="950">
        <v>0.86369105623945774</v>
      </c>
      <c r="J110" s="950">
        <v>0</v>
      </c>
      <c r="K110" s="950">
        <v>0</v>
      </c>
      <c r="L110" s="1017">
        <v>0.44316196109358574</v>
      </c>
    </row>
    <row r="111" spans="1:12" ht="18.95" customHeight="1">
      <c r="A111" s="994"/>
      <c r="B111" s="995"/>
      <c r="C111" s="995"/>
      <c r="D111" s="993" t="s">
        <v>45</v>
      </c>
      <c r="E111" s="1018">
        <v>0.57935562179602207</v>
      </c>
      <c r="F111" s="1019">
        <v>0.59623718211570886</v>
      </c>
      <c r="G111" s="1019">
        <v>0.2881907296297696</v>
      </c>
      <c r="H111" s="1019">
        <v>0.47822858183075173</v>
      </c>
      <c r="I111" s="1019">
        <v>0.43212861051187279</v>
      </c>
      <c r="J111" s="1019">
        <v>0</v>
      </c>
      <c r="K111" s="1019">
        <v>0</v>
      </c>
      <c r="L111" s="1020">
        <v>0.29319285323027044</v>
      </c>
    </row>
    <row r="112" spans="1:12" ht="18.95" customHeight="1">
      <c r="A112" s="988" t="s">
        <v>390</v>
      </c>
      <c r="B112" s="989" t="s">
        <v>47</v>
      </c>
      <c r="C112" s="990" t="s">
        <v>391</v>
      </c>
      <c r="D112" s="991" t="s">
        <v>41</v>
      </c>
      <c r="E112" s="1085">
        <v>100518000</v>
      </c>
      <c r="F112" s="1080">
        <v>100518000</v>
      </c>
      <c r="G112" s="1080">
        <v>0</v>
      </c>
      <c r="H112" s="1080">
        <v>0</v>
      </c>
      <c r="I112" s="1080">
        <v>0</v>
      </c>
      <c r="J112" s="1080">
        <v>0</v>
      </c>
      <c r="K112" s="1080">
        <v>0</v>
      </c>
      <c r="L112" s="1088">
        <v>0</v>
      </c>
    </row>
    <row r="113" spans="1:12" ht="18.95" customHeight="1">
      <c r="A113" s="988"/>
      <c r="B113" s="989"/>
      <c r="C113" s="990"/>
      <c r="D113" s="993" t="s">
        <v>42</v>
      </c>
      <c r="E113" s="1087">
        <v>100518000</v>
      </c>
      <c r="F113" s="1080">
        <v>100518000</v>
      </c>
      <c r="G113" s="1080">
        <v>0</v>
      </c>
      <c r="H113" s="1080">
        <v>0</v>
      </c>
      <c r="I113" s="1080">
        <v>0</v>
      </c>
      <c r="J113" s="1080">
        <v>0</v>
      </c>
      <c r="K113" s="1080">
        <v>0</v>
      </c>
      <c r="L113" s="1088">
        <v>0</v>
      </c>
    </row>
    <row r="114" spans="1:12" ht="18.95" customHeight="1">
      <c r="A114" s="988"/>
      <c r="B114" s="989"/>
      <c r="C114" s="990"/>
      <c r="D114" s="993" t="s">
        <v>43</v>
      </c>
      <c r="E114" s="1087">
        <v>49909331.240000002</v>
      </c>
      <c r="F114" s="1080">
        <v>49909331.240000002</v>
      </c>
      <c r="G114" s="1080">
        <v>0</v>
      </c>
      <c r="H114" s="1080">
        <v>0</v>
      </c>
      <c r="I114" s="1080">
        <v>0</v>
      </c>
      <c r="J114" s="1080">
        <v>0</v>
      </c>
      <c r="K114" s="1080">
        <v>0</v>
      </c>
      <c r="L114" s="1088">
        <v>0</v>
      </c>
    </row>
    <row r="115" spans="1:12" ht="18.95" customHeight="1">
      <c r="A115" s="992"/>
      <c r="B115" s="990"/>
      <c r="C115" s="990"/>
      <c r="D115" s="993" t="s">
        <v>44</v>
      </c>
      <c r="E115" s="1016">
        <v>0.49652133190075409</v>
      </c>
      <c r="F115" s="950">
        <v>0.49652133190075409</v>
      </c>
      <c r="G115" s="950">
        <v>0</v>
      </c>
      <c r="H115" s="950">
        <v>0</v>
      </c>
      <c r="I115" s="950">
        <v>0</v>
      </c>
      <c r="J115" s="950">
        <v>0</v>
      </c>
      <c r="K115" s="950">
        <v>0</v>
      </c>
      <c r="L115" s="1017">
        <v>0</v>
      </c>
    </row>
    <row r="116" spans="1:12" ht="18.95" customHeight="1">
      <c r="A116" s="994"/>
      <c r="B116" s="995"/>
      <c r="C116" s="995"/>
      <c r="D116" s="998" t="s">
        <v>45</v>
      </c>
      <c r="E116" s="1018">
        <v>0.49652133190075409</v>
      </c>
      <c r="F116" s="1019">
        <v>0.49652133190075409</v>
      </c>
      <c r="G116" s="1019">
        <v>0</v>
      </c>
      <c r="H116" s="1019">
        <v>0</v>
      </c>
      <c r="I116" s="1019">
        <v>0</v>
      </c>
      <c r="J116" s="1019">
        <v>0</v>
      </c>
      <c r="K116" s="1019">
        <v>0</v>
      </c>
      <c r="L116" s="1020">
        <v>0</v>
      </c>
    </row>
    <row r="117" spans="1:12" ht="18.95" customHeight="1">
      <c r="A117" s="988" t="s">
        <v>392</v>
      </c>
      <c r="B117" s="989" t="s">
        <v>47</v>
      </c>
      <c r="C117" s="990" t="s">
        <v>393</v>
      </c>
      <c r="D117" s="991" t="s">
        <v>41</v>
      </c>
      <c r="E117" s="1162">
        <v>0</v>
      </c>
      <c r="F117" s="1161">
        <v>0</v>
      </c>
      <c r="G117" s="1161">
        <v>0</v>
      </c>
      <c r="H117" s="1161">
        <v>0</v>
      </c>
      <c r="I117" s="1161">
        <v>0</v>
      </c>
      <c r="J117" s="1161">
        <v>0</v>
      </c>
      <c r="K117" s="1161">
        <v>0</v>
      </c>
      <c r="L117" s="1164">
        <v>0</v>
      </c>
    </row>
    <row r="118" spans="1:12" ht="18.95" customHeight="1">
      <c r="A118" s="988"/>
      <c r="B118" s="989"/>
      <c r="C118" s="990" t="s">
        <v>394</v>
      </c>
      <c r="D118" s="993" t="s">
        <v>42</v>
      </c>
      <c r="E118" s="1087">
        <v>1361602</v>
      </c>
      <c r="F118" s="1080">
        <v>1361602</v>
      </c>
      <c r="G118" s="1080">
        <v>0</v>
      </c>
      <c r="H118" s="1080">
        <v>0</v>
      </c>
      <c r="I118" s="1080">
        <v>0</v>
      </c>
      <c r="J118" s="1080">
        <v>0</v>
      </c>
      <c r="K118" s="1080">
        <v>0</v>
      </c>
      <c r="L118" s="1088">
        <v>0</v>
      </c>
    </row>
    <row r="119" spans="1:12" ht="18.95" customHeight="1">
      <c r="A119" s="988"/>
      <c r="B119" s="989"/>
      <c r="C119" s="990" t="s">
        <v>395</v>
      </c>
      <c r="D119" s="993" t="s">
        <v>43</v>
      </c>
      <c r="E119" s="1087">
        <v>1361602</v>
      </c>
      <c r="F119" s="1080">
        <v>1361602</v>
      </c>
      <c r="G119" s="1080">
        <v>0</v>
      </c>
      <c r="H119" s="1080">
        <v>0</v>
      </c>
      <c r="I119" s="1080">
        <v>0</v>
      </c>
      <c r="J119" s="1080">
        <v>0</v>
      </c>
      <c r="K119" s="1080">
        <v>0</v>
      </c>
      <c r="L119" s="1088">
        <v>0</v>
      </c>
    </row>
    <row r="120" spans="1:12" ht="18.95" customHeight="1">
      <c r="A120" s="992"/>
      <c r="B120" s="990"/>
      <c r="C120" s="990" t="s">
        <v>396</v>
      </c>
      <c r="D120" s="993" t="s">
        <v>44</v>
      </c>
      <c r="E120" s="1016">
        <v>0</v>
      </c>
      <c r="F120" s="950">
        <v>0</v>
      </c>
      <c r="G120" s="950">
        <v>0</v>
      </c>
      <c r="H120" s="950">
        <v>0</v>
      </c>
      <c r="I120" s="950">
        <v>0</v>
      </c>
      <c r="J120" s="950">
        <v>0</v>
      </c>
      <c r="K120" s="950">
        <v>0</v>
      </c>
      <c r="L120" s="1017">
        <v>0</v>
      </c>
    </row>
    <row r="121" spans="1:12" ht="18.95" customHeight="1">
      <c r="A121" s="994"/>
      <c r="B121" s="995"/>
      <c r="C121" s="995" t="s">
        <v>397</v>
      </c>
      <c r="D121" s="998" t="s">
        <v>45</v>
      </c>
      <c r="E121" s="1018">
        <v>1</v>
      </c>
      <c r="F121" s="1019">
        <v>1</v>
      </c>
      <c r="G121" s="1019">
        <v>0</v>
      </c>
      <c r="H121" s="1019">
        <v>0</v>
      </c>
      <c r="I121" s="1019">
        <v>0</v>
      </c>
      <c r="J121" s="1019">
        <v>0</v>
      </c>
      <c r="K121" s="1019">
        <v>0</v>
      </c>
      <c r="L121" s="1020">
        <v>0</v>
      </c>
    </row>
    <row r="122" spans="1:12" ht="18.95" hidden="1" customHeight="1">
      <c r="A122" s="988" t="s">
        <v>398</v>
      </c>
      <c r="B122" s="989" t="s">
        <v>47</v>
      </c>
      <c r="C122" s="990" t="s">
        <v>399</v>
      </c>
      <c r="D122" s="991" t="s">
        <v>41</v>
      </c>
      <c r="E122" s="1085">
        <v>0</v>
      </c>
      <c r="F122" s="1080">
        <v>0</v>
      </c>
      <c r="G122" s="1080">
        <v>0</v>
      </c>
      <c r="H122" s="1080">
        <v>0</v>
      </c>
      <c r="I122" s="1080">
        <v>0</v>
      </c>
      <c r="J122" s="1080">
        <v>0</v>
      </c>
      <c r="K122" s="1080">
        <v>0</v>
      </c>
      <c r="L122" s="1088">
        <v>0</v>
      </c>
    </row>
    <row r="123" spans="1:12" ht="18.95" hidden="1" customHeight="1">
      <c r="A123" s="988"/>
      <c r="B123" s="989"/>
      <c r="C123" s="990"/>
      <c r="D123" s="993" t="s">
        <v>42</v>
      </c>
      <c r="E123" s="1087">
        <v>0</v>
      </c>
      <c r="F123" s="1080">
        <v>0</v>
      </c>
      <c r="G123" s="1080">
        <v>0</v>
      </c>
      <c r="H123" s="1080">
        <v>0</v>
      </c>
      <c r="I123" s="1080">
        <v>0</v>
      </c>
      <c r="J123" s="1080">
        <v>0</v>
      </c>
      <c r="K123" s="1080">
        <v>0</v>
      </c>
      <c r="L123" s="1088">
        <v>0</v>
      </c>
    </row>
    <row r="124" spans="1:12" ht="18.95" hidden="1" customHeight="1">
      <c r="A124" s="988"/>
      <c r="B124" s="989"/>
      <c r="C124" s="990"/>
      <c r="D124" s="993" t="s">
        <v>43</v>
      </c>
      <c r="E124" s="1087">
        <v>0</v>
      </c>
      <c r="F124" s="1080">
        <v>0</v>
      </c>
      <c r="G124" s="1080">
        <v>0</v>
      </c>
      <c r="H124" s="1080">
        <v>0</v>
      </c>
      <c r="I124" s="1080">
        <v>0</v>
      </c>
      <c r="J124" s="1080">
        <v>0</v>
      </c>
      <c r="K124" s="1080">
        <v>0</v>
      </c>
      <c r="L124" s="1088">
        <v>0</v>
      </c>
    </row>
    <row r="125" spans="1:12" ht="18.95" hidden="1" customHeight="1">
      <c r="A125" s="992"/>
      <c r="B125" s="990"/>
      <c r="C125" s="990"/>
      <c r="D125" s="993" t="s">
        <v>44</v>
      </c>
      <c r="E125" s="1016">
        <v>0</v>
      </c>
      <c r="F125" s="950">
        <v>0</v>
      </c>
      <c r="G125" s="950">
        <v>0</v>
      </c>
      <c r="H125" s="950">
        <v>0</v>
      </c>
      <c r="I125" s="950">
        <v>0</v>
      </c>
      <c r="J125" s="950">
        <v>0</v>
      </c>
      <c r="K125" s="950">
        <v>0</v>
      </c>
      <c r="L125" s="1017">
        <v>0</v>
      </c>
    </row>
    <row r="126" spans="1:12" ht="18.95" hidden="1" customHeight="1">
      <c r="A126" s="994"/>
      <c r="B126" s="995"/>
      <c r="C126" s="995"/>
      <c r="D126" s="998" t="s">
        <v>45</v>
      </c>
      <c r="E126" s="1018">
        <v>0</v>
      </c>
      <c r="F126" s="1019">
        <v>0</v>
      </c>
      <c r="G126" s="1019">
        <v>0</v>
      </c>
      <c r="H126" s="1019">
        <v>0</v>
      </c>
      <c r="I126" s="1019">
        <v>0</v>
      </c>
      <c r="J126" s="1019">
        <v>0</v>
      </c>
      <c r="K126" s="1019">
        <v>0</v>
      </c>
      <c r="L126" s="1020">
        <v>0</v>
      </c>
    </row>
    <row r="127" spans="1:12" ht="18.95" customHeight="1">
      <c r="A127" s="988" t="s">
        <v>400</v>
      </c>
      <c r="B127" s="989" t="s">
        <v>47</v>
      </c>
      <c r="C127" s="990" t="s">
        <v>401</v>
      </c>
      <c r="D127" s="991" t="s">
        <v>41</v>
      </c>
      <c r="E127" s="1085">
        <v>91058000</v>
      </c>
      <c r="F127" s="1080">
        <v>70677000</v>
      </c>
      <c r="G127" s="1080">
        <v>0</v>
      </c>
      <c r="H127" s="1080">
        <v>14600000</v>
      </c>
      <c r="I127" s="1080">
        <v>4431000</v>
      </c>
      <c r="J127" s="1080">
        <v>0</v>
      </c>
      <c r="K127" s="1080">
        <v>0</v>
      </c>
      <c r="L127" s="1088">
        <v>1350000</v>
      </c>
    </row>
    <row r="128" spans="1:12" ht="18.95" customHeight="1">
      <c r="A128" s="992"/>
      <c r="B128" s="990"/>
      <c r="C128" s="990"/>
      <c r="D128" s="993" t="s">
        <v>42</v>
      </c>
      <c r="E128" s="1087">
        <v>85817015.439999983</v>
      </c>
      <c r="F128" s="1080">
        <v>72409009.769999981</v>
      </c>
      <c r="G128" s="1080">
        <v>0</v>
      </c>
      <c r="H128" s="1080">
        <v>8127408.6699999999</v>
      </c>
      <c r="I128" s="1080">
        <v>3779107</v>
      </c>
      <c r="J128" s="1080">
        <v>0</v>
      </c>
      <c r="K128" s="1080">
        <v>0</v>
      </c>
      <c r="L128" s="1088">
        <v>1501490</v>
      </c>
    </row>
    <row r="129" spans="1:12" ht="18.95" customHeight="1">
      <c r="A129" s="992"/>
      <c r="B129" s="990"/>
      <c r="C129" s="990"/>
      <c r="D129" s="993" t="s">
        <v>43</v>
      </c>
      <c r="E129" s="1087">
        <v>13063057.310000001</v>
      </c>
      <c r="F129" s="1080">
        <v>12410214.73</v>
      </c>
      <c r="G129" s="1080">
        <v>0</v>
      </c>
      <c r="H129" s="1080">
        <v>0</v>
      </c>
      <c r="I129" s="1080">
        <v>0</v>
      </c>
      <c r="J129" s="1080">
        <v>0</v>
      </c>
      <c r="K129" s="1080">
        <v>0</v>
      </c>
      <c r="L129" s="1088">
        <v>652842.58000000007</v>
      </c>
    </row>
    <row r="130" spans="1:12" ht="18.95" customHeight="1">
      <c r="A130" s="992"/>
      <c r="B130" s="990"/>
      <c r="C130" s="990"/>
      <c r="D130" s="993" t="s">
        <v>44</v>
      </c>
      <c r="E130" s="1016">
        <v>0.14345864514924553</v>
      </c>
      <c r="F130" s="950">
        <v>0.17559057019964064</v>
      </c>
      <c r="G130" s="950">
        <v>0</v>
      </c>
      <c r="H130" s="950">
        <v>0</v>
      </c>
      <c r="I130" s="950">
        <v>0</v>
      </c>
      <c r="J130" s="950">
        <v>0</v>
      </c>
      <c r="K130" s="950">
        <v>0</v>
      </c>
      <c r="L130" s="1017">
        <v>0.48358709629629637</v>
      </c>
    </row>
    <row r="131" spans="1:12" ht="18.95" customHeight="1">
      <c r="A131" s="994"/>
      <c r="B131" s="995"/>
      <c r="C131" s="995"/>
      <c r="D131" s="996" t="s">
        <v>45</v>
      </c>
      <c r="E131" s="1018">
        <v>0.15221989768606201</v>
      </c>
      <c r="F131" s="1019">
        <v>0.17139047708869121</v>
      </c>
      <c r="G131" s="1019">
        <v>0</v>
      </c>
      <c r="H131" s="1019">
        <v>0</v>
      </c>
      <c r="I131" s="1019">
        <v>0</v>
      </c>
      <c r="J131" s="1019">
        <v>0</v>
      </c>
      <c r="K131" s="1019">
        <v>0</v>
      </c>
      <c r="L131" s="1020">
        <v>0.43479648882110444</v>
      </c>
    </row>
    <row r="132" spans="1:12" ht="18.95" customHeight="1">
      <c r="A132" s="1005" t="s">
        <v>402</v>
      </c>
      <c r="B132" s="1001" t="s">
        <v>47</v>
      </c>
      <c r="C132" s="1006" t="s">
        <v>115</v>
      </c>
      <c r="D132" s="1003" t="s">
        <v>41</v>
      </c>
      <c r="E132" s="1085">
        <v>300090000</v>
      </c>
      <c r="F132" s="1080">
        <v>76150000</v>
      </c>
      <c r="G132" s="1080">
        <v>6025000</v>
      </c>
      <c r="H132" s="1080">
        <v>217698000</v>
      </c>
      <c r="I132" s="1080">
        <v>217000</v>
      </c>
      <c r="J132" s="1080">
        <v>0</v>
      </c>
      <c r="K132" s="1080">
        <v>0</v>
      </c>
      <c r="L132" s="1088">
        <v>0</v>
      </c>
    </row>
    <row r="133" spans="1:12" ht="18.95" customHeight="1">
      <c r="A133" s="988"/>
      <c r="B133" s="990"/>
      <c r="C133" s="990"/>
      <c r="D133" s="993" t="s">
        <v>42</v>
      </c>
      <c r="E133" s="1087">
        <v>2155197414.1399999</v>
      </c>
      <c r="F133" s="1080">
        <v>1920210617.99</v>
      </c>
      <c r="G133" s="1080">
        <v>6046064</v>
      </c>
      <c r="H133" s="1080">
        <v>218698663.07000002</v>
      </c>
      <c r="I133" s="1080">
        <v>10242069.08</v>
      </c>
      <c r="J133" s="1080">
        <v>0</v>
      </c>
      <c r="K133" s="1080">
        <v>0</v>
      </c>
      <c r="L133" s="1088">
        <v>0</v>
      </c>
    </row>
    <row r="134" spans="1:12" ht="18.95" customHeight="1">
      <c r="A134" s="988"/>
      <c r="B134" s="990"/>
      <c r="C134" s="990"/>
      <c r="D134" s="993" t="s">
        <v>43</v>
      </c>
      <c r="E134" s="1087">
        <v>1105766580.8500004</v>
      </c>
      <c r="F134" s="1080">
        <v>1006668881.5000005</v>
      </c>
      <c r="G134" s="1080">
        <v>502131.86</v>
      </c>
      <c r="H134" s="1080">
        <v>98595567.49000001</v>
      </c>
      <c r="I134" s="1080">
        <v>0</v>
      </c>
      <c r="J134" s="1080">
        <v>0</v>
      </c>
      <c r="K134" s="1080">
        <v>0</v>
      </c>
      <c r="L134" s="1088">
        <v>0</v>
      </c>
    </row>
    <row r="135" spans="1:12" ht="18.95" customHeight="1">
      <c r="A135" s="988"/>
      <c r="B135" s="990"/>
      <c r="C135" s="990"/>
      <c r="D135" s="993" t="s">
        <v>44</v>
      </c>
      <c r="E135" s="682">
        <v>3.6847831678829697</v>
      </c>
      <c r="F135" s="950" t="s">
        <v>751</v>
      </c>
      <c r="G135" s="950">
        <v>8.3341387551867221E-2</v>
      </c>
      <c r="H135" s="950">
        <v>0.45290065820540387</v>
      </c>
      <c r="I135" s="950">
        <v>0</v>
      </c>
      <c r="J135" s="950">
        <v>0</v>
      </c>
      <c r="K135" s="950">
        <v>0</v>
      </c>
      <c r="L135" s="1017">
        <v>0</v>
      </c>
    </row>
    <row r="136" spans="1:12" ht="18.95" customHeight="1">
      <c r="A136" s="1007"/>
      <c r="B136" s="995"/>
      <c r="C136" s="995"/>
      <c r="D136" s="996" t="s">
        <v>45</v>
      </c>
      <c r="E136" s="1018">
        <v>0.5130697418228114</v>
      </c>
      <c r="F136" s="1019">
        <v>0.52424920061828495</v>
      </c>
      <c r="G136" s="1019">
        <v>8.3051032870310335E-2</v>
      </c>
      <c r="H136" s="1019">
        <v>0.45082839604941716</v>
      </c>
      <c r="I136" s="1019">
        <v>0</v>
      </c>
      <c r="J136" s="1019">
        <v>0</v>
      </c>
      <c r="K136" s="1019">
        <v>0</v>
      </c>
      <c r="L136" s="1020">
        <v>0</v>
      </c>
    </row>
    <row r="137" spans="1:12" ht="18.95" customHeight="1">
      <c r="A137" s="988" t="s">
        <v>403</v>
      </c>
      <c r="B137" s="989" t="s">
        <v>47</v>
      </c>
      <c r="C137" s="990" t="s">
        <v>404</v>
      </c>
      <c r="D137" s="1004" t="s">
        <v>41</v>
      </c>
      <c r="E137" s="1085">
        <v>4316416000</v>
      </c>
      <c r="F137" s="1080">
        <v>2990871000</v>
      </c>
      <c r="G137" s="1080">
        <v>10200000</v>
      </c>
      <c r="H137" s="1080">
        <v>1298178000</v>
      </c>
      <c r="I137" s="1080">
        <v>17027000</v>
      </c>
      <c r="J137" s="1080">
        <v>0</v>
      </c>
      <c r="K137" s="1080">
        <v>0</v>
      </c>
      <c r="L137" s="1088">
        <v>140000</v>
      </c>
    </row>
    <row r="138" spans="1:12" ht="18.95" customHeight="1">
      <c r="A138" s="988"/>
      <c r="B138" s="989"/>
      <c r="C138" s="990"/>
      <c r="D138" s="993" t="s">
        <v>42</v>
      </c>
      <c r="E138" s="1087">
        <v>4734049142.5200005</v>
      </c>
      <c r="F138" s="1080">
        <v>3045095205.4099998</v>
      </c>
      <c r="G138" s="1080">
        <v>12603582.279999999</v>
      </c>
      <c r="H138" s="1080">
        <v>1540471963.25</v>
      </c>
      <c r="I138" s="1080">
        <v>135732241.57999998</v>
      </c>
      <c r="J138" s="1080">
        <v>0</v>
      </c>
      <c r="K138" s="1080">
        <v>0</v>
      </c>
      <c r="L138" s="1088">
        <v>146150</v>
      </c>
    </row>
    <row r="139" spans="1:12" ht="18.95" customHeight="1">
      <c r="A139" s="988"/>
      <c r="B139" s="989"/>
      <c r="C139" s="990"/>
      <c r="D139" s="993" t="s">
        <v>43</v>
      </c>
      <c r="E139" s="1087">
        <v>2261721292.04</v>
      </c>
      <c r="F139" s="1080">
        <v>1424544385.48</v>
      </c>
      <c r="G139" s="1080">
        <v>6261170.9000000013</v>
      </c>
      <c r="H139" s="1080">
        <v>743868991.21000004</v>
      </c>
      <c r="I139" s="1080">
        <v>87042019.450000003</v>
      </c>
      <c r="J139" s="1080">
        <v>0</v>
      </c>
      <c r="K139" s="1080">
        <v>0</v>
      </c>
      <c r="L139" s="1088">
        <v>4725</v>
      </c>
    </row>
    <row r="140" spans="1:12" ht="18.95" customHeight="1">
      <c r="A140" s="988"/>
      <c r="B140" s="990"/>
      <c r="C140" s="990"/>
      <c r="D140" s="993" t="s">
        <v>44</v>
      </c>
      <c r="E140" s="1016">
        <v>0.52398130579629021</v>
      </c>
      <c r="F140" s="950">
        <v>0.47629750179128422</v>
      </c>
      <c r="G140" s="950">
        <v>0.61384028431372561</v>
      </c>
      <c r="H140" s="950">
        <v>0.57301001188588929</v>
      </c>
      <c r="I140" s="1078">
        <v>5.1119997327773534</v>
      </c>
      <c r="J140" s="950">
        <v>0</v>
      </c>
      <c r="K140" s="950">
        <v>0</v>
      </c>
      <c r="L140" s="1017">
        <v>3.3750000000000002E-2</v>
      </c>
    </row>
    <row r="141" spans="1:12" ht="18.95" customHeight="1">
      <c r="A141" s="994"/>
      <c r="B141" s="995"/>
      <c r="C141" s="995"/>
      <c r="D141" s="996" t="s">
        <v>45</v>
      </c>
      <c r="E141" s="1018">
        <v>0.47775619220464072</v>
      </c>
      <c r="F141" s="1019">
        <v>0.46781604166238067</v>
      </c>
      <c r="G141" s="1019">
        <v>0.49677708772810913</v>
      </c>
      <c r="H141" s="1019">
        <v>0.48288382324117579</v>
      </c>
      <c r="I141" s="1019">
        <v>0.64127740348779128</v>
      </c>
      <c r="J141" s="1019">
        <v>0</v>
      </c>
      <c r="K141" s="1019">
        <v>0</v>
      </c>
      <c r="L141" s="1020">
        <v>3.232979815258296E-2</v>
      </c>
    </row>
    <row r="142" spans="1:12" ht="18.95" customHeight="1">
      <c r="A142" s="988" t="s">
        <v>405</v>
      </c>
      <c r="B142" s="989" t="s">
        <v>47</v>
      </c>
      <c r="C142" s="990" t="s">
        <v>406</v>
      </c>
      <c r="D142" s="1003" t="s">
        <v>41</v>
      </c>
      <c r="E142" s="1085">
        <v>3987888000</v>
      </c>
      <c r="F142" s="1080">
        <v>3987581000</v>
      </c>
      <c r="G142" s="1080">
        <v>12000</v>
      </c>
      <c r="H142" s="1080">
        <v>48000</v>
      </c>
      <c r="I142" s="1080">
        <v>134000</v>
      </c>
      <c r="J142" s="1080">
        <v>0</v>
      </c>
      <c r="K142" s="1080">
        <v>0</v>
      </c>
      <c r="L142" s="1088">
        <v>113000</v>
      </c>
    </row>
    <row r="143" spans="1:12" ht="18.95" customHeight="1">
      <c r="A143" s="988"/>
      <c r="B143" s="989"/>
      <c r="C143" s="990"/>
      <c r="D143" s="993" t="s">
        <v>42</v>
      </c>
      <c r="E143" s="1087">
        <v>4443292906.2400007</v>
      </c>
      <c r="F143" s="1080">
        <v>4389944015.960001</v>
      </c>
      <c r="G143" s="1080">
        <v>12000</v>
      </c>
      <c r="H143" s="1080">
        <v>554302</v>
      </c>
      <c r="I143" s="1080">
        <v>48656053</v>
      </c>
      <c r="J143" s="1080">
        <v>0</v>
      </c>
      <c r="K143" s="1080">
        <v>0</v>
      </c>
      <c r="L143" s="1088">
        <v>4126535.2800000007</v>
      </c>
    </row>
    <row r="144" spans="1:12" ht="18.95" customHeight="1">
      <c r="A144" s="988"/>
      <c r="B144" s="989"/>
      <c r="C144" s="990"/>
      <c r="D144" s="993" t="s">
        <v>43</v>
      </c>
      <c r="E144" s="1087">
        <v>2170777313.1600003</v>
      </c>
      <c r="F144" s="1080">
        <v>2165048059.9900002</v>
      </c>
      <c r="G144" s="1080">
        <v>6000</v>
      </c>
      <c r="H144" s="1080">
        <v>38620.129999999997</v>
      </c>
      <c r="I144" s="1080">
        <v>3450533.16</v>
      </c>
      <c r="J144" s="1080">
        <v>0</v>
      </c>
      <c r="K144" s="1080">
        <v>0</v>
      </c>
      <c r="L144" s="1088">
        <v>2234099.8800000004</v>
      </c>
    </row>
    <row r="145" spans="1:12" ht="18.95" customHeight="1">
      <c r="A145" s="988"/>
      <c r="B145" s="990"/>
      <c r="C145" s="990"/>
      <c r="D145" s="993" t="s">
        <v>44</v>
      </c>
      <c r="E145" s="1016">
        <v>0.54434259767576232</v>
      </c>
      <c r="F145" s="950">
        <v>0.54294773196832868</v>
      </c>
      <c r="G145" s="950">
        <v>0.5</v>
      </c>
      <c r="H145" s="950">
        <v>0.80458604166666658</v>
      </c>
      <c r="I145" s="950" t="s">
        <v>751</v>
      </c>
      <c r="J145" s="950">
        <v>0</v>
      </c>
      <c r="K145" s="950">
        <v>0</v>
      </c>
      <c r="L145" s="1017" t="s">
        <v>751</v>
      </c>
    </row>
    <row r="146" spans="1:12" ht="18.95" customHeight="1">
      <c r="A146" s="994"/>
      <c r="B146" s="995"/>
      <c r="C146" s="995"/>
      <c r="D146" s="996" t="s">
        <v>45</v>
      </c>
      <c r="E146" s="1018">
        <v>0.48855147724144826</v>
      </c>
      <c r="F146" s="1019">
        <v>0.49318352400823123</v>
      </c>
      <c r="G146" s="1019">
        <v>0.5</v>
      </c>
      <c r="H146" s="1019">
        <v>6.9673445161662767E-2</v>
      </c>
      <c r="I146" s="1019">
        <v>7.0916832485364151E-2</v>
      </c>
      <c r="J146" s="1019">
        <v>0</v>
      </c>
      <c r="K146" s="1019">
        <v>0</v>
      </c>
      <c r="L146" s="1020">
        <v>0.54139846830535276</v>
      </c>
    </row>
    <row r="147" spans="1:12" ht="18.75" customHeight="1">
      <c r="A147" s="988" t="s">
        <v>407</v>
      </c>
      <c r="B147" s="989" t="s">
        <v>47</v>
      </c>
      <c r="C147" s="990" t="s">
        <v>408</v>
      </c>
      <c r="D147" s="993" t="s">
        <v>41</v>
      </c>
      <c r="E147" s="1087">
        <v>104830000</v>
      </c>
      <c r="F147" s="1080">
        <v>88825000</v>
      </c>
      <c r="G147" s="1080">
        <v>510000</v>
      </c>
      <c r="H147" s="1080">
        <v>15495000</v>
      </c>
      <c r="I147" s="1080">
        <v>0</v>
      </c>
      <c r="J147" s="1080">
        <v>0</v>
      </c>
      <c r="K147" s="1080">
        <v>0</v>
      </c>
      <c r="L147" s="1088">
        <v>0</v>
      </c>
    </row>
    <row r="148" spans="1:12" ht="18.95" customHeight="1">
      <c r="A148" s="988"/>
      <c r="B148" s="989"/>
      <c r="C148" s="990" t="s">
        <v>409</v>
      </c>
      <c r="D148" s="993" t="s">
        <v>42</v>
      </c>
      <c r="E148" s="1087">
        <v>221123786.98999998</v>
      </c>
      <c r="F148" s="1080">
        <v>200197139.98999998</v>
      </c>
      <c r="G148" s="1080">
        <v>519000</v>
      </c>
      <c r="H148" s="1080">
        <v>17504446</v>
      </c>
      <c r="I148" s="1080">
        <v>2903201</v>
      </c>
      <c r="J148" s="1080">
        <v>0</v>
      </c>
      <c r="K148" s="1080">
        <v>0</v>
      </c>
      <c r="L148" s="1088">
        <v>0</v>
      </c>
    </row>
    <row r="149" spans="1:12" ht="18.95" customHeight="1">
      <c r="A149" s="988"/>
      <c r="B149" s="989"/>
      <c r="C149" s="990"/>
      <c r="D149" s="993" t="s">
        <v>43</v>
      </c>
      <c r="E149" s="1087">
        <v>84406077.089999974</v>
      </c>
      <c r="F149" s="1080">
        <v>75676428.909999982</v>
      </c>
      <c r="G149" s="1080">
        <v>501632.1</v>
      </c>
      <c r="H149" s="1080">
        <v>6836586.0800000029</v>
      </c>
      <c r="I149" s="1080">
        <v>1391430</v>
      </c>
      <c r="J149" s="1080">
        <v>0</v>
      </c>
      <c r="K149" s="1080">
        <v>0</v>
      </c>
      <c r="L149" s="1088">
        <v>0</v>
      </c>
    </row>
    <row r="150" spans="1:12" ht="18.95" customHeight="1">
      <c r="A150" s="988"/>
      <c r="B150" s="990"/>
      <c r="C150" s="990"/>
      <c r="D150" s="993" t="s">
        <v>44</v>
      </c>
      <c r="E150" s="1016">
        <v>0.80517101106553446</v>
      </c>
      <c r="F150" s="950">
        <v>0.85197218024204879</v>
      </c>
      <c r="G150" s="950">
        <v>0.98359235294117642</v>
      </c>
      <c r="H150" s="950">
        <v>0.44121239625685721</v>
      </c>
      <c r="I150" s="950">
        <v>0</v>
      </c>
      <c r="J150" s="950">
        <v>0</v>
      </c>
      <c r="K150" s="950">
        <v>0</v>
      </c>
      <c r="L150" s="1017">
        <v>0</v>
      </c>
    </row>
    <row r="151" spans="1:12" ht="18.95" customHeight="1">
      <c r="A151" s="994"/>
      <c r="B151" s="995"/>
      <c r="C151" s="995"/>
      <c r="D151" s="998" t="s">
        <v>45</v>
      </c>
      <c r="E151" s="1018">
        <v>0.38171414409530313</v>
      </c>
      <c r="F151" s="1019">
        <v>0.37800954056476571</v>
      </c>
      <c r="G151" s="1019">
        <v>0.96653583815028898</v>
      </c>
      <c r="H151" s="1019">
        <v>0.3905628364359548</v>
      </c>
      <c r="I151" s="1019">
        <v>0.47927442846706103</v>
      </c>
      <c r="J151" s="1019">
        <v>0</v>
      </c>
      <c r="K151" s="1019">
        <v>0</v>
      </c>
      <c r="L151" s="1020">
        <v>0</v>
      </c>
    </row>
    <row r="152" spans="1:12" ht="18.95" customHeight="1">
      <c r="A152" s="988" t="s">
        <v>410</v>
      </c>
      <c r="B152" s="989" t="s">
        <v>47</v>
      </c>
      <c r="C152" s="990" t="s">
        <v>411</v>
      </c>
      <c r="D152" s="991" t="s">
        <v>41</v>
      </c>
      <c r="E152" s="1085">
        <v>27808000</v>
      </c>
      <c r="F152" s="1080">
        <v>18833000</v>
      </c>
      <c r="G152" s="1080">
        <v>0</v>
      </c>
      <c r="H152" s="1080">
        <v>8975000</v>
      </c>
      <c r="I152" s="1080">
        <v>0</v>
      </c>
      <c r="J152" s="1080">
        <v>0</v>
      </c>
      <c r="K152" s="1080">
        <v>0</v>
      </c>
      <c r="L152" s="1088">
        <v>0</v>
      </c>
    </row>
    <row r="153" spans="1:12" ht="18.95" customHeight="1">
      <c r="A153" s="988"/>
      <c r="B153" s="989"/>
      <c r="C153" s="990" t="s">
        <v>412</v>
      </c>
      <c r="D153" s="993" t="s">
        <v>42</v>
      </c>
      <c r="E153" s="1087">
        <v>186859588.98999998</v>
      </c>
      <c r="F153" s="1080">
        <v>171123394.25999999</v>
      </c>
      <c r="G153" s="1080">
        <v>6684600</v>
      </c>
      <c r="H153" s="1080">
        <v>8699800</v>
      </c>
      <c r="I153" s="1080">
        <v>351794.73</v>
      </c>
      <c r="J153" s="1080">
        <v>0</v>
      </c>
      <c r="K153" s="1080">
        <v>0</v>
      </c>
      <c r="L153" s="1088">
        <v>0</v>
      </c>
    </row>
    <row r="154" spans="1:12" ht="18.95" customHeight="1">
      <c r="A154" s="988"/>
      <c r="B154" s="989"/>
      <c r="C154" s="990"/>
      <c r="D154" s="993" t="s">
        <v>43</v>
      </c>
      <c r="E154" s="1087">
        <v>157815967.35999998</v>
      </c>
      <c r="F154" s="1080">
        <v>150666500.94999999</v>
      </c>
      <c r="G154" s="1080">
        <v>6684600</v>
      </c>
      <c r="H154" s="1080">
        <v>113071.67999999999</v>
      </c>
      <c r="I154" s="1080">
        <v>351794.73</v>
      </c>
      <c r="J154" s="1080">
        <v>0</v>
      </c>
      <c r="K154" s="1080">
        <v>0</v>
      </c>
      <c r="L154" s="1088">
        <v>0</v>
      </c>
    </row>
    <row r="155" spans="1:12" ht="18.95" customHeight="1">
      <c r="A155" s="988"/>
      <c r="B155" s="990"/>
      <c r="C155" s="990"/>
      <c r="D155" s="993" t="s">
        <v>44</v>
      </c>
      <c r="E155" s="1016">
        <v>5.6752002071346368</v>
      </c>
      <c r="F155" s="950">
        <v>8.0001327961556843</v>
      </c>
      <c r="G155" s="950">
        <v>0</v>
      </c>
      <c r="H155" s="950">
        <v>1.2598515877437325E-2</v>
      </c>
      <c r="I155" s="950">
        <v>0</v>
      </c>
      <c r="J155" s="950">
        <v>0</v>
      </c>
      <c r="K155" s="950">
        <v>0</v>
      </c>
      <c r="L155" s="1017">
        <v>0</v>
      </c>
    </row>
    <row r="156" spans="1:12" ht="18.95" customHeight="1">
      <c r="A156" s="994"/>
      <c r="B156" s="995"/>
      <c r="C156" s="995"/>
      <c r="D156" s="998" t="s">
        <v>45</v>
      </c>
      <c r="E156" s="1018">
        <v>0.84456980887636279</v>
      </c>
      <c r="F156" s="1019">
        <v>0.8804553088812721</v>
      </c>
      <c r="G156" s="1019">
        <v>1</v>
      </c>
      <c r="H156" s="1019">
        <v>1.2997043610197935E-2</v>
      </c>
      <c r="I156" s="1019">
        <v>1</v>
      </c>
      <c r="J156" s="1019">
        <v>0</v>
      </c>
      <c r="K156" s="1019">
        <v>0</v>
      </c>
      <c r="L156" s="1020">
        <v>0</v>
      </c>
    </row>
    <row r="157" spans="1:12" ht="18.95" customHeight="1">
      <c r="A157" s="988" t="s">
        <v>426</v>
      </c>
      <c r="B157" s="989" t="s">
        <v>47</v>
      </c>
      <c r="C157" s="990" t="s">
        <v>178</v>
      </c>
      <c r="D157" s="993" t="s">
        <v>41</v>
      </c>
      <c r="E157" s="1085">
        <v>53064080000</v>
      </c>
      <c r="F157" s="1080">
        <v>53011346000</v>
      </c>
      <c r="G157" s="1080">
        <v>16000</v>
      </c>
      <c r="H157" s="1080">
        <v>52718000</v>
      </c>
      <c r="I157" s="1080">
        <v>0</v>
      </c>
      <c r="J157" s="1080">
        <v>0</v>
      </c>
      <c r="K157" s="1080">
        <v>0</v>
      </c>
      <c r="L157" s="1088">
        <v>0</v>
      </c>
    </row>
    <row r="158" spans="1:12" ht="18.95" customHeight="1">
      <c r="A158" s="988"/>
      <c r="B158" s="989"/>
      <c r="C158" s="990"/>
      <c r="D158" s="993" t="s">
        <v>42</v>
      </c>
      <c r="E158" s="1087">
        <v>53370767813.629997</v>
      </c>
      <c r="F158" s="1080">
        <v>53184873267.159996</v>
      </c>
      <c r="G158" s="1080">
        <v>20550</v>
      </c>
      <c r="H158" s="1080">
        <v>52813449.999999993</v>
      </c>
      <c r="I158" s="1080">
        <v>133034672.47</v>
      </c>
      <c r="J158" s="1080">
        <v>0</v>
      </c>
      <c r="K158" s="1080">
        <v>0</v>
      </c>
      <c r="L158" s="1088">
        <v>25874</v>
      </c>
    </row>
    <row r="159" spans="1:12" ht="18.95" customHeight="1">
      <c r="A159" s="988"/>
      <c r="B159" s="989"/>
      <c r="C159" s="990"/>
      <c r="D159" s="993" t="s">
        <v>43</v>
      </c>
      <c r="E159" s="1087">
        <v>27132862881.830009</v>
      </c>
      <c r="F159" s="1080">
        <v>27096960118.700008</v>
      </c>
      <c r="G159" s="1080">
        <v>8634.0999999999985</v>
      </c>
      <c r="H159" s="1080">
        <v>23318369.90000001</v>
      </c>
      <c r="I159" s="1080">
        <v>12568165.130000001</v>
      </c>
      <c r="J159" s="1080">
        <v>0</v>
      </c>
      <c r="K159" s="1080">
        <v>0</v>
      </c>
      <c r="L159" s="1088">
        <v>7594</v>
      </c>
    </row>
    <row r="160" spans="1:12" ht="18.95" customHeight="1">
      <c r="A160" s="992"/>
      <c r="B160" s="990"/>
      <c r="C160" s="990"/>
      <c r="D160" s="993" t="s">
        <v>44</v>
      </c>
      <c r="E160" s="1016">
        <v>0.51132259113566103</v>
      </c>
      <c r="F160" s="950">
        <v>0.51115397293817078</v>
      </c>
      <c r="G160" s="950">
        <v>0.5396312499999999</v>
      </c>
      <c r="H160" s="950">
        <v>0.44232273417049223</v>
      </c>
      <c r="I160" s="950">
        <v>0</v>
      </c>
      <c r="J160" s="950">
        <v>0</v>
      </c>
      <c r="K160" s="950">
        <v>0</v>
      </c>
      <c r="L160" s="1017">
        <v>0</v>
      </c>
    </row>
    <row r="161" spans="1:12" ht="18.75" customHeight="1">
      <c r="A161" s="994"/>
      <c r="B161" s="995"/>
      <c r="C161" s="995"/>
      <c r="D161" s="999" t="s">
        <v>45</v>
      </c>
      <c r="E161" s="1018">
        <v>0.50838434583848602</v>
      </c>
      <c r="F161" s="1019">
        <v>0.5094862214409287</v>
      </c>
      <c r="G161" s="1019">
        <v>0.42015085158150844</v>
      </c>
      <c r="H161" s="1019">
        <v>0.44152332218402723</v>
      </c>
      <c r="I161" s="1019">
        <v>9.4472853555032335E-2</v>
      </c>
      <c r="J161" s="1019">
        <v>0</v>
      </c>
      <c r="K161" s="1019">
        <v>0</v>
      </c>
      <c r="L161" s="1020">
        <v>0.29349926567210327</v>
      </c>
    </row>
    <row r="162" spans="1:12" ht="18.95" customHeight="1">
      <c r="A162" s="1005" t="s">
        <v>413</v>
      </c>
      <c r="B162" s="1001" t="s">
        <v>47</v>
      </c>
      <c r="C162" s="1006" t="s">
        <v>414</v>
      </c>
      <c r="D162" s="1003" t="s">
        <v>41</v>
      </c>
      <c r="E162" s="1085">
        <v>177816000</v>
      </c>
      <c r="F162" s="1080">
        <v>4396000</v>
      </c>
      <c r="G162" s="1080">
        <v>268000</v>
      </c>
      <c r="H162" s="1080">
        <v>171347000</v>
      </c>
      <c r="I162" s="1080">
        <v>1805000</v>
      </c>
      <c r="J162" s="1080">
        <v>0</v>
      </c>
      <c r="K162" s="1080">
        <v>0</v>
      </c>
      <c r="L162" s="1088">
        <v>0</v>
      </c>
    </row>
    <row r="163" spans="1:12" ht="18.95" customHeight="1">
      <c r="A163" s="988"/>
      <c r="B163" s="989"/>
      <c r="C163" s="990" t="s">
        <v>415</v>
      </c>
      <c r="D163" s="993" t="s">
        <v>42</v>
      </c>
      <c r="E163" s="1087">
        <v>187616526</v>
      </c>
      <c r="F163" s="1080">
        <v>4359617</v>
      </c>
      <c r="G163" s="1080">
        <v>298000</v>
      </c>
      <c r="H163" s="1080">
        <v>172036896</v>
      </c>
      <c r="I163" s="1080">
        <v>10922013</v>
      </c>
      <c r="J163" s="1080">
        <v>0</v>
      </c>
      <c r="K163" s="1080">
        <v>0</v>
      </c>
      <c r="L163" s="1088">
        <v>0</v>
      </c>
    </row>
    <row r="164" spans="1:12" ht="18.95" customHeight="1">
      <c r="A164" s="988"/>
      <c r="B164" s="989"/>
      <c r="C164" s="990"/>
      <c r="D164" s="993" t="s">
        <v>43</v>
      </c>
      <c r="E164" s="1087">
        <v>81955616.110000059</v>
      </c>
      <c r="F164" s="1080">
        <v>2300967</v>
      </c>
      <c r="G164" s="1080">
        <v>155691.15000000002</v>
      </c>
      <c r="H164" s="1080">
        <v>78417478.960000053</v>
      </c>
      <c r="I164" s="1080">
        <v>1081479</v>
      </c>
      <c r="J164" s="1080">
        <v>0</v>
      </c>
      <c r="K164" s="1080">
        <v>0</v>
      </c>
      <c r="L164" s="1088">
        <v>0</v>
      </c>
    </row>
    <row r="165" spans="1:12" ht="18.95" customHeight="1">
      <c r="A165" s="988"/>
      <c r="B165" s="990"/>
      <c r="C165" s="990"/>
      <c r="D165" s="993" t="s">
        <v>44</v>
      </c>
      <c r="E165" s="1016">
        <v>0.46090124685067746</v>
      </c>
      <c r="F165" s="950">
        <v>0.52342288444040042</v>
      </c>
      <c r="G165" s="950">
        <v>0.58093712686567178</v>
      </c>
      <c r="H165" s="950">
        <v>0.45765306051462851</v>
      </c>
      <c r="I165" s="950">
        <v>0.59915734072022164</v>
      </c>
      <c r="J165" s="950">
        <v>0</v>
      </c>
      <c r="K165" s="950">
        <v>0</v>
      </c>
      <c r="L165" s="1017">
        <v>0</v>
      </c>
    </row>
    <row r="166" spans="1:12" ht="18.95" customHeight="1">
      <c r="A166" s="994"/>
      <c r="B166" s="995"/>
      <c r="C166" s="995"/>
      <c r="D166" s="998" t="s">
        <v>45</v>
      </c>
      <c r="E166" s="1018">
        <v>0.43682514465703337</v>
      </c>
      <c r="F166" s="1019">
        <v>0.52779108807035113</v>
      </c>
      <c r="G166" s="1019">
        <v>0.52245352348993301</v>
      </c>
      <c r="H166" s="1019">
        <v>0.45581779713114595</v>
      </c>
      <c r="I166" s="1019">
        <v>9.9018285365527398E-2</v>
      </c>
      <c r="J166" s="1019">
        <v>0</v>
      </c>
      <c r="K166" s="1019">
        <v>0</v>
      </c>
      <c r="L166" s="1020">
        <v>0</v>
      </c>
    </row>
    <row r="167" spans="1:12" ht="18.95" customHeight="1">
      <c r="A167" s="988" t="s">
        <v>416</v>
      </c>
      <c r="B167" s="989" t="s">
        <v>47</v>
      </c>
      <c r="C167" s="990" t="s">
        <v>417</v>
      </c>
      <c r="D167" s="993" t="s">
        <v>41</v>
      </c>
      <c r="E167" s="1085">
        <v>146109000</v>
      </c>
      <c r="F167" s="1080">
        <v>48554000</v>
      </c>
      <c r="G167" s="1080">
        <v>196000</v>
      </c>
      <c r="H167" s="1080">
        <v>95415000</v>
      </c>
      <c r="I167" s="1080">
        <v>1944000</v>
      </c>
      <c r="J167" s="1080">
        <v>0</v>
      </c>
      <c r="K167" s="1080">
        <v>0</v>
      </c>
      <c r="L167" s="1088">
        <v>0</v>
      </c>
    </row>
    <row r="168" spans="1:12" ht="18.95" customHeight="1">
      <c r="A168" s="988"/>
      <c r="B168" s="989"/>
      <c r="C168" s="990" t="s">
        <v>418</v>
      </c>
      <c r="D168" s="993" t="s">
        <v>42</v>
      </c>
      <c r="E168" s="1087">
        <v>146441563</v>
      </c>
      <c r="F168" s="1080">
        <v>49353900</v>
      </c>
      <c r="G168" s="1080">
        <v>214785</v>
      </c>
      <c r="H168" s="1080">
        <v>94821515</v>
      </c>
      <c r="I168" s="1080">
        <v>2026500</v>
      </c>
      <c r="J168" s="1080">
        <v>0</v>
      </c>
      <c r="K168" s="1080">
        <v>0</v>
      </c>
      <c r="L168" s="1088">
        <v>24863</v>
      </c>
    </row>
    <row r="169" spans="1:12" ht="18.95" customHeight="1">
      <c r="A169" s="988"/>
      <c r="B169" s="989"/>
      <c r="C169" s="990"/>
      <c r="D169" s="993" t="s">
        <v>43</v>
      </c>
      <c r="E169" s="1087">
        <v>44489837.56000001</v>
      </c>
      <c r="F169" s="1080">
        <v>4769389.5999999996</v>
      </c>
      <c r="G169" s="1080">
        <v>79891.97</v>
      </c>
      <c r="H169" s="1080">
        <v>39385262.840000011</v>
      </c>
      <c r="I169" s="1080">
        <v>247740.5</v>
      </c>
      <c r="J169" s="1080">
        <v>0</v>
      </c>
      <c r="K169" s="1080">
        <v>0</v>
      </c>
      <c r="L169" s="1088">
        <v>7552.6500000000005</v>
      </c>
    </row>
    <row r="170" spans="1:12" ht="18.95" customHeight="1">
      <c r="A170" s="992"/>
      <c r="B170" s="990"/>
      <c r="C170" s="990"/>
      <c r="D170" s="993" t="s">
        <v>44</v>
      </c>
      <c r="E170" s="1016">
        <v>0.30449758440616259</v>
      </c>
      <c r="F170" s="950">
        <v>9.8228562013428333E-2</v>
      </c>
      <c r="G170" s="950">
        <v>0.40761209183673469</v>
      </c>
      <c r="H170" s="950">
        <v>0.41277852371220469</v>
      </c>
      <c r="I170" s="950">
        <v>0.12743852880658435</v>
      </c>
      <c r="J170" s="950">
        <v>0</v>
      </c>
      <c r="K170" s="950">
        <v>0</v>
      </c>
      <c r="L170" s="1017">
        <v>0</v>
      </c>
    </row>
    <row r="171" spans="1:12" ht="18.95" customHeight="1">
      <c r="A171" s="994"/>
      <c r="B171" s="995"/>
      <c r="C171" s="995"/>
      <c r="D171" s="999" t="s">
        <v>45</v>
      </c>
      <c r="E171" s="1018">
        <v>0.30380608243030027</v>
      </c>
      <c r="F171" s="1019">
        <v>9.6636529230719345E-2</v>
      </c>
      <c r="G171" s="1019">
        <v>0.37196252066019508</v>
      </c>
      <c r="H171" s="1019">
        <v>0.41536209203153956</v>
      </c>
      <c r="I171" s="1019">
        <v>0.12225043177892919</v>
      </c>
      <c r="J171" s="1019">
        <v>0</v>
      </c>
      <c r="K171" s="1019">
        <v>0</v>
      </c>
      <c r="L171" s="1020">
        <v>0.30377066323452523</v>
      </c>
    </row>
    <row r="172" spans="1:12" ht="18.95" customHeight="1">
      <c r="A172" s="988" t="s">
        <v>419</v>
      </c>
      <c r="B172" s="989" t="s">
        <v>47</v>
      </c>
      <c r="C172" s="990" t="s">
        <v>420</v>
      </c>
      <c r="D172" s="1004" t="s">
        <v>41</v>
      </c>
      <c r="E172" s="1085">
        <v>19796000</v>
      </c>
      <c r="F172" s="1080">
        <v>19636000</v>
      </c>
      <c r="G172" s="1080">
        <v>10000</v>
      </c>
      <c r="H172" s="1080">
        <v>0</v>
      </c>
      <c r="I172" s="1080">
        <v>150000</v>
      </c>
      <c r="J172" s="1080">
        <v>0</v>
      </c>
      <c r="K172" s="1080">
        <v>0</v>
      </c>
      <c r="L172" s="1088">
        <v>0</v>
      </c>
    </row>
    <row r="173" spans="1:12" ht="18.95" customHeight="1">
      <c r="A173" s="992"/>
      <c r="B173" s="990"/>
      <c r="C173" s="990" t="s">
        <v>421</v>
      </c>
      <c r="D173" s="993" t="s">
        <v>42</v>
      </c>
      <c r="E173" s="1087">
        <v>19996000</v>
      </c>
      <c r="F173" s="1080">
        <v>19636000</v>
      </c>
      <c r="G173" s="1080">
        <v>10000</v>
      </c>
      <c r="H173" s="1080">
        <v>200000</v>
      </c>
      <c r="I173" s="1080">
        <v>150000</v>
      </c>
      <c r="J173" s="1080">
        <v>0</v>
      </c>
      <c r="K173" s="1080">
        <v>0</v>
      </c>
      <c r="L173" s="1088">
        <v>0</v>
      </c>
    </row>
    <row r="174" spans="1:12" ht="18.95" customHeight="1">
      <c r="A174" s="992"/>
      <c r="B174" s="990"/>
      <c r="C174" s="990" t="s">
        <v>422</v>
      </c>
      <c r="D174" s="993" t="s">
        <v>43</v>
      </c>
      <c r="E174" s="1087">
        <v>10428934</v>
      </c>
      <c r="F174" s="1080">
        <v>10268134</v>
      </c>
      <c r="G174" s="1080">
        <v>4800</v>
      </c>
      <c r="H174" s="1080">
        <v>6000</v>
      </c>
      <c r="I174" s="1080">
        <v>150000</v>
      </c>
      <c r="J174" s="1080">
        <v>0</v>
      </c>
      <c r="K174" s="1080">
        <v>0</v>
      </c>
      <c r="L174" s="1088">
        <v>0</v>
      </c>
    </row>
    <row r="175" spans="1:12" ht="18.95" customHeight="1">
      <c r="A175" s="992"/>
      <c r="B175" s="990"/>
      <c r="C175" s="990" t="s">
        <v>423</v>
      </c>
      <c r="D175" s="993" t="s">
        <v>44</v>
      </c>
      <c r="E175" s="1016">
        <v>0.5268202667205496</v>
      </c>
      <c r="F175" s="950">
        <v>0.52292391525769</v>
      </c>
      <c r="G175" s="950">
        <v>0.48</v>
      </c>
      <c r="H175" s="950">
        <v>0</v>
      </c>
      <c r="I175" s="950">
        <v>1</v>
      </c>
      <c r="J175" s="950">
        <v>0</v>
      </c>
      <c r="K175" s="950">
        <v>0</v>
      </c>
      <c r="L175" s="1017">
        <v>0</v>
      </c>
    </row>
    <row r="176" spans="1:12" ht="18.95" customHeight="1">
      <c r="A176" s="994"/>
      <c r="B176" s="995"/>
      <c r="C176" s="995"/>
      <c r="D176" s="998" t="s">
        <v>45</v>
      </c>
      <c r="E176" s="1018">
        <v>0.52155101020204042</v>
      </c>
      <c r="F176" s="1019">
        <v>0.52292391525769</v>
      </c>
      <c r="G176" s="1019">
        <v>0.48</v>
      </c>
      <c r="H176" s="1019">
        <v>0.03</v>
      </c>
      <c r="I176" s="1019">
        <v>1</v>
      </c>
      <c r="J176" s="1019">
        <v>0</v>
      </c>
      <c r="K176" s="1019">
        <v>0</v>
      </c>
      <c r="L176" s="1020">
        <v>0</v>
      </c>
    </row>
    <row r="177" spans="1:12" ht="18.95" hidden="1" customHeight="1">
      <c r="A177" s="988" t="s">
        <v>424</v>
      </c>
      <c r="B177" s="989" t="s">
        <v>47</v>
      </c>
      <c r="C177" s="990" t="s">
        <v>425</v>
      </c>
      <c r="D177" s="991" t="s">
        <v>41</v>
      </c>
      <c r="E177" s="1085" t="e">
        <f>SUM(F177:L177)</f>
        <v>#REF!</v>
      </c>
      <c r="F177" s="1080" t="e">
        <f>(SUMIFS(#REF!,#REF!,"2",#REF!,A177,#REF!,"85"))</f>
        <v>#REF!</v>
      </c>
      <c r="G177" s="1080" t="e">
        <f>(SUMIFS(#REF!,#REF!,"3",#REF!,A177,#REF!,"85"))</f>
        <v>#REF!</v>
      </c>
      <c r="H177" s="1080" t="e">
        <f>(SUMIFS(#REF!,#REF!,"4",#REF!,A177,#REF!,"85"))</f>
        <v>#REF!</v>
      </c>
      <c r="I177" s="1080" t="e">
        <f>(SUMIFS(#REF!,#REF!,"6",#REF!,A177,#REF!,"85"))</f>
        <v>#REF!</v>
      </c>
      <c r="J177" s="1080" t="e">
        <f>(SUMIFS(#REF!,#REF!,"8",#REF!,A177,#REF!,"85"))</f>
        <v>#REF!</v>
      </c>
      <c r="K177" s="1080" t="e">
        <f>(SUMIFS(#REF!,#REF!,"9",#REF!,A177,#REF!,"85"))</f>
        <v>#REF!</v>
      </c>
      <c r="L177" s="1088" t="e">
        <f>(SUMIFS(#REF!,#REF!,"1",#REF!,A177,#REF!,"85"))</f>
        <v>#REF!</v>
      </c>
    </row>
    <row r="178" spans="1:12" ht="18.95" hidden="1" customHeight="1">
      <c r="A178" s="992"/>
      <c r="B178" s="990"/>
      <c r="C178" s="990"/>
      <c r="D178" s="993" t="s">
        <v>42</v>
      </c>
      <c r="E178" s="1087" t="e">
        <f>SUM(F178:L178)</f>
        <v>#REF!</v>
      </c>
      <c r="F178" s="1080" t="e">
        <f>(SUMIFS(#REF!,#REF!,"2",#REF!,A177,#REF!,"85"))</f>
        <v>#REF!</v>
      </c>
      <c r="G178" s="1080" t="e">
        <f>(SUMIFS(#REF!,#REF!,"3",#REF!,A177,#REF!,"85"))</f>
        <v>#REF!</v>
      </c>
      <c r="H178" s="1080" t="e">
        <f>(SUMIFS(#REF!,#REF!,"4",#REF!,A177,#REF!,"85"))</f>
        <v>#REF!</v>
      </c>
      <c r="I178" s="1080" t="e">
        <f>(SUMIFS(#REF!,#REF!,"6",#REF!,A177,#REF!,"85"))</f>
        <v>#REF!</v>
      </c>
      <c r="J178" s="1080" t="e">
        <f>(SUMIFS(#REF!,#REF!,"8",#REF!,A177,#REF!,"85"))</f>
        <v>#REF!</v>
      </c>
      <c r="K178" s="1080" t="e">
        <f>(SUMIFS(#REF!,#REF!,"9",#REF!,A177,#REF!,"85"))</f>
        <v>#REF!</v>
      </c>
      <c r="L178" s="1088" t="e">
        <f>(SUMIFS(#REF!,#REF!,"1",#REF!,A177,#REF!,"85"))</f>
        <v>#REF!</v>
      </c>
    </row>
    <row r="179" spans="1:12" ht="18.95" hidden="1" customHeight="1">
      <c r="A179" s="992"/>
      <c r="B179" s="990"/>
      <c r="C179" s="990"/>
      <c r="D179" s="993" t="s">
        <v>43</v>
      </c>
      <c r="E179" s="1087" t="e">
        <f>SUM(F179:L179)</f>
        <v>#REF!</v>
      </c>
      <c r="F179" s="1080" t="e">
        <f>(SUMIFS(#REF!,#REF!,"2",#REF!,A177,#REF!,"85"))</f>
        <v>#REF!</v>
      </c>
      <c r="G179" s="1080" t="e">
        <f>(SUMIFS(#REF!,#REF!,"3",#REF!,A177,#REF!,"85"))</f>
        <v>#REF!</v>
      </c>
      <c r="H179" s="1080" t="e">
        <f>(SUMIFS(#REF!,#REF!,"4",#REF!,A177,#REF!,"85"))</f>
        <v>#REF!</v>
      </c>
      <c r="I179" s="1080" t="e">
        <f>(SUMIFS(#REF!,#REF!,"6",#REF!,A177,#REF!,"85"))</f>
        <v>#REF!</v>
      </c>
      <c r="J179" s="1080" t="e">
        <f>(SUMIFS(#REF!,#REF!,"8",#REF!,A177,#REF!,"85"))</f>
        <v>#REF!</v>
      </c>
      <c r="K179" s="1080" t="e">
        <f>(SUMIFS(#REF!,#REF!,"9",#REF!,A177,#REF!,"85"))</f>
        <v>#REF!</v>
      </c>
      <c r="L179" s="1088" t="e">
        <f>(SUMIFS(#REF!,#REF!,"1",#REF!,A177,#REF!,"85"))</f>
        <v>#REF!</v>
      </c>
    </row>
    <row r="180" spans="1:12" ht="18.95" hidden="1" customHeight="1">
      <c r="A180" s="992"/>
      <c r="B180" s="990"/>
      <c r="C180" s="990"/>
      <c r="D180" s="993" t="s">
        <v>44</v>
      </c>
      <c r="E180" s="1016" t="e">
        <f t="shared" ref="E180:L180" si="0">IF(E177=0,0,(IF(E179/E177&gt;1000%,"*)",E179/E177)))</f>
        <v>#REF!</v>
      </c>
      <c r="F180" s="950" t="e">
        <f t="shared" si="0"/>
        <v>#REF!</v>
      </c>
      <c r="G180" s="950" t="e">
        <f t="shared" si="0"/>
        <v>#REF!</v>
      </c>
      <c r="H180" s="950" t="e">
        <f t="shared" si="0"/>
        <v>#REF!</v>
      </c>
      <c r="I180" s="950" t="e">
        <f t="shared" si="0"/>
        <v>#REF!</v>
      </c>
      <c r="J180" s="950" t="e">
        <f t="shared" si="0"/>
        <v>#REF!</v>
      </c>
      <c r="K180" s="950" t="e">
        <f t="shared" si="0"/>
        <v>#REF!</v>
      </c>
      <c r="L180" s="1017" t="e">
        <f t="shared" si="0"/>
        <v>#REF!</v>
      </c>
    </row>
    <row r="181" spans="1:12" ht="18.95" hidden="1" customHeight="1">
      <c r="A181" s="994"/>
      <c r="B181" s="995"/>
      <c r="C181" s="995"/>
      <c r="D181" s="998" t="s">
        <v>45</v>
      </c>
      <c r="E181" s="1018" t="e">
        <f t="shared" ref="E181:L181" si="1">IF(E178=0,0,(IF(E179/E178&gt;1000%,"*)",E179/E178)))</f>
        <v>#REF!</v>
      </c>
      <c r="F181" s="1019" t="e">
        <f t="shared" si="1"/>
        <v>#REF!</v>
      </c>
      <c r="G181" s="1019" t="e">
        <f t="shared" si="1"/>
        <v>#REF!</v>
      </c>
      <c r="H181" s="1019" t="e">
        <f t="shared" si="1"/>
        <v>#REF!</v>
      </c>
      <c r="I181" s="1019" t="e">
        <f t="shared" si="1"/>
        <v>#REF!</v>
      </c>
      <c r="J181" s="1019" t="e">
        <f t="shared" si="1"/>
        <v>#REF!</v>
      </c>
      <c r="K181" s="1019" t="e">
        <f t="shared" si="1"/>
        <v>#REF!</v>
      </c>
      <c r="L181" s="1020" t="e">
        <f t="shared" si="1"/>
        <v>#REF!</v>
      </c>
    </row>
    <row r="182" spans="1:12" s="943" customFormat="1" ht="23.25" customHeight="1">
      <c r="A182" s="659" t="s">
        <v>721</v>
      </c>
      <c r="B182" s="663"/>
      <c r="C182" s="663"/>
      <c r="F182" s="75"/>
      <c r="G182" s="75"/>
      <c r="H182" s="75"/>
      <c r="I182" s="75"/>
      <c r="J182" s="75"/>
    </row>
    <row r="183" spans="1:12" ht="18" customHeight="1">
      <c r="A183" s="1629"/>
      <c r="B183" s="1629"/>
      <c r="C183" s="1629"/>
      <c r="D183" s="1629"/>
      <c r="E183" s="1629"/>
      <c r="F183" s="1629"/>
      <c r="G183" s="1629"/>
      <c r="H183" s="1629"/>
      <c r="I183" s="1629"/>
      <c r="J183" s="1629"/>
      <c r="K183" s="1629"/>
      <c r="L183" s="1629"/>
    </row>
    <row r="184" spans="1:12">
      <c r="E184" s="1008"/>
      <c r="F184" s="1008"/>
      <c r="G184" s="1008"/>
      <c r="H184" s="1008"/>
      <c r="I184" s="1008"/>
      <c r="J184" s="1008"/>
      <c r="K184" s="1008"/>
      <c r="L184" s="1008"/>
    </row>
    <row r="185" spans="1:12">
      <c r="E185" s="1008"/>
      <c r="F185" s="1008"/>
      <c r="G185" s="1008"/>
      <c r="H185" s="1008"/>
      <c r="I185" s="1008"/>
      <c r="J185" s="1008"/>
      <c r="K185" s="1008"/>
      <c r="L185" s="1008"/>
    </row>
    <row r="186" spans="1:12">
      <c r="G186" s="997"/>
      <c r="H186" s="1021"/>
      <c r="I186" s="1022"/>
      <c r="J186" s="997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2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6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5" zoomScaleNormal="75" workbookViewId="0">
      <selection activeCell="T26" sqref="T26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6384" width="16.28515625" style="120"/>
  </cols>
  <sheetData>
    <row r="1" spans="1:15" ht="15.75" customHeight="1">
      <c r="A1" s="944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5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5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5" ht="15.95" customHeight="1">
      <c r="A5" s="125" t="s">
        <v>4</v>
      </c>
      <c r="B5" s="126" t="s">
        <v>4</v>
      </c>
      <c r="C5" s="127" t="s">
        <v>3</v>
      </c>
      <c r="D5" s="126"/>
      <c r="E5" s="932" t="s">
        <v>4</v>
      </c>
      <c r="F5" s="945" t="s">
        <v>4</v>
      </c>
      <c r="G5" s="930" t="s">
        <v>4</v>
      </c>
      <c r="H5" s="931" t="s">
        <v>4</v>
      </c>
      <c r="I5" s="932" t="s">
        <v>4</v>
      </c>
      <c r="J5" s="931" t="s">
        <v>4</v>
      </c>
      <c r="K5" s="932" t="s">
        <v>4</v>
      </c>
      <c r="L5" s="932" t="s">
        <v>4</v>
      </c>
    </row>
    <row r="6" spans="1:15" ht="15.95" customHeight="1">
      <c r="A6" s="129"/>
      <c r="B6" s="130"/>
      <c r="C6" s="131" t="s">
        <v>747</v>
      </c>
      <c r="D6" s="130"/>
      <c r="E6" s="946"/>
      <c r="F6" s="947" t="s">
        <v>5</v>
      </c>
      <c r="G6" s="935" t="s">
        <v>6</v>
      </c>
      <c r="H6" s="936" t="s">
        <v>7</v>
      </c>
      <c r="I6" s="937" t="s">
        <v>7</v>
      </c>
      <c r="J6" s="936" t="s">
        <v>8</v>
      </c>
      <c r="K6" s="938" t="s">
        <v>9</v>
      </c>
      <c r="L6" s="937" t="s">
        <v>10</v>
      </c>
    </row>
    <row r="7" spans="1:15" ht="15.95" customHeight="1">
      <c r="A7" s="129" t="s">
        <v>4</v>
      </c>
      <c r="B7" s="130"/>
      <c r="C7" s="131" t="s">
        <v>11</v>
      </c>
      <c r="D7" s="130"/>
      <c r="E7" s="938" t="s">
        <v>12</v>
      </c>
      <c r="F7" s="947" t="s">
        <v>13</v>
      </c>
      <c r="G7" s="940" t="s">
        <v>14</v>
      </c>
      <c r="H7" s="936" t="s">
        <v>15</v>
      </c>
      <c r="I7" s="937" t="s">
        <v>16</v>
      </c>
      <c r="J7" s="936" t="s">
        <v>17</v>
      </c>
      <c r="K7" s="937" t="s">
        <v>18</v>
      </c>
      <c r="L7" s="941" t="s">
        <v>19</v>
      </c>
    </row>
    <row r="8" spans="1:15" ht="15.95" customHeight="1">
      <c r="A8" s="132" t="s">
        <v>4</v>
      </c>
      <c r="B8" s="133"/>
      <c r="C8" s="131" t="s">
        <v>718</v>
      </c>
      <c r="D8" s="130"/>
      <c r="E8" s="938" t="s">
        <v>4</v>
      </c>
      <c r="F8" s="947" t="s">
        <v>20</v>
      </c>
      <c r="G8" s="940" t="s">
        <v>21</v>
      </c>
      <c r="H8" s="936" t="s">
        <v>22</v>
      </c>
      <c r="I8" s="937" t="s">
        <v>4</v>
      </c>
      <c r="J8" s="936" t="s">
        <v>23</v>
      </c>
      <c r="K8" s="937" t="s">
        <v>24</v>
      </c>
      <c r="L8" s="937" t="s">
        <v>25</v>
      </c>
    </row>
    <row r="9" spans="1:15" ht="15.95" customHeight="1">
      <c r="A9" s="134" t="s">
        <v>4</v>
      </c>
      <c r="B9" s="128"/>
      <c r="C9" s="131" t="s">
        <v>26</v>
      </c>
      <c r="D9" s="130"/>
      <c r="E9" s="948" t="s">
        <v>4</v>
      </c>
      <c r="F9" s="947" t="s">
        <v>4</v>
      </c>
      <c r="G9" s="940" t="s">
        <v>4</v>
      </c>
      <c r="H9" s="936" t="s">
        <v>27</v>
      </c>
      <c r="I9" s="937"/>
      <c r="J9" s="936" t="s">
        <v>28</v>
      </c>
      <c r="K9" s="937" t="s">
        <v>4</v>
      </c>
      <c r="L9" s="937" t="s">
        <v>29</v>
      </c>
    </row>
    <row r="10" spans="1:15" ht="15.95" customHeight="1">
      <c r="A10" s="129"/>
      <c r="B10" s="130"/>
      <c r="C10" s="131" t="s">
        <v>30</v>
      </c>
      <c r="D10" s="135"/>
      <c r="E10" s="28"/>
      <c r="F10" s="136"/>
      <c r="G10" s="942"/>
      <c r="H10" s="27"/>
      <c r="I10" s="28"/>
      <c r="J10" s="29"/>
      <c r="K10" s="27"/>
      <c r="L10" s="28"/>
    </row>
    <row r="11" spans="1:15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92">
        <v>69789478000</v>
      </c>
      <c r="F12" s="692">
        <v>64671622000</v>
      </c>
      <c r="G12" s="692">
        <v>29573000</v>
      </c>
      <c r="H12" s="692">
        <v>4606406000</v>
      </c>
      <c r="I12" s="692">
        <v>176053000</v>
      </c>
      <c r="J12" s="692">
        <v>0</v>
      </c>
      <c r="K12" s="692">
        <v>0</v>
      </c>
      <c r="L12" s="693">
        <v>305824000</v>
      </c>
      <c r="M12" s="144"/>
      <c r="N12" s="144"/>
      <c r="O12" s="1149"/>
    </row>
    <row r="13" spans="1:15" ht="18.95" customHeight="1">
      <c r="A13" s="145"/>
      <c r="B13" s="146"/>
      <c r="C13" s="142"/>
      <c r="D13" s="143" t="s">
        <v>42</v>
      </c>
      <c r="E13" s="692">
        <v>74741449730.729996</v>
      </c>
      <c r="F13" s="692">
        <v>68401127377.029999</v>
      </c>
      <c r="G13" s="692">
        <v>39116818.289999999</v>
      </c>
      <c r="H13" s="692">
        <v>5211508752.6100006</v>
      </c>
      <c r="I13" s="692">
        <v>674490321.90999997</v>
      </c>
      <c r="J13" s="692">
        <v>5000</v>
      </c>
      <c r="K13" s="692">
        <v>0</v>
      </c>
      <c r="L13" s="694">
        <v>415201460.88999993</v>
      </c>
      <c r="M13" s="144"/>
      <c r="N13" s="144"/>
    </row>
    <row r="14" spans="1:15" ht="18.95" customHeight="1">
      <c r="A14" s="145"/>
      <c r="B14" s="146"/>
      <c r="C14" s="949" t="s">
        <v>4</v>
      </c>
      <c r="D14" s="143" t="s">
        <v>43</v>
      </c>
      <c r="E14" s="692">
        <v>37974887767.18</v>
      </c>
      <c r="F14" s="692">
        <v>35157655151.659996</v>
      </c>
      <c r="G14" s="692">
        <v>18324422.52</v>
      </c>
      <c r="H14" s="692">
        <v>2471501422.8400011</v>
      </c>
      <c r="I14" s="692">
        <v>208592480.94000003</v>
      </c>
      <c r="J14" s="692">
        <v>0</v>
      </c>
      <c r="K14" s="692">
        <v>0</v>
      </c>
      <c r="L14" s="694">
        <v>118814289.22</v>
      </c>
      <c r="M14" s="144"/>
      <c r="N14" s="144"/>
    </row>
    <row r="15" spans="1:15" ht="18.95" customHeight="1">
      <c r="A15" s="145"/>
      <c r="B15" s="146"/>
      <c r="C15" s="142"/>
      <c r="D15" s="143" t="s">
        <v>44</v>
      </c>
      <c r="E15" s="695">
        <v>0.54413485894220326</v>
      </c>
      <c r="F15" s="695">
        <v>0.5436334216522356</v>
      </c>
      <c r="G15" s="683">
        <v>0.61963353464308657</v>
      </c>
      <c r="H15" s="683">
        <v>0.53653573368044438</v>
      </c>
      <c r="I15" s="683">
        <v>1.1848277560734553</v>
      </c>
      <c r="J15" s="683">
        <v>0</v>
      </c>
      <c r="K15" s="683">
        <v>0</v>
      </c>
      <c r="L15" s="684">
        <v>0.38850544502720519</v>
      </c>
      <c r="M15" s="144"/>
      <c r="N15" s="144"/>
    </row>
    <row r="16" spans="1:15" ht="18.95" customHeight="1">
      <c r="A16" s="147"/>
      <c r="B16" s="148"/>
      <c r="C16" s="149"/>
      <c r="D16" s="150" t="s">
        <v>45</v>
      </c>
      <c r="E16" s="685">
        <v>0.50808337146244298</v>
      </c>
      <c r="F16" s="685">
        <v>0.51399233462731497</v>
      </c>
      <c r="G16" s="685">
        <v>0.46845380890000804</v>
      </c>
      <c r="H16" s="685">
        <v>0.47423913882946789</v>
      </c>
      <c r="I16" s="685">
        <v>0.30925941286943087</v>
      </c>
      <c r="J16" s="685">
        <v>0</v>
      </c>
      <c r="K16" s="685">
        <v>0</v>
      </c>
      <c r="L16" s="686">
        <v>0.28616057603775552</v>
      </c>
      <c r="M16" s="144"/>
      <c r="N16" s="144"/>
    </row>
    <row r="17" spans="1:15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696">
        <v>5263614000</v>
      </c>
      <c r="F17" s="1141">
        <v>4913263000</v>
      </c>
      <c r="G17" s="1141">
        <v>2661000</v>
      </c>
      <c r="H17" s="1141">
        <v>317602000</v>
      </c>
      <c r="I17" s="1141">
        <v>10210000</v>
      </c>
      <c r="J17" s="1141">
        <v>0</v>
      </c>
      <c r="K17" s="1141">
        <v>0</v>
      </c>
      <c r="L17" s="1142">
        <v>19878000</v>
      </c>
      <c r="M17" s="144"/>
      <c r="N17" s="144"/>
    </row>
    <row r="18" spans="1:15" ht="18.95" customHeight="1">
      <c r="A18" s="151"/>
      <c r="B18" s="152"/>
      <c r="C18" s="153"/>
      <c r="D18" s="154" t="s">
        <v>42</v>
      </c>
      <c r="E18" s="696">
        <v>5588294279.9799995</v>
      </c>
      <c r="F18" s="1141">
        <v>5162510813.75</v>
      </c>
      <c r="G18" s="1141">
        <v>3214520.36</v>
      </c>
      <c r="H18" s="1141">
        <v>347502591.55999994</v>
      </c>
      <c r="I18" s="1141">
        <v>51713425.860000007</v>
      </c>
      <c r="J18" s="1141">
        <v>0</v>
      </c>
      <c r="K18" s="1141">
        <v>0</v>
      </c>
      <c r="L18" s="1142">
        <v>23352928.449999999</v>
      </c>
      <c r="M18" s="144"/>
      <c r="N18" s="144"/>
    </row>
    <row r="19" spans="1:15" ht="18.95" customHeight="1">
      <c r="A19" s="151"/>
      <c r="B19" s="152"/>
      <c r="C19" s="153"/>
      <c r="D19" s="154" t="s">
        <v>43</v>
      </c>
      <c r="E19" s="696">
        <v>2603109504.6699996</v>
      </c>
      <c r="F19" s="1141">
        <v>2429455641.7699995</v>
      </c>
      <c r="G19" s="1141">
        <v>1373797.0599999998</v>
      </c>
      <c r="H19" s="1141">
        <v>159347373.99999979</v>
      </c>
      <c r="I19" s="1141">
        <v>7270923.2999999998</v>
      </c>
      <c r="J19" s="1141">
        <v>0</v>
      </c>
      <c r="K19" s="1141">
        <v>0</v>
      </c>
      <c r="L19" s="1142">
        <v>5661768.540000001</v>
      </c>
      <c r="M19" s="144"/>
      <c r="N19" s="144"/>
    </row>
    <row r="20" spans="1:15" ht="18.95" customHeight="1">
      <c r="A20" s="151"/>
      <c r="B20" s="152"/>
      <c r="C20" s="153"/>
      <c r="D20" s="154" t="s">
        <v>44</v>
      </c>
      <c r="E20" s="697">
        <v>0.49454794836209487</v>
      </c>
      <c r="F20" s="697">
        <v>0.49446887776412529</v>
      </c>
      <c r="G20" s="687">
        <v>0.5162709733183013</v>
      </c>
      <c r="H20" s="687">
        <v>0.50172031032550102</v>
      </c>
      <c r="I20" s="688">
        <v>0.71213744368266407</v>
      </c>
      <c r="J20" s="687">
        <v>0</v>
      </c>
      <c r="K20" s="687">
        <v>0</v>
      </c>
      <c r="L20" s="689">
        <v>0.28482586477512833</v>
      </c>
      <c r="M20" s="144"/>
      <c r="N20" s="144"/>
    </row>
    <row r="21" spans="1:15" s="158" customFormat="1" ht="18.95" customHeight="1">
      <c r="A21" s="155"/>
      <c r="B21" s="156"/>
      <c r="C21" s="153"/>
      <c r="D21" s="157" t="s">
        <v>45</v>
      </c>
      <c r="E21" s="690">
        <v>0.46581467872864352</v>
      </c>
      <c r="F21" s="690">
        <v>0.47059574873902599</v>
      </c>
      <c r="G21" s="690">
        <v>0.42737233121771234</v>
      </c>
      <c r="H21" s="690">
        <v>0.45855017450276137</v>
      </c>
      <c r="I21" s="690">
        <v>0.14060030212819474</v>
      </c>
      <c r="J21" s="690">
        <v>0</v>
      </c>
      <c r="K21" s="690">
        <v>0</v>
      </c>
      <c r="L21" s="691">
        <v>0.24244362124100119</v>
      </c>
      <c r="M21" s="144"/>
      <c r="N21" s="144"/>
      <c r="O21" s="120"/>
    </row>
    <row r="22" spans="1:15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696">
        <v>3905580000</v>
      </c>
      <c r="F22" s="1141">
        <v>3654175000</v>
      </c>
      <c r="G22" s="1141">
        <v>1415000</v>
      </c>
      <c r="H22" s="1141">
        <v>238339000</v>
      </c>
      <c r="I22" s="1141">
        <v>5662000</v>
      </c>
      <c r="J22" s="1141">
        <v>0</v>
      </c>
      <c r="K22" s="1141">
        <v>0</v>
      </c>
      <c r="L22" s="1142">
        <v>5989000</v>
      </c>
      <c r="M22" s="144"/>
      <c r="N22" s="144"/>
    </row>
    <row r="23" spans="1:15" ht="18.95" customHeight="1">
      <c r="A23" s="151"/>
      <c r="B23" s="152"/>
      <c r="C23" s="153"/>
      <c r="D23" s="154" t="s">
        <v>42</v>
      </c>
      <c r="E23" s="696">
        <v>4169002446.1100001</v>
      </c>
      <c r="F23" s="1141">
        <v>3860474013.9400001</v>
      </c>
      <c r="G23" s="1141">
        <v>2893280</v>
      </c>
      <c r="H23" s="1141">
        <v>267768050.17000002</v>
      </c>
      <c r="I23" s="1141">
        <v>30422181</v>
      </c>
      <c r="J23" s="1141">
        <v>0</v>
      </c>
      <c r="K23" s="1141">
        <v>0</v>
      </c>
      <c r="L23" s="1142">
        <v>7444921</v>
      </c>
      <c r="M23" s="144"/>
      <c r="N23" s="144"/>
    </row>
    <row r="24" spans="1:15" ht="18.95" customHeight="1">
      <c r="A24" s="151"/>
      <c r="B24" s="152"/>
      <c r="C24" s="153"/>
      <c r="D24" s="154" t="s">
        <v>43</v>
      </c>
      <c r="E24" s="696">
        <v>2145359439.8199999</v>
      </c>
      <c r="F24" s="1141">
        <v>2005952039.6499999</v>
      </c>
      <c r="G24" s="1141">
        <v>1344612.2</v>
      </c>
      <c r="H24" s="1141">
        <v>126482699.75000001</v>
      </c>
      <c r="I24" s="1141">
        <v>8151522.4700000007</v>
      </c>
      <c r="J24" s="1141">
        <v>0</v>
      </c>
      <c r="K24" s="1141">
        <v>0</v>
      </c>
      <c r="L24" s="1142">
        <v>3428565.75</v>
      </c>
      <c r="M24" s="144"/>
      <c r="N24" s="144"/>
    </row>
    <row r="25" spans="1:15" ht="18.95" customHeight="1">
      <c r="A25" s="151"/>
      <c r="B25" s="152"/>
      <c r="C25" s="153"/>
      <c r="D25" s="154" t="s">
        <v>44</v>
      </c>
      <c r="E25" s="697">
        <v>0.54930623359910691</v>
      </c>
      <c r="F25" s="697">
        <v>0.54894799500571256</v>
      </c>
      <c r="G25" s="687">
        <v>0.95025597173144871</v>
      </c>
      <c r="H25" s="687">
        <v>0.53068402464556796</v>
      </c>
      <c r="I25" s="688">
        <v>1.4396895920169552</v>
      </c>
      <c r="J25" s="687">
        <v>0</v>
      </c>
      <c r="K25" s="687">
        <v>0</v>
      </c>
      <c r="L25" s="689">
        <v>0.57247716647186508</v>
      </c>
      <c r="M25" s="144"/>
      <c r="N25" s="144"/>
    </row>
    <row r="26" spans="1:15" ht="18.95" customHeight="1">
      <c r="A26" s="155"/>
      <c r="B26" s="156"/>
      <c r="C26" s="153"/>
      <c r="D26" s="154" t="s">
        <v>45</v>
      </c>
      <c r="E26" s="690">
        <v>0.51459778869206119</v>
      </c>
      <c r="F26" s="690">
        <v>0.51961288494796132</v>
      </c>
      <c r="G26" s="690">
        <v>0.46473628546148316</v>
      </c>
      <c r="H26" s="690">
        <v>0.47235919173216873</v>
      </c>
      <c r="I26" s="690">
        <v>0.26794668238940528</v>
      </c>
      <c r="J26" s="690">
        <v>0</v>
      </c>
      <c r="K26" s="690">
        <v>0</v>
      </c>
      <c r="L26" s="691">
        <v>0.46052412779128216</v>
      </c>
      <c r="M26" s="144"/>
      <c r="N26" s="144"/>
    </row>
    <row r="27" spans="1:15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696">
        <v>3832591000</v>
      </c>
      <c r="F27" s="1141">
        <v>3447366000</v>
      </c>
      <c r="G27" s="1141">
        <v>2314000</v>
      </c>
      <c r="H27" s="1141">
        <v>310737000</v>
      </c>
      <c r="I27" s="1141">
        <v>19006000</v>
      </c>
      <c r="J27" s="1141">
        <v>0</v>
      </c>
      <c r="K27" s="1141">
        <v>0</v>
      </c>
      <c r="L27" s="1142">
        <v>53168000</v>
      </c>
      <c r="M27" s="144"/>
      <c r="N27" s="144"/>
    </row>
    <row r="28" spans="1:15" ht="18.95" customHeight="1">
      <c r="A28" s="151"/>
      <c r="B28" s="152"/>
      <c r="C28" s="153"/>
      <c r="D28" s="154" t="s">
        <v>42</v>
      </c>
      <c r="E28" s="696">
        <v>4135054157.8199997</v>
      </c>
      <c r="F28" s="1141">
        <v>3666846213.1500001</v>
      </c>
      <c r="G28" s="1141">
        <v>2813184.2199999997</v>
      </c>
      <c r="H28" s="1141">
        <v>347437105.20999998</v>
      </c>
      <c r="I28" s="1141">
        <v>52002220.950000003</v>
      </c>
      <c r="J28" s="1141">
        <v>0</v>
      </c>
      <c r="K28" s="1141">
        <v>0</v>
      </c>
      <c r="L28" s="1142">
        <v>65955434.289999999</v>
      </c>
      <c r="M28" s="144"/>
      <c r="N28" s="144"/>
    </row>
    <row r="29" spans="1:15" ht="18.95" customHeight="1">
      <c r="A29" s="151"/>
      <c r="B29" s="152"/>
      <c r="C29" s="153"/>
      <c r="D29" s="154" t="s">
        <v>43</v>
      </c>
      <c r="E29" s="696">
        <v>2170832278.2600007</v>
      </c>
      <c r="F29" s="1141">
        <v>1977567973.1600001</v>
      </c>
      <c r="G29" s="1141">
        <v>1143282.48</v>
      </c>
      <c r="H29" s="1141">
        <v>168799556.27000004</v>
      </c>
      <c r="I29" s="1141">
        <v>14339394.82</v>
      </c>
      <c r="J29" s="1141">
        <v>0</v>
      </c>
      <c r="K29" s="1141">
        <v>0</v>
      </c>
      <c r="L29" s="1142">
        <v>8982071.5300000012</v>
      </c>
      <c r="M29" s="144"/>
      <c r="N29" s="144"/>
    </row>
    <row r="30" spans="1:15" ht="18.95" customHeight="1">
      <c r="A30" s="151"/>
      <c r="B30" s="152"/>
      <c r="C30" s="153"/>
      <c r="D30" s="154" t="s">
        <v>44</v>
      </c>
      <c r="E30" s="697">
        <v>0.56641375984549369</v>
      </c>
      <c r="F30" s="697">
        <v>0.57364607446960958</v>
      </c>
      <c r="G30" s="687">
        <v>0.49407194468452892</v>
      </c>
      <c r="H30" s="687">
        <v>0.54322322822837332</v>
      </c>
      <c r="I30" s="688">
        <v>0.75446673787225094</v>
      </c>
      <c r="J30" s="687">
        <v>0</v>
      </c>
      <c r="K30" s="687">
        <v>0</v>
      </c>
      <c r="L30" s="689">
        <v>0.16893754758501356</v>
      </c>
      <c r="M30" s="144"/>
      <c r="N30" s="144"/>
    </row>
    <row r="31" spans="1:15" ht="18.95" customHeight="1">
      <c r="A31" s="155"/>
      <c r="B31" s="156"/>
      <c r="C31" s="153"/>
      <c r="D31" s="157" t="s">
        <v>45</v>
      </c>
      <c r="E31" s="690">
        <v>0.52498279234254652</v>
      </c>
      <c r="F31" s="690">
        <v>0.53931031142458863</v>
      </c>
      <c r="G31" s="690">
        <v>0.40640156868219601</v>
      </c>
      <c r="H31" s="690">
        <v>0.48584205238520284</v>
      </c>
      <c r="I31" s="690">
        <v>0.27574581542944654</v>
      </c>
      <c r="J31" s="690">
        <v>0</v>
      </c>
      <c r="K31" s="690">
        <v>0</v>
      </c>
      <c r="L31" s="691">
        <v>0.13618394946058054</v>
      </c>
      <c r="M31" s="144"/>
      <c r="N31" s="144"/>
    </row>
    <row r="32" spans="1:15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696">
        <v>2131876000</v>
      </c>
      <c r="F32" s="1141">
        <v>1955586000</v>
      </c>
      <c r="G32" s="1141">
        <v>1361000</v>
      </c>
      <c r="H32" s="1141">
        <v>160295000</v>
      </c>
      <c r="I32" s="1141">
        <v>5095000</v>
      </c>
      <c r="J32" s="1141">
        <v>0</v>
      </c>
      <c r="K32" s="1141">
        <v>0</v>
      </c>
      <c r="L32" s="1142">
        <v>9539000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696">
        <v>2292276327.7800002</v>
      </c>
      <c r="F33" s="1141">
        <v>2051996585.6100001</v>
      </c>
      <c r="G33" s="1141">
        <v>1708074</v>
      </c>
      <c r="H33" s="1141">
        <v>201240082.42000002</v>
      </c>
      <c r="I33" s="1141">
        <v>24267048.25</v>
      </c>
      <c r="J33" s="1141">
        <v>0</v>
      </c>
      <c r="K33" s="1141">
        <v>0</v>
      </c>
      <c r="L33" s="1142">
        <v>13064537.499999996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696">
        <v>1105610289.2099998</v>
      </c>
      <c r="F34" s="1141">
        <v>988879083.04999995</v>
      </c>
      <c r="G34" s="1141">
        <v>783841.45000000007</v>
      </c>
      <c r="H34" s="1141">
        <v>100738926.75999999</v>
      </c>
      <c r="I34" s="1141">
        <v>9610545.3399999999</v>
      </c>
      <c r="J34" s="1141">
        <v>0</v>
      </c>
      <c r="K34" s="1141">
        <v>0</v>
      </c>
      <c r="L34" s="1142">
        <v>5597892.6099999985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697">
        <v>0.51860909790719523</v>
      </c>
      <c r="F35" s="697">
        <v>0.50566893148652114</v>
      </c>
      <c r="G35" s="687">
        <v>0.57593052902277742</v>
      </c>
      <c r="H35" s="687">
        <v>0.6284595699179637</v>
      </c>
      <c r="I35" s="687">
        <v>1.8862699391560354</v>
      </c>
      <c r="J35" s="687">
        <v>0</v>
      </c>
      <c r="K35" s="687">
        <v>0</v>
      </c>
      <c r="L35" s="689">
        <v>0.58684270992766518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90">
        <v>0.48231981276042302</v>
      </c>
      <c r="F36" s="690">
        <v>0.48191068639426338</v>
      </c>
      <c r="G36" s="690">
        <v>0.45890368332987919</v>
      </c>
      <c r="H36" s="690">
        <v>0.50059076476500275</v>
      </c>
      <c r="I36" s="690">
        <v>0.39603272886722019</v>
      </c>
      <c r="J36" s="690">
        <v>0</v>
      </c>
      <c r="K36" s="690">
        <v>0</v>
      </c>
      <c r="L36" s="691">
        <v>0.42847996800499061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696">
        <v>4286040000</v>
      </c>
      <c r="F37" s="1141">
        <v>3944300000</v>
      </c>
      <c r="G37" s="1141">
        <v>2369000</v>
      </c>
      <c r="H37" s="1141">
        <v>320151000</v>
      </c>
      <c r="I37" s="1141">
        <v>8459000</v>
      </c>
      <c r="J37" s="1141">
        <v>0</v>
      </c>
      <c r="K37" s="1141">
        <v>0</v>
      </c>
      <c r="L37" s="1142">
        <v>10761000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696">
        <v>4554478484.1399994</v>
      </c>
      <c r="F38" s="1141">
        <v>4173118539.2399998</v>
      </c>
      <c r="G38" s="1141">
        <v>2852091</v>
      </c>
      <c r="H38" s="1141">
        <v>338156701</v>
      </c>
      <c r="I38" s="1141">
        <v>28932487</v>
      </c>
      <c r="J38" s="1141">
        <v>0</v>
      </c>
      <c r="K38" s="1141">
        <v>0</v>
      </c>
      <c r="L38" s="1142">
        <v>11418665.9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696">
        <v>2312517828.3799996</v>
      </c>
      <c r="F39" s="1141">
        <v>2139230949.5699997</v>
      </c>
      <c r="G39" s="1141">
        <v>1312919.0500000003</v>
      </c>
      <c r="H39" s="1141">
        <v>162015688.10000002</v>
      </c>
      <c r="I39" s="1141">
        <v>6254368.4099999992</v>
      </c>
      <c r="J39" s="1141">
        <v>0</v>
      </c>
      <c r="K39" s="1141">
        <v>0</v>
      </c>
      <c r="L39" s="1142">
        <v>3703903.25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697">
        <v>0.5395464877555971</v>
      </c>
      <c r="F40" s="697">
        <v>0.54236010181020711</v>
      </c>
      <c r="G40" s="687">
        <v>0.55420812579147327</v>
      </c>
      <c r="H40" s="687">
        <v>0.50606022814234541</v>
      </c>
      <c r="I40" s="687">
        <v>0.73937444260550889</v>
      </c>
      <c r="J40" s="687">
        <v>0</v>
      </c>
      <c r="K40" s="687">
        <v>0</v>
      </c>
      <c r="L40" s="689">
        <v>0.34419693801691292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90">
        <v>0.50774591128992053</v>
      </c>
      <c r="F41" s="690">
        <v>0.51262165918718239</v>
      </c>
      <c r="G41" s="690">
        <v>0.46033560990866007</v>
      </c>
      <c r="H41" s="690">
        <v>0.47911423201399173</v>
      </c>
      <c r="I41" s="690">
        <v>0.21617113005183408</v>
      </c>
      <c r="J41" s="690">
        <v>0</v>
      </c>
      <c r="K41" s="690">
        <v>0</v>
      </c>
      <c r="L41" s="691">
        <v>0.32437267912357431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696">
        <v>5855939000</v>
      </c>
      <c r="F42" s="1141">
        <v>5496142000</v>
      </c>
      <c r="G42" s="1141">
        <v>1790000</v>
      </c>
      <c r="H42" s="1141">
        <v>320426000</v>
      </c>
      <c r="I42" s="1141">
        <v>14828000</v>
      </c>
      <c r="J42" s="1141">
        <v>0</v>
      </c>
      <c r="K42" s="1141">
        <v>0</v>
      </c>
      <c r="L42" s="1142">
        <v>22753000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696">
        <v>6258869565.2200003</v>
      </c>
      <c r="F43" s="1141">
        <v>5820567423.7300005</v>
      </c>
      <c r="G43" s="1141">
        <v>2399490</v>
      </c>
      <c r="H43" s="1141">
        <v>340460476.61000001</v>
      </c>
      <c r="I43" s="1141">
        <v>63132455.879999995</v>
      </c>
      <c r="J43" s="1141">
        <v>0</v>
      </c>
      <c r="K43" s="1141">
        <v>0</v>
      </c>
      <c r="L43" s="1142">
        <v>32309719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696">
        <v>3242126494.8899999</v>
      </c>
      <c r="F44" s="1141">
        <v>3066716439.3899999</v>
      </c>
      <c r="G44" s="1141">
        <v>1180568.8699999999</v>
      </c>
      <c r="H44" s="1141">
        <v>155011571.36000001</v>
      </c>
      <c r="I44" s="1141">
        <v>8693536.5999999978</v>
      </c>
      <c r="J44" s="1141">
        <v>0</v>
      </c>
      <c r="K44" s="1141">
        <v>0</v>
      </c>
      <c r="L44" s="1142">
        <v>10524378.670000004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697">
        <v>0.55364758664494285</v>
      </c>
      <c r="F45" s="697">
        <v>0.55797620210504018</v>
      </c>
      <c r="G45" s="687">
        <v>0.65953568156424569</v>
      </c>
      <c r="H45" s="687">
        <v>0.48376714548756972</v>
      </c>
      <c r="I45" s="687">
        <v>0.58629192069058522</v>
      </c>
      <c r="J45" s="687">
        <v>0</v>
      </c>
      <c r="K45" s="687">
        <v>0</v>
      </c>
      <c r="L45" s="689">
        <v>0.46254905594866624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90">
        <v>0.51800512234768681</v>
      </c>
      <c r="F46" s="690">
        <v>0.52687585524518377</v>
      </c>
      <c r="G46" s="690">
        <v>0.4920082475859453</v>
      </c>
      <c r="H46" s="690">
        <v>0.45529975433115227</v>
      </c>
      <c r="I46" s="690">
        <v>0.13770312716052696</v>
      </c>
      <c r="J46" s="690">
        <v>0</v>
      </c>
      <c r="K46" s="690">
        <v>0</v>
      </c>
      <c r="L46" s="691">
        <v>0.32573414426785957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696">
        <v>9353133000</v>
      </c>
      <c r="F47" s="1141">
        <v>8753671000</v>
      </c>
      <c r="G47" s="1141">
        <v>3176000</v>
      </c>
      <c r="H47" s="1141">
        <v>557486000</v>
      </c>
      <c r="I47" s="1141">
        <v>17869000</v>
      </c>
      <c r="J47" s="1141">
        <v>0</v>
      </c>
      <c r="K47" s="1141">
        <v>0</v>
      </c>
      <c r="L47" s="1142">
        <v>20931000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696">
        <v>10183060785.730001</v>
      </c>
      <c r="F48" s="1141">
        <v>9291462846.460001</v>
      </c>
      <c r="G48" s="1141">
        <v>4260275</v>
      </c>
      <c r="H48" s="1141">
        <v>762093285.70999992</v>
      </c>
      <c r="I48" s="1141">
        <v>85356473.039999992</v>
      </c>
      <c r="J48" s="1141">
        <v>0</v>
      </c>
      <c r="K48" s="1141">
        <v>0</v>
      </c>
      <c r="L48" s="1142">
        <v>39887905.519999988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696">
        <v>5352124165.2300005</v>
      </c>
      <c r="F49" s="1141">
        <v>4951004262.7700005</v>
      </c>
      <c r="G49" s="1141">
        <v>2088767.5299999998</v>
      </c>
      <c r="H49" s="1141">
        <v>346275274.50999987</v>
      </c>
      <c r="I49" s="1141">
        <v>37971940.039999992</v>
      </c>
      <c r="J49" s="1141">
        <v>0</v>
      </c>
      <c r="K49" s="1141">
        <v>0</v>
      </c>
      <c r="L49" s="1142">
        <v>14783920.379999997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697">
        <v>0.57222795455063036</v>
      </c>
      <c r="F50" s="697">
        <v>0.56559176861570426</v>
      </c>
      <c r="G50" s="687">
        <v>0.65767239609571782</v>
      </c>
      <c r="H50" s="687">
        <v>0.62113716669118124</v>
      </c>
      <c r="I50" s="687">
        <v>2.1250176305333253</v>
      </c>
      <c r="J50" s="687">
        <v>0</v>
      </c>
      <c r="K50" s="687">
        <v>0</v>
      </c>
      <c r="L50" s="689">
        <v>0.70631696431130842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90">
        <v>0.52559090806274888</v>
      </c>
      <c r="F51" s="690">
        <v>0.53285519670955872</v>
      </c>
      <c r="G51" s="690">
        <v>0.49028936629677655</v>
      </c>
      <c r="H51" s="690">
        <v>0.45437386866280349</v>
      </c>
      <c r="I51" s="690">
        <v>0.44486303952841955</v>
      </c>
      <c r="J51" s="690">
        <v>0</v>
      </c>
      <c r="K51" s="690">
        <v>0</v>
      </c>
      <c r="L51" s="691">
        <v>0.37063666761312569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696">
        <v>1801234000</v>
      </c>
      <c r="F52" s="1141">
        <v>1643516000</v>
      </c>
      <c r="G52" s="1141">
        <v>1064000</v>
      </c>
      <c r="H52" s="1141">
        <v>144219000</v>
      </c>
      <c r="I52" s="1141">
        <v>4589000</v>
      </c>
      <c r="J52" s="1141">
        <v>0</v>
      </c>
      <c r="K52" s="1141">
        <v>0</v>
      </c>
      <c r="L52" s="1142">
        <v>7846000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696">
        <v>1926042369.8900001</v>
      </c>
      <c r="F53" s="1141">
        <v>1741021840.8200002</v>
      </c>
      <c r="G53" s="1141">
        <v>1375112</v>
      </c>
      <c r="H53" s="1141">
        <v>156346367.06999999</v>
      </c>
      <c r="I53" s="1141">
        <v>18260166</v>
      </c>
      <c r="J53" s="1141">
        <v>0</v>
      </c>
      <c r="K53" s="1141">
        <v>0</v>
      </c>
      <c r="L53" s="1142">
        <v>9038884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696">
        <v>883690054.25999999</v>
      </c>
      <c r="F54" s="1141">
        <v>804339206.84000003</v>
      </c>
      <c r="G54" s="1141">
        <v>614719.86</v>
      </c>
      <c r="H54" s="1141">
        <v>69607216.439999968</v>
      </c>
      <c r="I54" s="1141">
        <v>5494854.0799999991</v>
      </c>
      <c r="J54" s="1141">
        <v>0</v>
      </c>
      <c r="K54" s="1141">
        <v>0</v>
      </c>
      <c r="L54" s="1142">
        <v>3634057.04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697">
        <v>0.49060258370650345</v>
      </c>
      <c r="F55" s="697">
        <v>0.48940150679397099</v>
      </c>
      <c r="G55" s="687">
        <v>0.57774422932330827</v>
      </c>
      <c r="H55" s="687">
        <v>0.48264941817652296</v>
      </c>
      <c r="I55" s="688">
        <v>1.1973968359119631</v>
      </c>
      <c r="J55" s="687">
        <v>0</v>
      </c>
      <c r="K55" s="687">
        <v>0</v>
      </c>
      <c r="L55" s="689">
        <v>0.46317321437675252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90">
        <v>0.45881132631078575</v>
      </c>
      <c r="F56" s="690">
        <v>0.46199259996713543</v>
      </c>
      <c r="G56" s="690">
        <v>0.44703257625560683</v>
      </c>
      <c r="H56" s="690">
        <v>0.44521160129569981</v>
      </c>
      <c r="I56" s="690">
        <v>0.30092026983763448</v>
      </c>
      <c r="J56" s="690">
        <v>0</v>
      </c>
      <c r="K56" s="690">
        <v>0</v>
      </c>
      <c r="L56" s="691">
        <v>0.40204709342436523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696">
        <v>3997074000</v>
      </c>
      <c r="F57" s="1141">
        <v>3659266000</v>
      </c>
      <c r="G57" s="1141">
        <v>1494000</v>
      </c>
      <c r="H57" s="1141">
        <v>279766000</v>
      </c>
      <c r="I57" s="1141">
        <v>10928000</v>
      </c>
      <c r="J57" s="1141">
        <v>0</v>
      </c>
      <c r="K57" s="1141">
        <v>0</v>
      </c>
      <c r="L57" s="1142">
        <v>45620000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696">
        <v>4261940765.1899996</v>
      </c>
      <c r="F58" s="1141">
        <v>3849965497.0599999</v>
      </c>
      <c r="G58" s="1141">
        <v>2213237.7000000002</v>
      </c>
      <c r="H58" s="1141">
        <v>303704469.61999995</v>
      </c>
      <c r="I58" s="1141">
        <v>51436242.810000002</v>
      </c>
      <c r="J58" s="1141">
        <v>0</v>
      </c>
      <c r="K58" s="1141">
        <v>0</v>
      </c>
      <c r="L58" s="1142">
        <v>54621317.999999993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696">
        <v>2243024332.3200002</v>
      </c>
      <c r="F59" s="1141">
        <v>2071331671.7</v>
      </c>
      <c r="G59" s="1141">
        <v>1158210.5600000003</v>
      </c>
      <c r="H59" s="1141">
        <v>143544011.25000012</v>
      </c>
      <c r="I59" s="1141">
        <v>11906101.35</v>
      </c>
      <c r="J59" s="1141">
        <v>0</v>
      </c>
      <c r="K59" s="1141">
        <v>0</v>
      </c>
      <c r="L59" s="1142">
        <v>15084337.460000003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697">
        <v>0.56116657643065904</v>
      </c>
      <c r="F60" s="697">
        <v>0.56605113476309188</v>
      </c>
      <c r="G60" s="687">
        <v>0.77524133868808587</v>
      </c>
      <c r="H60" s="687">
        <v>0.51308597631592157</v>
      </c>
      <c r="I60" s="688">
        <v>1.0895041498901903</v>
      </c>
      <c r="J60" s="687">
        <v>0</v>
      </c>
      <c r="K60" s="687">
        <v>0</v>
      </c>
      <c r="L60" s="689">
        <v>0.33065185138097331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90">
        <v>0.52629176609872586</v>
      </c>
      <c r="F61" s="690">
        <v>0.53801304798231531</v>
      </c>
      <c r="G61" s="690">
        <v>0.52331051472690904</v>
      </c>
      <c r="H61" s="690">
        <v>0.47264372312203623</v>
      </c>
      <c r="I61" s="690">
        <v>0.23147299840658792</v>
      </c>
      <c r="J61" s="690">
        <v>0</v>
      </c>
      <c r="K61" s="690">
        <v>0</v>
      </c>
      <c r="L61" s="691">
        <v>0.27616209224391114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696">
        <v>2141196000</v>
      </c>
      <c r="F62" s="1141">
        <v>1870575000</v>
      </c>
      <c r="G62" s="1141">
        <v>1024000</v>
      </c>
      <c r="H62" s="1141">
        <v>217399000</v>
      </c>
      <c r="I62" s="1141">
        <v>19081000</v>
      </c>
      <c r="J62" s="1141">
        <v>0</v>
      </c>
      <c r="K62" s="1141">
        <v>0</v>
      </c>
      <c r="L62" s="1142">
        <v>33117000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696">
        <v>2347503854.1300001</v>
      </c>
      <c r="F63" s="1141">
        <v>2025526662.5</v>
      </c>
      <c r="G63" s="1141">
        <v>1309777</v>
      </c>
      <c r="H63" s="1141">
        <v>239197170.76999998</v>
      </c>
      <c r="I63" s="1141">
        <v>34093512.859999999</v>
      </c>
      <c r="J63" s="1141">
        <v>0</v>
      </c>
      <c r="K63" s="1141">
        <v>0</v>
      </c>
      <c r="L63" s="1142">
        <v>47376731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696">
        <v>1255157152.6500001</v>
      </c>
      <c r="F64" s="1141">
        <v>1110673336.22</v>
      </c>
      <c r="G64" s="1141">
        <v>510374.91000000003</v>
      </c>
      <c r="H64" s="1141">
        <v>115797886.72999999</v>
      </c>
      <c r="I64" s="1141">
        <v>18171156.09</v>
      </c>
      <c r="J64" s="1141">
        <v>0</v>
      </c>
      <c r="K64" s="1141">
        <v>0</v>
      </c>
      <c r="L64" s="1142">
        <v>10004398.700000001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697">
        <v>0.58619442248631148</v>
      </c>
      <c r="F65" s="697">
        <v>0.59376038716437463</v>
      </c>
      <c r="G65" s="687">
        <v>0.49841299804687506</v>
      </c>
      <c r="H65" s="687">
        <v>0.53265142309762226</v>
      </c>
      <c r="I65" s="687">
        <v>0.95231675960379436</v>
      </c>
      <c r="J65" s="687">
        <v>0</v>
      </c>
      <c r="K65" s="687">
        <v>0</v>
      </c>
      <c r="L65" s="689">
        <v>0.30209254159495125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90">
        <v>0.53467735545642769</v>
      </c>
      <c r="F66" s="690">
        <v>0.54833804796682106</v>
      </c>
      <c r="G66" s="690">
        <v>0.38966550031035818</v>
      </c>
      <c r="H66" s="690">
        <v>0.48411060363814018</v>
      </c>
      <c r="I66" s="690">
        <v>0.53297987111557499</v>
      </c>
      <c r="J66" s="690">
        <v>0</v>
      </c>
      <c r="K66" s="690">
        <v>0</v>
      </c>
      <c r="L66" s="691">
        <v>0.21116692707227946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696">
        <v>4538122000</v>
      </c>
      <c r="F67" s="1141">
        <v>4250255000</v>
      </c>
      <c r="G67" s="1141">
        <v>1754000</v>
      </c>
      <c r="H67" s="1141">
        <v>262052000</v>
      </c>
      <c r="I67" s="1141">
        <v>12590000</v>
      </c>
      <c r="J67" s="1141">
        <v>0</v>
      </c>
      <c r="K67" s="1141">
        <v>0</v>
      </c>
      <c r="L67" s="1142">
        <v>11471000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696">
        <v>4850699362.5300007</v>
      </c>
      <c r="F68" s="1141">
        <v>4503127131.8900003</v>
      </c>
      <c r="G68" s="1141">
        <v>2182566</v>
      </c>
      <c r="H68" s="1141">
        <v>287583349</v>
      </c>
      <c r="I68" s="1141">
        <v>42090720</v>
      </c>
      <c r="J68" s="1141">
        <v>0</v>
      </c>
      <c r="K68" s="1141">
        <v>0</v>
      </c>
      <c r="L68" s="1142">
        <v>15715595.640000001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696">
        <v>2525282118.6200004</v>
      </c>
      <c r="F69" s="1141">
        <v>2376272498.75</v>
      </c>
      <c r="G69" s="1141">
        <v>980802.53</v>
      </c>
      <c r="H69" s="1141">
        <v>137238182.61000004</v>
      </c>
      <c r="I69" s="1141">
        <v>7286582.129999999</v>
      </c>
      <c r="J69" s="1141">
        <v>0</v>
      </c>
      <c r="K69" s="1141">
        <v>0</v>
      </c>
      <c r="L69" s="1142">
        <v>3504052.6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697">
        <v>0.55645972466584204</v>
      </c>
      <c r="F70" s="697">
        <v>0.5590893955186218</v>
      </c>
      <c r="G70" s="687">
        <v>0.55918046180159642</v>
      </c>
      <c r="H70" s="687">
        <v>0.52370591565796121</v>
      </c>
      <c r="I70" s="688">
        <v>0.57875950198570281</v>
      </c>
      <c r="J70" s="687">
        <v>0</v>
      </c>
      <c r="K70" s="687">
        <v>0</v>
      </c>
      <c r="L70" s="689">
        <v>0.30547054310870891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90">
        <v>0.52060165553176596</v>
      </c>
      <c r="F71" s="690">
        <v>0.52769385121771106</v>
      </c>
      <c r="G71" s="690">
        <v>0.4493804677613415</v>
      </c>
      <c r="H71" s="690">
        <v>0.47721185210204936</v>
      </c>
      <c r="I71" s="690">
        <v>0.17311611989531181</v>
      </c>
      <c r="J71" s="690">
        <v>0</v>
      </c>
      <c r="K71" s="690">
        <v>0</v>
      </c>
      <c r="L71" s="691">
        <v>0.2229665792037393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698">
        <v>7756398000</v>
      </c>
      <c r="F72" s="1141">
        <v>7332107000</v>
      </c>
      <c r="G72" s="1141">
        <v>2373000</v>
      </c>
      <c r="H72" s="1141">
        <v>385849000</v>
      </c>
      <c r="I72" s="1141">
        <v>11694000</v>
      </c>
      <c r="J72" s="1141">
        <v>0</v>
      </c>
      <c r="K72" s="1141">
        <v>0</v>
      </c>
      <c r="L72" s="1142">
        <v>24375000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699">
        <v>8183204092.3199987</v>
      </c>
      <c r="F73" s="1141">
        <v>7678725863.5199995</v>
      </c>
      <c r="G73" s="1141">
        <v>3241934.36</v>
      </c>
      <c r="H73" s="1141">
        <v>413780296.42000002</v>
      </c>
      <c r="I73" s="1141">
        <v>58482937.570000008</v>
      </c>
      <c r="J73" s="1141">
        <v>5000</v>
      </c>
      <c r="K73" s="1141">
        <v>0</v>
      </c>
      <c r="L73" s="1142">
        <v>28968060.449999996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699">
        <v>3920271345.9900002</v>
      </c>
      <c r="F74" s="1141">
        <v>3696556478.3200002</v>
      </c>
      <c r="G74" s="1141">
        <v>1540772.1</v>
      </c>
      <c r="H74" s="1141">
        <v>197927329.42000011</v>
      </c>
      <c r="I74" s="1141">
        <v>19082255.549999997</v>
      </c>
      <c r="J74" s="1141">
        <v>0</v>
      </c>
      <c r="K74" s="1141">
        <v>0</v>
      </c>
      <c r="L74" s="1142">
        <v>5164510.6000000006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697">
        <v>0.50542421185581243</v>
      </c>
      <c r="F75" s="697">
        <v>0.50416019274132251</v>
      </c>
      <c r="G75" s="687">
        <v>0.64929292035398234</v>
      </c>
      <c r="H75" s="687">
        <v>0.51296577008104238</v>
      </c>
      <c r="I75" s="687">
        <v>1.6317988327347355</v>
      </c>
      <c r="J75" s="687">
        <v>0</v>
      </c>
      <c r="K75" s="687">
        <v>0</v>
      </c>
      <c r="L75" s="689">
        <v>0.21187735794871798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90">
        <v>0.47906312756750202</v>
      </c>
      <c r="F76" s="690">
        <v>0.48140232429465379</v>
      </c>
      <c r="G76" s="690">
        <v>0.47526320057880511</v>
      </c>
      <c r="H76" s="690">
        <v>0.47833918418168864</v>
      </c>
      <c r="I76" s="690">
        <v>0.32628756938140913</v>
      </c>
      <c r="J76" s="690">
        <v>0</v>
      </c>
      <c r="K76" s="690">
        <v>0</v>
      </c>
      <c r="L76" s="691">
        <v>0.17828292677427085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698">
        <v>2259740000</v>
      </c>
      <c r="F77" s="1141">
        <v>2055140000</v>
      </c>
      <c r="G77" s="1141">
        <v>1095000</v>
      </c>
      <c r="H77" s="1141">
        <v>180949000</v>
      </c>
      <c r="I77" s="1141">
        <v>7378000</v>
      </c>
      <c r="J77" s="1141">
        <v>0</v>
      </c>
      <c r="K77" s="1141">
        <v>0</v>
      </c>
      <c r="L77" s="1142">
        <v>15178000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699">
        <v>2409222489.9500003</v>
      </c>
      <c r="F78" s="1141">
        <v>2182242896.6100001</v>
      </c>
      <c r="G78" s="1141">
        <v>1512210</v>
      </c>
      <c r="H78" s="1141">
        <v>188172694.81</v>
      </c>
      <c r="I78" s="1141">
        <v>19619288.530000001</v>
      </c>
      <c r="J78" s="1141">
        <v>0</v>
      </c>
      <c r="K78" s="1141">
        <v>0</v>
      </c>
      <c r="L78" s="1142">
        <v>17675400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699">
        <v>1251068611.0300002</v>
      </c>
      <c r="F79" s="1141">
        <v>1150679385.96</v>
      </c>
      <c r="G79" s="1141">
        <v>691873.75000000012</v>
      </c>
      <c r="H79" s="1141">
        <v>87882556.130000085</v>
      </c>
      <c r="I79" s="1141">
        <v>8046726.6600000001</v>
      </c>
      <c r="J79" s="1141">
        <v>0</v>
      </c>
      <c r="K79" s="1141">
        <v>0</v>
      </c>
      <c r="L79" s="1142">
        <v>3768068.5300000003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697">
        <v>0.553633874264296</v>
      </c>
      <c r="F80" s="697">
        <v>0.55990316278209762</v>
      </c>
      <c r="G80" s="687">
        <v>0.63184817351598188</v>
      </c>
      <c r="H80" s="687">
        <v>0.48567583203001996</v>
      </c>
      <c r="I80" s="688">
        <v>1.0906379316888046</v>
      </c>
      <c r="J80" s="687">
        <v>0</v>
      </c>
      <c r="K80" s="687">
        <v>0</v>
      </c>
      <c r="L80" s="689">
        <v>0.2482585670048755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90">
        <v>0.51928313646780055</v>
      </c>
      <c r="F81" s="690">
        <v>0.52729207539065437</v>
      </c>
      <c r="G81" s="690">
        <v>0.45752491386778299</v>
      </c>
      <c r="H81" s="690">
        <v>0.46703139485107575</v>
      </c>
      <c r="I81" s="690">
        <v>0.41014365264549169</v>
      </c>
      <c r="J81" s="690">
        <v>0</v>
      </c>
      <c r="K81" s="690">
        <v>0</v>
      </c>
      <c r="L81" s="691">
        <v>0.21318151385541489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700">
        <v>2966537000</v>
      </c>
      <c r="F82" s="1141">
        <v>2708575000</v>
      </c>
      <c r="G82" s="1141">
        <v>1374000</v>
      </c>
      <c r="H82" s="1141">
        <v>239809000</v>
      </c>
      <c r="I82" s="1141">
        <v>8949000</v>
      </c>
      <c r="J82" s="1141">
        <v>0</v>
      </c>
      <c r="K82" s="1141">
        <v>0</v>
      </c>
      <c r="L82" s="1142">
        <v>7830000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700">
        <v>3183758258.8899994</v>
      </c>
      <c r="F83" s="1141">
        <v>2864419627.6999998</v>
      </c>
      <c r="G83" s="1141">
        <v>1718781</v>
      </c>
      <c r="H83" s="1141">
        <v>266546630.24000001</v>
      </c>
      <c r="I83" s="1141">
        <v>30762535.310000002</v>
      </c>
      <c r="J83" s="1141">
        <v>0</v>
      </c>
      <c r="K83" s="1141">
        <v>0</v>
      </c>
      <c r="L83" s="1142">
        <v>20310684.640000001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700">
        <v>1631520825.6800001</v>
      </c>
      <c r="F84" s="1141">
        <v>1475157203.73</v>
      </c>
      <c r="G84" s="1141">
        <v>867123.72</v>
      </c>
      <c r="H84" s="1141">
        <v>129329446.37000006</v>
      </c>
      <c r="I84" s="1141">
        <v>13530287.869999999</v>
      </c>
      <c r="J84" s="1141">
        <v>0</v>
      </c>
      <c r="K84" s="1141">
        <v>0</v>
      </c>
      <c r="L84" s="1142">
        <v>12636763.989999995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697">
        <v>0.54997487834468273</v>
      </c>
      <c r="F85" s="697">
        <v>0.54462483177685683</v>
      </c>
      <c r="G85" s="687">
        <v>0.63109441048034931</v>
      </c>
      <c r="H85" s="687">
        <v>0.53930188762723696</v>
      </c>
      <c r="I85" s="687">
        <v>1.511932938875852</v>
      </c>
      <c r="J85" s="687">
        <v>0</v>
      </c>
      <c r="K85" s="687">
        <v>0</v>
      </c>
      <c r="L85" s="689">
        <v>1.6138906756066405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90">
        <v>0.51245122682424427</v>
      </c>
      <c r="F86" s="690">
        <v>0.51499340022135132</v>
      </c>
      <c r="G86" s="690">
        <v>0.50449924684994774</v>
      </c>
      <c r="H86" s="690">
        <v>0.48520383189069449</v>
      </c>
      <c r="I86" s="690">
        <v>0.43983006386348455</v>
      </c>
      <c r="J86" s="690">
        <v>0</v>
      </c>
      <c r="K86" s="690">
        <v>0</v>
      </c>
      <c r="L86" s="691">
        <v>0.62217321641206846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698">
        <v>6326919000</v>
      </c>
      <c r="F87" s="1141">
        <v>5861605000</v>
      </c>
      <c r="G87" s="1141">
        <v>3138000</v>
      </c>
      <c r="H87" s="1141">
        <v>440985000</v>
      </c>
      <c r="I87" s="1141">
        <v>12521000</v>
      </c>
      <c r="J87" s="1141">
        <v>0</v>
      </c>
      <c r="K87" s="1141">
        <v>0</v>
      </c>
      <c r="L87" s="1142">
        <v>8670000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699">
        <v>6813498441.7399998</v>
      </c>
      <c r="F88" s="1141">
        <v>6245007016.5699997</v>
      </c>
      <c r="G88" s="1141">
        <v>3825651.2199999997</v>
      </c>
      <c r="H88" s="1141">
        <v>493109528.56999999</v>
      </c>
      <c r="I88" s="1141">
        <v>59366105.75</v>
      </c>
      <c r="J88" s="1141">
        <v>0</v>
      </c>
      <c r="K88" s="1141">
        <v>0</v>
      </c>
      <c r="L88" s="1142">
        <v>12190139.630000001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699">
        <v>3654814815.9499993</v>
      </c>
      <c r="F89" s="1141">
        <v>3377604489.3499994</v>
      </c>
      <c r="G89" s="1141">
        <v>1912326.7499999998</v>
      </c>
      <c r="H89" s="1141">
        <v>244082347.77000004</v>
      </c>
      <c r="I89" s="1141">
        <v>26110334.18</v>
      </c>
      <c r="J89" s="1141">
        <v>0</v>
      </c>
      <c r="K89" s="1141">
        <v>0</v>
      </c>
      <c r="L89" s="1142">
        <v>5105317.8999999994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697">
        <v>0.57766107262476407</v>
      </c>
      <c r="F90" s="697">
        <v>0.57622519588918042</v>
      </c>
      <c r="G90" s="687">
        <v>0.6094094168260038</v>
      </c>
      <c r="H90" s="687">
        <v>0.55349353780740851</v>
      </c>
      <c r="I90" s="687">
        <v>2.0853233911029472</v>
      </c>
      <c r="J90" s="687">
        <v>0</v>
      </c>
      <c r="K90" s="687">
        <v>0</v>
      </c>
      <c r="L90" s="689">
        <v>0.58884866205305642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90">
        <v>0.53640796240009847</v>
      </c>
      <c r="F91" s="690">
        <v>0.54084879014357157</v>
      </c>
      <c r="G91" s="690">
        <v>0.49986960128581714</v>
      </c>
      <c r="H91" s="690">
        <v>0.49498607029117875</v>
      </c>
      <c r="I91" s="690">
        <v>0.43981888065817759</v>
      </c>
      <c r="J91" s="690">
        <v>0</v>
      </c>
      <c r="K91" s="690">
        <v>0</v>
      </c>
      <c r="L91" s="691">
        <v>0.41880717161235659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700">
        <v>3373485000</v>
      </c>
      <c r="F92" s="1141">
        <v>3126080000</v>
      </c>
      <c r="G92" s="1141">
        <v>1171000</v>
      </c>
      <c r="H92" s="1141">
        <v>230342000</v>
      </c>
      <c r="I92" s="1141">
        <v>7194000</v>
      </c>
      <c r="J92" s="1141">
        <v>0</v>
      </c>
      <c r="K92" s="1141">
        <v>0</v>
      </c>
      <c r="L92" s="1142">
        <v>8698000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700">
        <v>3584544049.3099995</v>
      </c>
      <c r="F93" s="1141">
        <v>3284114404.48</v>
      </c>
      <c r="G93" s="1141">
        <v>1596634.43</v>
      </c>
      <c r="H93" s="1141">
        <v>258409953.43000004</v>
      </c>
      <c r="I93" s="1141">
        <v>24552521.100000001</v>
      </c>
      <c r="J93" s="1141">
        <v>0</v>
      </c>
      <c r="K93" s="1141">
        <v>0</v>
      </c>
      <c r="L93" s="1142">
        <v>15870535.870000001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700">
        <v>1678378510.22</v>
      </c>
      <c r="F94" s="1141">
        <v>1536234491.4299998</v>
      </c>
      <c r="G94" s="1141">
        <v>820429.7</v>
      </c>
      <c r="H94" s="1141">
        <v>127421355.37000018</v>
      </c>
      <c r="I94" s="1141">
        <v>6671952.0500000007</v>
      </c>
      <c r="J94" s="1141">
        <v>0</v>
      </c>
      <c r="K94" s="1141">
        <v>0</v>
      </c>
      <c r="L94" s="1142">
        <v>7230281.6700000009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697">
        <v>0.49752066786127702</v>
      </c>
      <c r="F95" s="697">
        <v>0.4914252007082352</v>
      </c>
      <c r="G95" s="687">
        <v>0.70062314261315106</v>
      </c>
      <c r="H95" s="687">
        <v>0.55318333334780534</v>
      </c>
      <c r="I95" s="687">
        <v>0.92743286766750077</v>
      </c>
      <c r="J95" s="687">
        <v>0</v>
      </c>
      <c r="K95" s="687">
        <v>0</v>
      </c>
      <c r="L95" s="689">
        <v>0.83125795240285127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90">
        <v>0.4682264988605947</v>
      </c>
      <c r="F96" s="690">
        <v>0.46777739817296166</v>
      </c>
      <c r="G96" s="690">
        <v>0.51384943515216563</v>
      </c>
      <c r="H96" s="690">
        <v>0.49309770648798557</v>
      </c>
      <c r="I96" s="690">
        <v>0.27174203507761163</v>
      </c>
      <c r="J96" s="690">
        <v>0</v>
      </c>
      <c r="K96" s="690">
        <v>0</v>
      </c>
      <c r="L96" s="691">
        <v>0.45557892494779384</v>
      </c>
      <c r="M96" s="144"/>
      <c r="N96" s="144"/>
    </row>
    <row r="97" spans="1:12" ht="27" customHeight="1">
      <c r="A97" s="664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629"/>
      <c r="B98" s="1629"/>
      <c r="C98" s="1629"/>
      <c r="D98" s="1629"/>
      <c r="E98" s="1629"/>
      <c r="F98" s="1629"/>
      <c r="G98" s="1629"/>
      <c r="H98" s="1629"/>
      <c r="I98" s="1629"/>
      <c r="J98" s="1629"/>
      <c r="K98" s="1629"/>
      <c r="L98" s="1629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1021"/>
      <c r="I100" s="1022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47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9" transitionEvaluation="1">
    <pageSetUpPr autoPageBreaks="0"/>
  </sheetPr>
  <dimension ref="A1:N75"/>
  <sheetViews>
    <sheetView showGridLines="0" topLeftCell="A9" zoomScale="70" zoomScaleNormal="70" workbookViewId="0">
      <selection activeCell="C49" sqref="C49"/>
    </sheetView>
  </sheetViews>
  <sheetFormatPr defaultColWidth="5.140625" defaultRowHeight="15"/>
  <cols>
    <col min="1" max="1" width="5.140625" style="332" customWidth="1"/>
    <col min="2" max="2" width="2.5703125" style="332" customWidth="1"/>
    <col min="3" max="3" width="58.5703125" style="332" customWidth="1"/>
    <col min="4" max="4" width="19.85546875" style="332" customWidth="1"/>
    <col min="5" max="5" width="2.28515625" style="332" customWidth="1"/>
    <col min="6" max="7" width="20.85546875" style="332" customWidth="1"/>
    <col min="8" max="9" width="20.7109375" style="332" customWidth="1"/>
    <col min="10" max="10" width="5.85546875" style="332" customWidth="1"/>
    <col min="11" max="11" width="13.140625" style="332" bestFit="1" customWidth="1"/>
    <col min="12" max="13" width="12.5703125" style="332" customWidth="1"/>
    <col min="14" max="14" width="15.5703125" style="332" bestFit="1" customWidth="1"/>
    <col min="15" max="15" width="12.5703125" style="332" customWidth="1"/>
    <col min="16" max="16" width="15.5703125" style="332" bestFit="1" customWidth="1"/>
    <col min="17" max="17" width="12.5703125" style="332" customWidth="1"/>
    <col min="18" max="18" width="22.85546875" style="332" customWidth="1"/>
    <col min="19" max="247" width="12.5703125" style="332" customWidth="1"/>
    <col min="248" max="256" width="5.140625" style="332"/>
    <col min="257" max="257" width="5.140625" style="332" customWidth="1"/>
    <col min="258" max="258" width="2.5703125" style="332" customWidth="1"/>
    <col min="259" max="259" width="58.5703125" style="332" customWidth="1"/>
    <col min="260" max="260" width="19.85546875" style="332" customWidth="1"/>
    <col min="261" max="261" width="2.28515625" style="332" customWidth="1"/>
    <col min="262" max="263" width="20.85546875" style="332" customWidth="1"/>
    <col min="264" max="265" width="20.7109375" style="332" customWidth="1"/>
    <col min="266" max="266" width="5.85546875" style="332" customWidth="1"/>
    <col min="267" max="503" width="12.5703125" style="332" customWidth="1"/>
    <col min="504" max="512" width="5.140625" style="332"/>
    <col min="513" max="513" width="5.140625" style="332" customWidth="1"/>
    <col min="514" max="514" width="2.5703125" style="332" customWidth="1"/>
    <col min="515" max="515" width="58.5703125" style="332" customWidth="1"/>
    <col min="516" max="516" width="19.85546875" style="332" customWidth="1"/>
    <col min="517" max="517" width="2.28515625" style="332" customWidth="1"/>
    <col min="518" max="519" width="20.85546875" style="332" customWidth="1"/>
    <col min="520" max="521" width="20.7109375" style="332" customWidth="1"/>
    <col min="522" max="522" width="5.85546875" style="332" customWidth="1"/>
    <col min="523" max="759" width="12.5703125" style="332" customWidth="1"/>
    <col min="760" max="768" width="5.140625" style="332"/>
    <col min="769" max="769" width="5.140625" style="332" customWidth="1"/>
    <col min="770" max="770" width="2.5703125" style="332" customWidth="1"/>
    <col min="771" max="771" width="58.5703125" style="332" customWidth="1"/>
    <col min="772" max="772" width="19.85546875" style="332" customWidth="1"/>
    <col min="773" max="773" width="2.28515625" style="332" customWidth="1"/>
    <col min="774" max="775" width="20.85546875" style="332" customWidth="1"/>
    <col min="776" max="777" width="20.7109375" style="332" customWidth="1"/>
    <col min="778" max="778" width="5.85546875" style="332" customWidth="1"/>
    <col min="779" max="1015" width="12.5703125" style="332" customWidth="1"/>
    <col min="1016" max="1024" width="5.140625" style="332"/>
    <col min="1025" max="1025" width="5.140625" style="332" customWidth="1"/>
    <col min="1026" max="1026" width="2.5703125" style="332" customWidth="1"/>
    <col min="1027" max="1027" width="58.5703125" style="332" customWidth="1"/>
    <col min="1028" max="1028" width="19.85546875" style="332" customWidth="1"/>
    <col min="1029" max="1029" width="2.28515625" style="332" customWidth="1"/>
    <col min="1030" max="1031" width="20.85546875" style="332" customWidth="1"/>
    <col min="1032" max="1033" width="20.7109375" style="332" customWidth="1"/>
    <col min="1034" max="1034" width="5.85546875" style="332" customWidth="1"/>
    <col min="1035" max="1271" width="12.5703125" style="332" customWidth="1"/>
    <col min="1272" max="1280" width="5.140625" style="332"/>
    <col min="1281" max="1281" width="5.140625" style="332" customWidth="1"/>
    <col min="1282" max="1282" width="2.5703125" style="332" customWidth="1"/>
    <col min="1283" max="1283" width="58.5703125" style="332" customWidth="1"/>
    <col min="1284" max="1284" width="19.85546875" style="332" customWidth="1"/>
    <col min="1285" max="1285" width="2.28515625" style="332" customWidth="1"/>
    <col min="1286" max="1287" width="20.85546875" style="332" customWidth="1"/>
    <col min="1288" max="1289" width="20.7109375" style="332" customWidth="1"/>
    <col min="1290" max="1290" width="5.85546875" style="332" customWidth="1"/>
    <col min="1291" max="1527" width="12.5703125" style="332" customWidth="1"/>
    <col min="1528" max="1536" width="5.140625" style="332"/>
    <col min="1537" max="1537" width="5.140625" style="332" customWidth="1"/>
    <col min="1538" max="1538" width="2.5703125" style="332" customWidth="1"/>
    <col min="1539" max="1539" width="58.5703125" style="332" customWidth="1"/>
    <col min="1540" max="1540" width="19.85546875" style="332" customWidth="1"/>
    <col min="1541" max="1541" width="2.28515625" style="332" customWidth="1"/>
    <col min="1542" max="1543" width="20.85546875" style="332" customWidth="1"/>
    <col min="1544" max="1545" width="20.7109375" style="332" customWidth="1"/>
    <col min="1546" max="1546" width="5.85546875" style="332" customWidth="1"/>
    <col min="1547" max="1783" width="12.5703125" style="332" customWidth="1"/>
    <col min="1784" max="1792" width="5.140625" style="332"/>
    <col min="1793" max="1793" width="5.140625" style="332" customWidth="1"/>
    <col min="1794" max="1794" width="2.5703125" style="332" customWidth="1"/>
    <col min="1795" max="1795" width="58.5703125" style="332" customWidth="1"/>
    <col min="1796" max="1796" width="19.85546875" style="332" customWidth="1"/>
    <col min="1797" max="1797" width="2.28515625" style="332" customWidth="1"/>
    <col min="1798" max="1799" width="20.85546875" style="332" customWidth="1"/>
    <col min="1800" max="1801" width="20.7109375" style="332" customWidth="1"/>
    <col min="1802" max="1802" width="5.85546875" style="332" customWidth="1"/>
    <col min="1803" max="2039" width="12.5703125" style="332" customWidth="1"/>
    <col min="2040" max="2048" width="5.140625" style="332"/>
    <col min="2049" max="2049" width="5.140625" style="332" customWidth="1"/>
    <col min="2050" max="2050" width="2.5703125" style="332" customWidth="1"/>
    <col min="2051" max="2051" width="58.5703125" style="332" customWidth="1"/>
    <col min="2052" max="2052" width="19.85546875" style="332" customWidth="1"/>
    <col min="2053" max="2053" width="2.28515625" style="332" customWidth="1"/>
    <col min="2054" max="2055" width="20.85546875" style="332" customWidth="1"/>
    <col min="2056" max="2057" width="20.7109375" style="332" customWidth="1"/>
    <col min="2058" max="2058" width="5.85546875" style="332" customWidth="1"/>
    <col min="2059" max="2295" width="12.5703125" style="332" customWidth="1"/>
    <col min="2296" max="2304" width="5.140625" style="332"/>
    <col min="2305" max="2305" width="5.140625" style="332" customWidth="1"/>
    <col min="2306" max="2306" width="2.5703125" style="332" customWidth="1"/>
    <col min="2307" max="2307" width="58.5703125" style="332" customWidth="1"/>
    <col min="2308" max="2308" width="19.85546875" style="332" customWidth="1"/>
    <col min="2309" max="2309" width="2.28515625" style="332" customWidth="1"/>
    <col min="2310" max="2311" width="20.85546875" style="332" customWidth="1"/>
    <col min="2312" max="2313" width="20.7109375" style="332" customWidth="1"/>
    <col min="2314" max="2314" width="5.85546875" style="332" customWidth="1"/>
    <col min="2315" max="2551" width="12.5703125" style="332" customWidth="1"/>
    <col min="2552" max="2560" width="5.140625" style="332"/>
    <col min="2561" max="2561" width="5.140625" style="332" customWidth="1"/>
    <col min="2562" max="2562" width="2.5703125" style="332" customWidth="1"/>
    <col min="2563" max="2563" width="58.5703125" style="332" customWidth="1"/>
    <col min="2564" max="2564" width="19.85546875" style="332" customWidth="1"/>
    <col min="2565" max="2565" width="2.28515625" style="332" customWidth="1"/>
    <col min="2566" max="2567" width="20.85546875" style="332" customWidth="1"/>
    <col min="2568" max="2569" width="20.7109375" style="332" customWidth="1"/>
    <col min="2570" max="2570" width="5.85546875" style="332" customWidth="1"/>
    <col min="2571" max="2807" width="12.5703125" style="332" customWidth="1"/>
    <col min="2808" max="2816" width="5.140625" style="332"/>
    <col min="2817" max="2817" width="5.140625" style="332" customWidth="1"/>
    <col min="2818" max="2818" width="2.5703125" style="332" customWidth="1"/>
    <col min="2819" max="2819" width="58.5703125" style="332" customWidth="1"/>
    <col min="2820" max="2820" width="19.85546875" style="332" customWidth="1"/>
    <col min="2821" max="2821" width="2.28515625" style="332" customWidth="1"/>
    <col min="2822" max="2823" width="20.85546875" style="332" customWidth="1"/>
    <col min="2824" max="2825" width="20.7109375" style="332" customWidth="1"/>
    <col min="2826" max="2826" width="5.85546875" style="332" customWidth="1"/>
    <col min="2827" max="3063" width="12.5703125" style="332" customWidth="1"/>
    <col min="3064" max="3072" width="5.140625" style="332"/>
    <col min="3073" max="3073" width="5.140625" style="332" customWidth="1"/>
    <col min="3074" max="3074" width="2.5703125" style="332" customWidth="1"/>
    <col min="3075" max="3075" width="58.5703125" style="332" customWidth="1"/>
    <col min="3076" max="3076" width="19.85546875" style="332" customWidth="1"/>
    <col min="3077" max="3077" width="2.28515625" style="332" customWidth="1"/>
    <col min="3078" max="3079" width="20.85546875" style="332" customWidth="1"/>
    <col min="3080" max="3081" width="20.7109375" style="332" customWidth="1"/>
    <col min="3082" max="3082" width="5.85546875" style="332" customWidth="1"/>
    <col min="3083" max="3319" width="12.5703125" style="332" customWidth="1"/>
    <col min="3320" max="3328" width="5.140625" style="332"/>
    <col min="3329" max="3329" width="5.140625" style="332" customWidth="1"/>
    <col min="3330" max="3330" width="2.5703125" style="332" customWidth="1"/>
    <col min="3331" max="3331" width="58.5703125" style="332" customWidth="1"/>
    <col min="3332" max="3332" width="19.85546875" style="332" customWidth="1"/>
    <col min="3333" max="3333" width="2.28515625" style="332" customWidth="1"/>
    <col min="3334" max="3335" width="20.85546875" style="332" customWidth="1"/>
    <col min="3336" max="3337" width="20.7109375" style="332" customWidth="1"/>
    <col min="3338" max="3338" width="5.85546875" style="332" customWidth="1"/>
    <col min="3339" max="3575" width="12.5703125" style="332" customWidth="1"/>
    <col min="3576" max="3584" width="5.140625" style="332"/>
    <col min="3585" max="3585" width="5.140625" style="332" customWidth="1"/>
    <col min="3586" max="3586" width="2.5703125" style="332" customWidth="1"/>
    <col min="3587" max="3587" width="58.5703125" style="332" customWidth="1"/>
    <col min="3588" max="3588" width="19.85546875" style="332" customWidth="1"/>
    <col min="3589" max="3589" width="2.28515625" style="332" customWidth="1"/>
    <col min="3590" max="3591" width="20.85546875" style="332" customWidth="1"/>
    <col min="3592" max="3593" width="20.7109375" style="332" customWidth="1"/>
    <col min="3594" max="3594" width="5.85546875" style="332" customWidth="1"/>
    <col min="3595" max="3831" width="12.5703125" style="332" customWidth="1"/>
    <col min="3832" max="3840" width="5.140625" style="332"/>
    <col min="3841" max="3841" width="5.140625" style="332" customWidth="1"/>
    <col min="3842" max="3842" width="2.5703125" style="332" customWidth="1"/>
    <col min="3843" max="3843" width="58.5703125" style="332" customWidth="1"/>
    <col min="3844" max="3844" width="19.85546875" style="332" customWidth="1"/>
    <col min="3845" max="3845" width="2.28515625" style="332" customWidth="1"/>
    <col min="3846" max="3847" width="20.85546875" style="332" customWidth="1"/>
    <col min="3848" max="3849" width="20.7109375" style="332" customWidth="1"/>
    <col min="3850" max="3850" width="5.85546875" style="332" customWidth="1"/>
    <col min="3851" max="4087" width="12.5703125" style="332" customWidth="1"/>
    <col min="4088" max="4096" width="5.140625" style="332"/>
    <col min="4097" max="4097" width="5.140625" style="332" customWidth="1"/>
    <col min="4098" max="4098" width="2.5703125" style="332" customWidth="1"/>
    <col min="4099" max="4099" width="58.5703125" style="332" customWidth="1"/>
    <col min="4100" max="4100" width="19.85546875" style="332" customWidth="1"/>
    <col min="4101" max="4101" width="2.28515625" style="332" customWidth="1"/>
    <col min="4102" max="4103" width="20.85546875" style="332" customWidth="1"/>
    <col min="4104" max="4105" width="20.7109375" style="332" customWidth="1"/>
    <col min="4106" max="4106" width="5.85546875" style="332" customWidth="1"/>
    <col min="4107" max="4343" width="12.5703125" style="332" customWidth="1"/>
    <col min="4344" max="4352" width="5.140625" style="332"/>
    <col min="4353" max="4353" width="5.140625" style="332" customWidth="1"/>
    <col min="4354" max="4354" width="2.5703125" style="332" customWidth="1"/>
    <col min="4355" max="4355" width="58.5703125" style="332" customWidth="1"/>
    <col min="4356" max="4356" width="19.85546875" style="332" customWidth="1"/>
    <col min="4357" max="4357" width="2.28515625" style="332" customWidth="1"/>
    <col min="4358" max="4359" width="20.85546875" style="332" customWidth="1"/>
    <col min="4360" max="4361" width="20.7109375" style="332" customWidth="1"/>
    <col min="4362" max="4362" width="5.85546875" style="332" customWidth="1"/>
    <col min="4363" max="4599" width="12.5703125" style="332" customWidth="1"/>
    <col min="4600" max="4608" width="5.140625" style="332"/>
    <col min="4609" max="4609" width="5.140625" style="332" customWidth="1"/>
    <col min="4610" max="4610" width="2.5703125" style="332" customWidth="1"/>
    <col min="4611" max="4611" width="58.5703125" style="332" customWidth="1"/>
    <col min="4612" max="4612" width="19.85546875" style="332" customWidth="1"/>
    <col min="4613" max="4613" width="2.28515625" style="332" customWidth="1"/>
    <col min="4614" max="4615" width="20.85546875" style="332" customWidth="1"/>
    <col min="4616" max="4617" width="20.7109375" style="332" customWidth="1"/>
    <col min="4618" max="4618" width="5.85546875" style="332" customWidth="1"/>
    <col min="4619" max="4855" width="12.5703125" style="332" customWidth="1"/>
    <col min="4856" max="4864" width="5.140625" style="332"/>
    <col min="4865" max="4865" width="5.140625" style="332" customWidth="1"/>
    <col min="4866" max="4866" width="2.5703125" style="332" customWidth="1"/>
    <col min="4867" max="4867" width="58.5703125" style="332" customWidth="1"/>
    <col min="4868" max="4868" width="19.85546875" style="332" customWidth="1"/>
    <col min="4869" max="4869" width="2.28515625" style="332" customWidth="1"/>
    <col min="4870" max="4871" width="20.85546875" style="332" customWidth="1"/>
    <col min="4872" max="4873" width="20.7109375" style="332" customWidth="1"/>
    <col min="4874" max="4874" width="5.85546875" style="332" customWidth="1"/>
    <col min="4875" max="5111" width="12.5703125" style="332" customWidth="1"/>
    <col min="5112" max="5120" width="5.140625" style="332"/>
    <col min="5121" max="5121" width="5.140625" style="332" customWidth="1"/>
    <col min="5122" max="5122" width="2.5703125" style="332" customWidth="1"/>
    <col min="5123" max="5123" width="58.5703125" style="332" customWidth="1"/>
    <col min="5124" max="5124" width="19.85546875" style="332" customWidth="1"/>
    <col min="5125" max="5125" width="2.28515625" style="332" customWidth="1"/>
    <col min="5126" max="5127" width="20.85546875" style="332" customWidth="1"/>
    <col min="5128" max="5129" width="20.7109375" style="332" customWidth="1"/>
    <col min="5130" max="5130" width="5.85546875" style="332" customWidth="1"/>
    <col min="5131" max="5367" width="12.5703125" style="332" customWidth="1"/>
    <col min="5368" max="5376" width="5.140625" style="332"/>
    <col min="5377" max="5377" width="5.140625" style="332" customWidth="1"/>
    <col min="5378" max="5378" width="2.5703125" style="332" customWidth="1"/>
    <col min="5379" max="5379" width="58.5703125" style="332" customWidth="1"/>
    <col min="5380" max="5380" width="19.85546875" style="332" customWidth="1"/>
    <col min="5381" max="5381" width="2.28515625" style="332" customWidth="1"/>
    <col min="5382" max="5383" width="20.85546875" style="332" customWidth="1"/>
    <col min="5384" max="5385" width="20.7109375" style="332" customWidth="1"/>
    <col min="5386" max="5386" width="5.85546875" style="332" customWidth="1"/>
    <col min="5387" max="5623" width="12.5703125" style="332" customWidth="1"/>
    <col min="5624" max="5632" width="5.140625" style="332"/>
    <col min="5633" max="5633" width="5.140625" style="332" customWidth="1"/>
    <col min="5634" max="5634" width="2.5703125" style="332" customWidth="1"/>
    <col min="5635" max="5635" width="58.5703125" style="332" customWidth="1"/>
    <col min="5636" max="5636" width="19.85546875" style="332" customWidth="1"/>
    <col min="5637" max="5637" width="2.28515625" style="332" customWidth="1"/>
    <col min="5638" max="5639" width="20.85546875" style="332" customWidth="1"/>
    <col min="5640" max="5641" width="20.7109375" style="332" customWidth="1"/>
    <col min="5642" max="5642" width="5.85546875" style="332" customWidth="1"/>
    <col min="5643" max="5879" width="12.5703125" style="332" customWidth="1"/>
    <col min="5880" max="5888" width="5.140625" style="332"/>
    <col min="5889" max="5889" width="5.140625" style="332" customWidth="1"/>
    <col min="5890" max="5890" width="2.5703125" style="332" customWidth="1"/>
    <col min="5891" max="5891" width="58.5703125" style="332" customWidth="1"/>
    <col min="5892" max="5892" width="19.85546875" style="332" customWidth="1"/>
    <col min="5893" max="5893" width="2.28515625" style="332" customWidth="1"/>
    <col min="5894" max="5895" width="20.85546875" style="332" customWidth="1"/>
    <col min="5896" max="5897" width="20.7109375" style="332" customWidth="1"/>
    <col min="5898" max="5898" width="5.85546875" style="332" customWidth="1"/>
    <col min="5899" max="6135" width="12.5703125" style="332" customWidth="1"/>
    <col min="6136" max="6144" width="5.140625" style="332"/>
    <col min="6145" max="6145" width="5.140625" style="332" customWidth="1"/>
    <col min="6146" max="6146" width="2.5703125" style="332" customWidth="1"/>
    <col min="6147" max="6147" width="58.5703125" style="332" customWidth="1"/>
    <col min="6148" max="6148" width="19.85546875" style="332" customWidth="1"/>
    <col min="6149" max="6149" width="2.28515625" style="332" customWidth="1"/>
    <col min="6150" max="6151" width="20.85546875" style="332" customWidth="1"/>
    <col min="6152" max="6153" width="20.7109375" style="332" customWidth="1"/>
    <col min="6154" max="6154" width="5.85546875" style="332" customWidth="1"/>
    <col min="6155" max="6391" width="12.5703125" style="332" customWidth="1"/>
    <col min="6392" max="6400" width="5.140625" style="332"/>
    <col min="6401" max="6401" width="5.140625" style="332" customWidth="1"/>
    <col min="6402" max="6402" width="2.5703125" style="332" customWidth="1"/>
    <col min="6403" max="6403" width="58.5703125" style="332" customWidth="1"/>
    <col min="6404" max="6404" width="19.85546875" style="332" customWidth="1"/>
    <col min="6405" max="6405" width="2.28515625" style="332" customWidth="1"/>
    <col min="6406" max="6407" width="20.85546875" style="332" customWidth="1"/>
    <col min="6408" max="6409" width="20.7109375" style="332" customWidth="1"/>
    <col min="6410" max="6410" width="5.85546875" style="332" customWidth="1"/>
    <col min="6411" max="6647" width="12.5703125" style="332" customWidth="1"/>
    <col min="6648" max="6656" width="5.140625" style="332"/>
    <col min="6657" max="6657" width="5.140625" style="332" customWidth="1"/>
    <col min="6658" max="6658" width="2.5703125" style="332" customWidth="1"/>
    <col min="6659" max="6659" width="58.5703125" style="332" customWidth="1"/>
    <col min="6660" max="6660" width="19.85546875" style="332" customWidth="1"/>
    <col min="6661" max="6661" width="2.28515625" style="332" customWidth="1"/>
    <col min="6662" max="6663" width="20.85546875" style="332" customWidth="1"/>
    <col min="6664" max="6665" width="20.7109375" style="332" customWidth="1"/>
    <col min="6666" max="6666" width="5.85546875" style="332" customWidth="1"/>
    <col min="6667" max="6903" width="12.5703125" style="332" customWidth="1"/>
    <col min="6904" max="6912" width="5.140625" style="332"/>
    <col min="6913" max="6913" width="5.140625" style="332" customWidth="1"/>
    <col min="6914" max="6914" width="2.5703125" style="332" customWidth="1"/>
    <col min="6915" max="6915" width="58.5703125" style="332" customWidth="1"/>
    <col min="6916" max="6916" width="19.85546875" style="332" customWidth="1"/>
    <col min="6917" max="6917" width="2.28515625" style="332" customWidth="1"/>
    <col min="6918" max="6919" width="20.85546875" style="332" customWidth="1"/>
    <col min="6920" max="6921" width="20.7109375" style="332" customWidth="1"/>
    <col min="6922" max="6922" width="5.85546875" style="332" customWidth="1"/>
    <col min="6923" max="7159" width="12.5703125" style="332" customWidth="1"/>
    <col min="7160" max="7168" width="5.140625" style="332"/>
    <col min="7169" max="7169" width="5.140625" style="332" customWidth="1"/>
    <col min="7170" max="7170" width="2.5703125" style="332" customWidth="1"/>
    <col min="7171" max="7171" width="58.5703125" style="332" customWidth="1"/>
    <col min="7172" max="7172" width="19.85546875" style="332" customWidth="1"/>
    <col min="7173" max="7173" width="2.28515625" style="332" customWidth="1"/>
    <col min="7174" max="7175" width="20.85546875" style="332" customWidth="1"/>
    <col min="7176" max="7177" width="20.7109375" style="332" customWidth="1"/>
    <col min="7178" max="7178" width="5.85546875" style="332" customWidth="1"/>
    <col min="7179" max="7415" width="12.5703125" style="332" customWidth="1"/>
    <col min="7416" max="7424" width="5.140625" style="332"/>
    <col min="7425" max="7425" width="5.140625" style="332" customWidth="1"/>
    <col min="7426" max="7426" width="2.5703125" style="332" customWidth="1"/>
    <col min="7427" max="7427" width="58.5703125" style="332" customWidth="1"/>
    <col min="7428" max="7428" width="19.85546875" style="332" customWidth="1"/>
    <col min="7429" max="7429" width="2.28515625" style="332" customWidth="1"/>
    <col min="7430" max="7431" width="20.85546875" style="332" customWidth="1"/>
    <col min="7432" max="7433" width="20.7109375" style="332" customWidth="1"/>
    <col min="7434" max="7434" width="5.85546875" style="332" customWidth="1"/>
    <col min="7435" max="7671" width="12.5703125" style="332" customWidth="1"/>
    <col min="7672" max="7680" width="5.140625" style="332"/>
    <col min="7681" max="7681" width="5.140625" style="332" customWidth="1"/>
    <col min="7682" max="7682" width="2.5703125" style="332" customWidth="1"/>
    <col min="7683" max="7683" width="58.5703125" style="332" customWidth="1"/>
    <col min="7684" max="7684" width="19.85546875" style="332" customWidth="1"/>
    <col min="7685" max="7685" width="2.28515625" style="332" customWidth="1"/>
    <col min="7686" max="7687" width="20.85546875" style="332" customWidth="1"/>
    <col min="7688" max="7689" width="20.7109375" style="332" customWidth="1"/>
    <col min="7690" max="7690" width="5.85546875" style="332" customWidth="1"/>
    <col min="7691" max="7927" width="12.5703125" style="332" customWidth="1"/>
    <col min="7928" max="7936" width="5.140625" style="332"/>
    <col min="7937" max="7937" width="5.140625" style="332" customWidth="1"/>
    <col min="7938" max="7938" width="2.5703125" style="332" customWidth="1"/>
    <col min="7939" max="7939" width="58.5703125" style="332" customWidth="1"/>
    <col min="7940" max="7940" width="19.85546875" style="332" customWidth="1"/>
    <col min="7941" max="7941" width="2.28515625" style="332" customWidth="1"/>
    <col min="7942" max="7943" width="20.85546875" style="332" customWidth="1"/>
    <col min="7944" max="7945" width="20.7109375" style="332" customWidth="1"/>
    <col min="7946" max="7946" width="5.85546875" style="332" customWidth="1"/>
    <col min="7947" max="8183" width="12.5703125" style="332" customWidth="1"/>
    <col min="8184" max="8192" width="5.140625" style="332"/>
    <col min="8193" max="8193" width="5.140625" style="332" customWidth="1"/>
    <col min="8194" max="8194" width="2.5703125" style="332" customWidth="1"/>
    <col min="8195" max="8195" width="58.5703125" style="332" customWidth="1"/>
    <col min="8196" max="8196" width="19.85546875" style="332" customWidth="1"/>
    <col min="8197" max="8197" width="2.28515625" style="332" customWidth="1"/>
    <col min="8198" max="8199" width="20.85546875" style="332" customWidth="1"/>
    <col min="8200" max="8201" width="20.7109375" style="332" customWidth="1"/>
    <col min="8202" max="8202" width="5.85546875" style="332" customWidth="1"/>
    <col min="8203" max="8439" width="12.5703125" style="332" customWidth="1"/>
    <col min="8440" max="8448" width="5.140625" style="332"/>
    <col min="8449" max="8449" width="5.140625" style="332" customWidth="1"/>
    <col min="8450" max="8450" width="2.5703125" style="332" customWidth="1"/>
    <col min="8451" max="8451" width="58.5703125" style="332" customWidth="1"/>
    <col min="8452" max="8452" width="19.85546875" style="332" customWidth="1"/>
    <col min="8453" max="8453" width="2.28515625" style="332" customWidth="1"/>
    <col min="8454" max="8455" width="20.85546875" style="332" customWidth="1"/>
    <col min="8456" max="8457" width="20.7109375" style="332" customWidth="1"/>
    <col min="8458" max="8458" width="5.85546875" style="332" customWidth="1"/>
    <col min="8459" max="8695" width="12.5703125" style="332" customWidth="1"/>
    <col min="8696" max="8704" width="5.140625" style="332"/>
    <col min="8705" max="8705" width="5.140625" style="332" customWidth="1"/>
    <col min="8706" max="8706" width="2.5703125" style="332" customWidth="1"/>
    <col min="8707" max="8707" width="58.5703125" style="332" customWidth="1"/>
    <col min="8708" max="8708" width="19.85546875" style="332" customWidth="1"/>
    <col min="8709" max="8709" width="2.28515625" style="332" customWidth="1"/>
    <col min="8710" max="8711" width="20.85546875" style="332" customWidth="1"/>
    <col min="8712" max="8713" width="20.7109375" style="332" customWidth="1"/>
    <col min="8714" max="8714" width="5.85546875" style="332" customWidth="1"/>
    <col min="8715" max="8951" width="12.5703125" style="332" customWidth="1"/>
    <col min="8952" max="8960" width="5.140625" style="332"/>
    <col min="8961" max="8961" width="5.140625" style="332" customWidth="1"/>
    <col min="8962" max="8962" width="2.5703125" style="332" customWidth="1"/>
    <col min="8963" max="8963" width="58.5703125" style="332" customWidth="1"/>
    <col min="8964" max="8964" width="19.85546875" style="332" customWidth="1"/>
    <col min="8965" max="8965" width="2.28515625" style="332" customWidth="1"/>
    <col min="8966" max="8967" width="20.85546875" style="332" customWidth="1"/>
    <col min="8968" max="8969" width="20.7109375" style="332" customWidth="1"/>
    <col min="8970" max="8970" width="5.85546875" style="332" customWidth="1"/>
    <col min="8971" max="9207" width="12.5703125" style="332" customWidth="1"/>
    <col min="9208" max="9216" width="5.140625" style="332"/>
    <col min="9217" max="9217" width="5.140625" style="332" customWidth="1"/>
    <col min="9218" max="9218" width="2.5703125" style="332" customWidth="1"/>
    <col min="9219" max="9219" width="58.5703125" style="332" customWidth="1"/>
    <col min="9220" max="9220" width="19.85546875" style="332" customWidth="1"/>
    <col min="9221" max="9221" width="2.28515625" style="332" customWidth="1"/>
    <col min="9222" max="9223" width="20.85546875" style="332" customWidth="1"/>
    <col min="9224" max="9225" width="20.7109375" style="332" customWidth="1"/>
    <col min="9226" max="9226" width="5.85546875" style="332" customWidth="1"/>
    <col min="9227" max="9463" width="12.5703125" style="332" customWidth="1"/>
    <col min="9464" max="9472" width="5.140625" style="332"/>
    <col min="9473" max="9473" width="5.140625" style="332" customWidth="1"/>
    <col min="9474" max="9474" width="2.5703125" style="332" customWidth="1"/>
    <col min="9475" max="9475" width="58.5703125" style="332" customWidth="1"/>
    <col min="9476" max="9476" width="19.85546875" style="332" customWidth="1"/>
    <col min="9477" max="9477" width="2.28515625" style="332" customWidth="1"/>
    <col min="9478" max="9479" width="20.85546875" style="332" customWidth="1"/>
    <col min="9480" max="9481" width="20.7109375" style="332" customWidth="1"/>
    <col min="9482" max="9482" width="5.85546875" style="332" customWidth="1"/>
    <col min="9483" max="9719" width="12.5703125" style="332" customWidth="1"/>
    <col min="9720" max="9728" width="5.140625" style="332"/>
    <col min="9729" max="9729" width="5.140625" style="332" customWidth="1"/>
    <col min="9730" max="9730" width="2.5703125" style="332" customWidth="1"/>
    <col min="9731" max="9731" width="58.5703125" style="332" customWidth="1"/>
    <col min="9732" max="9732" width="19.85546875" style="332" customWidth="1"/>
    <col min="9733" max="9733" width="2.28515625" style="332" customWidth="1"/>
    <col min="9734" max="9735" width="20.85546875" style="332" customWidth="1"/>
    <col min="9736" max="9737" width="20.7109375" style="332" customWidth="1"/>
    <col min="9738" max="9738" width="5.85546875" style="332" customWidth="1"/>
    <col min="9739" max="9975" width="12.5703125" style="332" customWidth="1"/>
    <col min="9976" max="9984" width="5.140625" style="332"/>
    <col min="9985" max="9985" width="5.140625" style="332" customWidth="1"/>
    <col min="9986" max="9986" width="2.5703125" style="332" customWidth="1"/>
    <col min="9987" max="9987" width="58.5703125" style="332" customWidth="1"/>
    <col min="9988" max="9988" width="19.85546875" style="332" customWidth="1"/>
    <col min="9989" max="9989" width="2.28515625" style="332" customWidth="1"/>
    <col min="9990" max="9991" width="20.85546875" style="332" customWidth="1"/>
    <col min="9992" max="9993" width="20.7109375" style="332" customWidth="1"/>
    <col min="9994" max="9994" width="5.85546875" style="332" customWidth="1"/>
    <col min="9995" max="10231" width="12.5703125" style="332" customWidth="1"/>
    <col min="10232" max="10240" width="5.140625" style="332"/>
    <col min="10241" max="10241" width="5.140625" style="332" customWidth="1"/>
    <col min="10242" max="10242" width="2.5703125" style="332" customWidth="1"/>
    <col min="10243" max="10243" width="58.5703125" style="332" customWidth="1"/>
    <col min="10244" max="10244" width="19.85546875" style="332" customWidth="1"/>
    <col min="10245" max="10245" width="2.28515625" style="332" customWidth="1"/>
    <col min="10246" max="10247" width="20.85546875" style="332" customWidth="1"/>
    <col min="10248" max="10249" width="20.7109375" style="332" customWidth="1"/>
    <col min="10250" max="10250" width="5.85546875" style="332" customWidth="1"/>
    <col min="10251" max="10487" width="12.5703125" style="332" customWidth="1"/>
    <col min="10488" max="10496" width="5.140625" style="332"/>
    <col min="10497" max="10497" width="5.140625" style="332" customWidth="1"/>
    <col min="10498" max="10498" width="2.5703125" style="332" customWidth="1"/>
    <col min="10499" max="10499" width="58.5703125" style="332" customWidth="1"/>
    <col min="10500" max="10500" width="19.85546875" style="332" customWidth="1"/>
    <col min="10501" max="10501" width="2.28515625" style="332" customWidth="1"/>
    <col min="10502" max="10503" width="20.85546875" style="332" customWidth="1"/>
    <col min="10504" max="10505" width="20.7109375" style="332" customWidth="1"/>
    <col min="10506" max="10506" width="5.85546875" style="332" customWidth="1"/>
    <col min="10507" max="10743" width="12.5703125" style="332" customWidth="1"/>
    <col min="10744" max="10752" width="5.140625" style="332"/>
    <col min="10753" max="10753" width="5.140625" style="332" customWidth="1"/>
    <col min="10754" max="10754" width="2.5703125" style="332" customWidth="1"/>
    <col min="10755" max="10755" width="58.5703125" style="332" customWidth="1"/>
    <col min="10756" max="10756" width="19.85546875" style="332" customWidth="1"/>
    <col min="10757" max="10757" width="2.28515625" style="332" customWidth="1"/>
    <col min="10758" max="10759" width="20.85546875" style="332" customWidth="1"/>
    <col min="10760" max="10761" width="20.7109375" style="332" customWidth="1"/>
    <col min="10762" max="10762" width="5.85546875" style="332" customWidth="1"/>
    <col min="10763" max="10999" width="12.5703125" style="332" customWidth="1"/>
    <col min="11000" max="11008" width="5.140625" style="332"/>
    <col min="11009" max="11009" width="5.140625" style="332" customWidth="1"/>
    <col min="11010" max="11010" width="2.5703125" style="332" customWidth="1"/>
    <col min="11011" max="11011" width="58.5703125" style="332" customWidth="1"/>
    <col min="11012" max="11012" width="19.85546875" style="332" customWidth="1"/>
    <col min="11013" max="11013" width="2.28515625" style="332" customWidth="1"/>
    <col min="11014" max="11015" width="20.85546875" style="332" customWidth="1"/>
    <col min="11016" max="11017" width="20.7109375" style="332" customWidth="1"/>
    <col min="11018" max="11018" width="5.85546875" style="332" customWidth="1"/>
    <col min="11019" max="11255" width="12.5703125" style="332" customWidth="1"/>
    <col min="11256" max="11264" width="5.140625" style="332"/>
    <col min="11265" max="11265" width="5.140625" style="332" customWidth="1"/>
    <col min="11266" max="11266" width="2.5703125" style="332" customWidth="1"/>
    <col min="11267" max="11267" width="58.5703125" style="332" customWidth="1"/>
    <col min="11268" max="11268" width="19.85546875" style="332" customWidth="1"/>
    <col min="11269" max="11269" width="2.28515625" style="332" customWidth="1"/>
    <col min="11270" max="11271" width="20.85546875" style="332" customWidth="1"/>
    <col min="11272" max="11273" width="20.7109375" style="332" customWidth="1"/>
    <col min="11274" max="11274" width="5.85546875" style="332" customWidth="1"/>
    <col min="11275" max="11511" width="12.5703125" style="332" customWidth="1"/>
    <col min="11512" max="11520" width="5.140625" style="332"/>
    <col min="11521" max="11521" width="5.140625" style="332" customWidth="1"/>
    <col min="11522" max="11522" width="2.5703125" style="332" customWidth="1"/>
    <col min="11523" max="11523" width="58.5703125" style="332" customWidth="1"/>
    <col min="11524" max="11524" width="19.85546875" style="332" customWidth="1"/>
    <col min="11525" max="11525" width="2.28515625" style="332" customWidth="1"/>
    <col min="11526" max="11527" width="20.85546875" style="332" customWidth="1"/>
    <col min="11528" max="11529" width="20.7109375" style="332" customWidth="1"/>
    <col min="11530" max="11530" width="5.85546875" style="332" customWidth="1"/>
    <col min="11531" max="11767" width="12.5703125" style="332" customWidth="1"/>
    <col min="11768" max="11776" width="5.140625" style="332"/>
    <col min="11777" max="11777" width="5.140625" style="332" customWidth="1"/>
    <col min="11778" max="11778" width="2.5703125" style="332" customWidth="1"/>
    <col min="11779" max="11779" width="58.5703125" style="332" customWidth="1"/>
    <col min="11780" max="11780" width="19.85546875" style="332" customWidth="1"/>
    <col min="11781" max="11781" width="2.28515625" style="332" customWidth="1"/>
    <col min="11782" max="11783" width="20.85546875" style="332" customWidth="1"/>
    <col min="11784" max="11785" width="20.7109375" style="332" customWidth="1"/>
    <col min="11786" max="11786" width="5.85546875" style="332" customWidth="1"/>
    <col min="11787" max="12023" width="12.5703125" style="332" customWidth="1"/>
    <col min="12024" max="12032" width="5.140625" style="332"/>
    <col min="12033" max="12033" width="5.140625" style="332" customWidth="1"/>
    <col min="12034" max="12034" width="2.5703125" style="332" customWidth="1"/>
    <col min="12035" max="12035" width="58.5703125" style="332" customWidth="1"/>
    <col min="12036" max="12036" width="19.85546875" style="332" customWidth="1"/>
    <col min="12037" max="12037" width="2.28515625" style="332" customWidth="1"/>
    <col min="12038" max="12039" width="20.85546875" style="332" customWidth="1"/>
    <col min="12040" max="12041" width="20.7109375" style="332" customWidth="1"/>
    <col min="12042" max="12042" width="5.85546875" style="332" customWidth="1"/>
    <col min="12043" max="12279" width="12.5703125" style="332" customWidth="1"/>
    <col min="12280" max="12288" width="5.140625" style="332"/>
    <col min="12289" max="12289" width="5.140625" style="332" customWidth="1"/>
    <col min="12290" max="12290" width="2.5703125" style="332" customWidth="1"/>
    <col min="12291" max="12291" width="58.5703125" style="332" customWidth="1"/>
    <col min="12292" max="12292" width="19.85546875" style="332" customWidth="1"/>
    <col min="12293" max="12293" width="2.28515625" style="332" customWidth="1"/>
    <col min="12294" max="12295" width="20.85546875" style="332" customWidth="1"/>
    <col min="12296" max="12297" width="20.7109375" style="332" customWidth="1"/>
    <col min="12298" max="12298" width="5.85546875" style="332" customWidth="1"/>
    <col min="12299" max="12535" width="12.5703125" style="332" customWidth="1"/>
    <col min="12536" max="12544" width="5.140625" style="332"/>
    <col min="12545" max="12545" width="5.140625" style="332" customWidth="1"/>
    <col min="12546" max="12546" width="2.5703125" style="332" customWidth="1"/>
    <col min="12547" max="12547" width="58.5703125" style="332" customWidth="1"/>
    <col min="12548" max="12548" width="19.85546875" style="332" customWidth="1"/>
    <col min="12549" max="12549" width="2.28515625" style="332" customWidth="1"/>
    <col min="12550" max="12551" width="20.85546875" style="332" customWidth="1"/>
    <col min="12552" max="12553" width="20.7109375" style="332" customWidth="1"/>
    <col min="12554" max="12554" width="5.85546875" style="332" customWidth="1"/>
    <col min="12555" max="12791" width="12.5703125" style="332" customWidth="1"/>
    <col min="12792" max="12800" width="5.140625" style="332"/>
    <col min="12801" max="12801" width="5.140625" style="332" customWidth="1"/>
    <col min="12802" max="12802" width="2.5703125" style="332" customWidth="1"/>
    <col min="12803" max="12803" width="58.5703125" style="332" customWidth="1"/>
    <col min="12804" max="12804" width="19.85546875" style="332" customWidth="1"/>
    <col min="12805" max="12805" width="2.28515625" style="332" customWidth="1"/>
    <col min="12806" max="12807" width="20.85546875" style="332" customWidth="1"/>
    <col min="12808" max="12809" width="20.7109375" style="332" customWidth="1"/>
    <col min="12810" max="12810" width="5.85546875" style="332" customWidth="1"/>
    <col min="12811" max="13047" width="12.5703125" style="332" customWidth="1"/>
    <col min="13048" max="13056" width="5.140625" style="332"/>
    <col min="13057" max="13057" width="5.140625" style="332" customWidth="1"/>
    <col min="13058" max="13058" width="2.5703125" style="332" customWidth="1"/>
    <col min="13059" max="13059" width="58.5703125" style="332" customWidth="1"/>
    <col min="13060" max="13060" width="19.85546875" style="332" customWidth="1"/>
    <col min="13061" max="13061" width="2.28515625" style="332" customWidth="1"/>
    <col min="13062" max="13063" width="20.85546875" style="332" customWidth="1"/>
    <col min="13064" max="13065" width="20.7109375" style="332" customWidth="1"/>
    <col min="13066" max="13066" width="5.85546875" style="332" customWidth="1"/>
    <col min="13067" max="13303" width="12.5703125" style="332" customWidth="1"/>
    <col min="13304" max="13312" width="5.140625" style="332"/>
    <col min="13313" max="13313" width="5.140625" style="332" customWidth="1"/>
    <col min="13314" max="13314" width="2.5703125" style="332" customWidth="1"/>
    <col min="13315" max="13315" width="58.5703125" style="332" customWidth="1"/>
    <col min="13316" max="13316" width="19.85546875" style="332" customWidth="1"/>
    <col min="13317" max="13317" width="2.28515625" style="332" customWidth="1"/>
    <col min="13318" max="13319" width="20.85546875" style="332" customWidth="1"/>
    <col min="13320" max="13321" width="20.7109375" style="332" customWidth="1"/>
    <col min="13322" max="13322" width="5.85546875" style="332" customWidth="1"/>
    <col min="13323" max="13559" width="12.5703125" style="332" customWidth="1"/>
    <col min="13560" max="13568" width="5.140625" style="332"/>
    <col min="13569" max="13569" width="5.140625" style="332" customWidth="1"/>
    <col min="13570" max="13570" width="2.5703125" style="332" customWidth="1"/>
    <col min="13571" max="13571" width="58.5703125" style="332" customWidth="1"/>
    <col min="13572" max="13572" width="19.85546875" style="332" customWidth="1"/>
    <col min="13573" max="13573" width="2.28515625" style="332" customWidth="1"/>
    <col min="13574" max="13575" width="20.85546875" style="332" customWidth="1"/>
    <col min="13576" max="13577" width="20.7109375" style="332" customWidth="1"/>
    <col min="13578" max="13578" width="5.85546875" style="332" customWidth="1"/>
    <col min="13579" max="13815" width="12.5703125" style="332" customWidth="1"/>
    <col min="13816" max="13824" width="5.140625" style="332"/>
    <col min="13825" max="13825" width="5.140625" style="332" customWidth="1"/>
    <col min="13826" max="13826" width="2.5703125" style="332" customWidth="1"/>
    <col min="13827" max="13827" width="58.5703125" style="332" customWidth="1"/>
    <col min="13828" max="13828" width="19.85546875" style="332" customWidth="1"/>
    <col min="13829" max="13829" width="2.28515625" style="332" customWidth="1"/>
    <col min="13830" max="13831" width="20.85546875" style="332" customWidth="1"/>
    <col min="13832" max="13833" width="20.7109375" style="332" customWidth="1"/>
    <col min="13834" max="13834" width="5.85546875" style="332" customWidth="1"/>
    <col min="13835" max="14071" width="12.5703125" style="332" customWidth="1"/>
    <col min="14072" max="14080" width="5.140625" style="332"/>
    <col min="14081" max="14081" width="5.140625" style="332" customWidth="1"/>
    <col min="14082" max="14082" width="2.5703125" style="332" customWidth="1"/>
    <col min="14083" max="14083" width="58.5703125" style="332" customWidth="1"/>
    <col min="14084" max="14084" width="19.85546875" style="332" customWidth="1"/>
    <col min="14085" max="14085" width="2.28515625" style="332" customWidth="1"/>
    <col min="14086" max="14087" width="20.85546875" style="332" customWidth="1"/>
    <col min="14088" max="14089" width="20.7109375" style="332" customWidth="1"/>
    <col min="14090" max="14090" width="5.85546875" style="332" customWidth="1"/>
    <col min="14091" max="14327" width="12.5703125" style="332" customWidth="1"/>
    <col min="14328" max="14336" width="5.140625" style="332"/>
    <col min="14337" max="14337" width="5.140625" style="332" customWidth="1"/>
    <col min="14338" max="14338" width="2.5703125" style="332" customWidth="1"/>
    <col min="14339" max="14339" width="58.5703125" style="332" customWidth="1"/>
    <col min="14340" max="14340" width="19.85546875" style="332" customWidth="1"/>
    <col min="14341" max="14341" width="2.28515625" style="332" customWidth="1"/>
    <col min="14342" max="14343" width="20.85546875" style="332" customWidth="1"/>
    <col min="14344" max="14345" width="20.7109375" style="332" customWidth="1"/>
    <col min="14346" max="14346" width="5.85546875" style="332" customWidth="1"/>
    <col min="14347" max="14583" width="12.5703125" style="332" customWidth="1"/>
    <col min="14584" max="14592" width="5.140625" style="332"/>
    <col min="14593" max="14593" width="5.140625" style="332" customWidth="1"/>
    <col min="14594" max="14594" width="2.5703125" style="332" customWidth="1"/>
    <col min="14595" max="14595" width="58.5703125" style="332" customWidth="1"/>
    <col min="14596" max="14596" width="19.85546875" style="332" customWidth="1"/>
    <col min="14597" max="14597" width="2.28515625" style="332" customWidth="1"/>
    <col min="14598" max="14599" width="20.85546875" style="332" customWidth="1"/>
    <col min="14600" max="14601" width="20.7109375" style="332" customWidth="1"/>
    <col min="14602" max="14602" width="5.85546875" style="332" customWidth="1"/>
    <col min="14603" max="14839" width="12.5703125" style="332" customWidth="1"/>
    <col min="14840" max="14848" width="5.140625" style="332"/>
    <col min="14849" max="14849" width="5.140625" style="332" customWidth="1"/>
    <col min="14850" max="14850" width="2.5703125" style="332" customWidth="1"/>
    <col min="14851" max="14851" width="58.5703125" style="332" customWidth="1"/>
    <col min="14852" max="14852" width="19.85546875" style="332" customWidth="1"/>
    <col min="14853" max="14853" width="2.28515625" style="332" customWidth="1"/>
    <col min="14854" max="14855" width="20.85546875" style="332" customWidth="1"/>
    <col min="14856" max="14857" width="20.7109375" style="332" customWidth="1"/>
    <col min="14858" max="14858" width="5.85546875" style="332" customWidth="1"/>
    <col min="14859" max="15095" width="12.5703125" style="332" customWidth="1"/>
    <col min="15096" max="15104" width="5.140625" style="332"/>
    <col min="15105" max="15105" width="5.140625" style="332" customWidth="1"/>
    <col min="15106" max="15106" width="2.5703125" style="332" customWidth="1"/>
    <col min="15107" max="15107" width="58.5703125" style="332" customWidth="1"/>
    <col min="15108" max="15108" width="19.85546875" style="332" customWidth="1"/>
    <col min="15109" max="15109" width="2.28515625" style="332" customWidth="1"/>
    <col min="15110" max="15111" width="20.85546875" style="332" customWidth="1"/>
    <col min="15112" max="15113" width="20.7109375" style="332" customWidth="1"/>
    <col min="15114" max="15114" width="5.85546875" style="332" customWidth="1"/>
    <col min="15115" max="15351" width="12.5703125" style="332" customWidth="1"/>
    <col min="15352" max="15360" width="5.140625" style="332"/>
    <col min="15361" max="15361" width="5.140625" style="332" customWidth="1"/>
    <col min="15362" max="15362" width="2.5703125" style="332" customWidth="1"/>
    <col min="15363" max="15363" width="58.5703125" style="332" customWidth="1"/>
    <col min="15364" max="15364" width="19.85546875" style="332" customWidth="1"/>
    <col min="15365" max="15365" width="2.28515625" style="332" customWidth="1"/>
    <col min="15366" max="15367" width="20.85546875" style="332" customWidth="1"/>
    <col min="15368" max="15369" width="20.7109375" style="332" customWidth="1"/>
    <col min="15370" max="15370" width="5.85546875" style="332" customWidth="1"/>
    <col min="15371" max="15607" width="12.5703125" style="332" customWidth="1"/>
    <col min="15608" max="15616" width="5.140625" style="332"/>
    <col min="15617" max="15617" width="5.140625" style="332" customWidth="1"/>
    <col min="15618" max="15618" width="2.5703125" style="332" customWidth="1"/>
    <col min="15619" max="15619" width="58.5703125" style="332" customWidth="1"/>
    <col min="15620" max="15620" width="19.85546875" style="332" customWidth="1"/>
    <col min="15621" max="15621" width="2.28515625" style="332" customWidth="1"/>
    <col min="15622" max="15623" width="20.85546875" style="332" customWidth="1"/>
    <col min="15624" max="15625" width="20.7109375" style="332" customWidth="1"/>
    <col min="15626" max="15626" width="5.85546875" style="332" customWidth="1"/>
    <col min="15627" max="15863" width="12.5703125" style="332" customWidth="1"/>
    <col min="15864" max="15872" width="5.140625" style="332"/>
    <col min="15873" max="15873" width="5.140625" style="332" customWidth="1"/>
    <col min="15874" max="15874" width="2.5703125" style="332" customWidth="1"/>
    <col min="15875" max="15875" width="58.5703125" style="332" customWidth="1"/>
    <col min="15876" max="15876" width="19.85546875" style="332" customWidth="1"/>
    <col min="15877" max="15877" width="2.28515625" style="332" customWidth="1"/>
    <col min="15878" max="15879" width="20.85546875" style="332" customWidth="1"/>
    <col min="15880" max="15881" width="20.7109375" style="332" customWidth="1"/>
    <col min="15882" max="15882" width="5.85546875" style="332" customWidth="1"/>
    <col min="15883" max="16119" width="12.5703125" style="332" customWidth="1"/>
    <col min="16120" max="16128" width="5.140625" style="332"/>
    <col min="16129" max="16129" width="5.140625" style="332" customWidth="1"/>
    <col min="16130" max="16130" width="2.5703125" style="332" customWidth="1"/>
    <col min="16131" max="16131" width="58.5703125" style="332" customWidth="1"/>
    <col min="16132" max="16132" width="19.85546875" style="332" customWidth="1"/>
    <col min="16133" max="16133" width="2.28515625" style="332" customWidth="1"/>
    <col min="16134" max="16135" width="20.85546875" style="332" customWidth="1"/>
    <col min="16136" max="16137" width="20.7109375" style="332" customWidth="1"/>
    <col min="16138" max="16138" width="5.85546875" style="332" customWidth="1"/>
    <col min="16139" max="16375" width="12.5703125" style="332" customWidth="1"/>
    <col min="16376" max="16384" width="5.140625" style="332"/>
  </cols>
  <sheetData>
    <row r="1" spans="1:14" ht="16.5" customHeight="1">
      <c r="A1" s="1633" t="s">
        <v>560</v>
      </c>
      <c r="B1" s="1633"/>
      <c r="C1" s="1633"/>
      <c r="D1" s="330"/>
      <c r="E1" s="330"/>
      <c r="F1" s="330"/>
      <c r="G1" s="330"/>
      <c r="H1" s="331"/>
      <c r="I1" s="331"/>
    </row>
    <row r="2" spans="1:14" ht="16.5" customHeight="1">
      <c r="A2" s="330"/>
      <c r="B2" s="330"/>
      <c r="C2" s="333" t="s">
        <v>561</v>
      </c>
      <c r="D2" s="334"/>
      <c r="E2" s="334"/>
      <c r="F2" s="334"/>
      <c r="G2" s="334"/>
      <c r="H2" s="335"/>
      <c r="I2" s="335"/>
    </row>
    <row r="3" spans="1:14" ht="12" customHeight="1">
      <c r="A3" s="330"/>
      <c r="B3" s="330"/>
      <c r="C3" s="333"/>
      <c r="D3" s="334"/>
      <c r="E3" s="334"/>
      <c r="F3" s="334"/>
      <c r="G3" s="334"/>
      <c r="H3" s="335"/>
      <c r="I3" s="335"/>
    </row>
    <row r="4" spans="1:14" ht="15" customHeight="1">
      <c r="A4" s="336"/>
      <c r="B4" s="336"/>
      <c r="C4" s="333"/>
      <c r="D4" s="334"/>
      <c r="E4" s="334"/>
      <c r="F4" s="334"/>
      <c r="G4" s="334"/>
      <c r="H4" s="335"/>
      <c r="I4" s="337" t="s">
        <v>2</v>
      </c>
    </row>
    <row r="5" spans="1:14" ht="16.5" customHeight="1">
      <c r="A5" s="338"/>
      <c r="B5" s="331"/>
      <c r="C5" s="339"/>
      <c r="D5" s="1634" t="s">
        <v>562</v>
      </c>
      <c r="E5" s="1635"/>
      <c r="F5" s="1635"/>
      <c r="G5" s="1636"/>
      <c r="H5" s="1637" t="s">
        <v>563</v>
      </c>
      <c r="I5" s="1638"/>
    </row>
    <row r="6" spans="1:14" ht="15" customHeight="1">
      <c r="A6" s="340"/>
      <c r="B6" s="331"/>
      <c r="C6" s="341"/>
      <c r="D6" s="1639" t="s">
        <v>767</v>
      </c>
      <c r="E6" s="1640"/>
      <c r="F6" s="1640"/>
      <c r="G6" s="1641"/>
      <c r="H6" s="1639" t="s">
        <v>767</v>
      </c>
      <c r="I6" s="1641"/>
      <c r="J6" s="342" t="s">
        <v>4</v>
      </c>
    </row>
    <row r="7" spans="1:14" ht="15.75">
      <c r="A7" s="340"/>
      <c r="B7" s="331"/>
      <c r="C7" s="343" t="s">
        <v>3</v>
      </c>
      <c r="D7" s="344"/>
      <c r="E7" s="345"/>
      <c r="F7" s="346" t="s">
        <v>564</v>
      </c>
      <c r="G7" s="347"/>
      <c r="H7" s="348" t="s">
        <v>4</v>
      </c>
      <c r="I7" s="349" t="s">
        <v>4</v>
      </c>
      <c r="J7" s="342" t="s">
        <v>4</v>
      </c>
    </row>
    <row r="8" spans="1:14" ht="14.25" customHeight="1">
      <c r="A8" s="340"/>
      <c r="B8" s="331"/>
      <c r="C8" s="350"/>
      <c r="D8" s="351"/>
      <c r="E8" s="343"/>
      <c r="F8" s="352"/>
      <c r="G8" s="353" t="s">
        <v>564</v>
      </c>
      <c r="H8" s="354" t="s">
        <v>565</v>
      </c>
      <c r="I8" s="355" t="s">
        <v>566</v>
      </c>
      <c r="J8" s="342" t="s">
        <v>4</v>
      </c>
    </row>
    <row r="9" spans="1:14" ht="14.25" customHeight="1">
      <c r="A9" s="340"/>
      <c r="B9" s="331"/>
      <c r="C9" s="356"/>
      <c r="D9" s="357" t="s">
        <v>567</v>
      </c>
      <c r="E9" s="343"/>
      <c r="F9" s="358" t="s">
        <v>568</v>
      </c>
      <c r="G9" s="359" t="s">
        <v>569</v>
      </c>
      <c r="H9" s="354" t="s">
        <v>570</v>
      </c>
      <c r="I9" s="355" t="s">
        <v>571</v>
      </c>
      <c r="J9" s="342" t="s">
        <v>4</v>
      </c>
    </row>
    <row r="10" spans="1:14" ht="14.25" customHeight="1">
      <c r="A10" s="360"/>
      <c r="B10" s="336"/>
      <c r="C10" s="361"/>
      <c r="D10" s="362"/>
      <c r="E10" s="363"/>
      <c r="F10" s="364"/>
      <c r="G10" s="359" t="s">
        <v>572</v>
      </c>
      <c r="H10" s="365" t="s">
        <v>573</v>
      </c>
      <c r="I10" s="366"/>
      <c r="J10" s="342" t="s">
        <v>4</v>
      </c>
      <c r="K10" s="342"/>
      <c r="L10" s="342"/>
    </row>
    <row r="11" spans="1:14" ht="9.9499999999999993" customHeight="1">
      <c r="A11" s="367"/>
      <c r="B11" s="368"/>
      <c r="C11" s="369" t="s">
        <v>439</v>
      </c>
      <c r="D11" s="370">
        <v>2</v>
      </c>
      <c r="E11" s="371"/>
      <c r="F11" s="372">
        <v>3</v>
      </c>
      <c r="G11" s="372">
        <v>4</v>
      </c>
      <c r="H11" s="373">
        <v>5</v>
      </c>
      <c r="I11" s="374">
        <v>6</v>
      </c>
      <c r="J11" s="342"/>
      <c r="K11" s="342"/>
      <c r="L11" s="342"/>
    </row>
    <row r="12" spans="1:14" ht="6.75" customHeight="1">
      <c r="A12" s="338"/>
      <c r="B12" s="375"/>
      <c r="C12" s="376" t="s">
        <v>4</v>
      </c>
      <c r="D12" s="377" t="s">
        <v>4</v>
      </c>
      <c r="E12" s="377"/>
      <c r="F12" s="378" t="s">
        <v>124</v>
      </c>
      <c r="G12" s="379"/>
      <c r="H12" s="380" t="s">
        <v>4</v>
      </c>
      <c r="I12" s="381" t="s">
        <v>124</v>
      </c>
      <c r="J12" s="342"/>
      <c r="K12" s="342"/>
      <c r="L12" s="342"/>
    </row>
    <row r="13" spans="1:14" ht="21.75" customHeight="1">
      <c r="A13" s="1630" t="s">
        <v>574</v>
      </c>
      <c r="B13" s="1631"/>
      <c r="C13" s="1632"/>
      <c r="D13" s="808">
        <v>3235149490.6899996</v>
      </c>
      <c r="E13" s="808"/>
      <c r="F13" s="808">
        <v>811516435.87</v>
      </c>
      <c r="G13" s="809">
        <v>795813108.13999999</v>
      </c>
      <c r="H13" s="808">
        <v>681995410.83000004</v>
      </c>
      <c r="I13" s="810">
        <v>129521025.04000001</v>
      </c>
      <c r="J13" s="342"/>
      <c r="K13" s="342"/>
      <c r="L13" s="342"/>
      <c r="N13" s="1148"/>
    </row>
    <row r="14" spans="1:14" s="382" customFormat="1" ht="21.75" customHeight="1">
      <c r="A14" s="733" t="s">
        <v>350</v>
      </c>
      <c r="B14" s="734" t="s">
        <v>47</v>
      </c>
      <c r="C14" s="735" t="s">
        <v>351</v>
      </c>
      <c r="D14" s="797">
        <v>55169695.919999994</v>
      </c>
      <c r="E14" s="797"/>
      <c r="F14" s="802">
        <v>417509.98</v>
      </c>
      <c r="G14" s="800">
        <v>0</v>
      </c>
      <c r="H14" s="801">
        <v>417509.98</v>
      </c>
      <c r="I14" s="802">
        <v>0</v>
      </c>
      <c r="J14" s="342"/>
      <c r="K14" s="736"/>
      <c r="L14" s="342"/>
    </row>
    <row r="15" spans="1:14" s="382" customFormat="1" ht="21.75" customHeight="1">
      <c r="A15" s="733" t="s">
        <v>352</v>
      </c>
      <c r="B15" s="734" t="s">
        <v>47</v>
      </c>
      <c r="C15" s="735" t="s">
        <v>353</v>
      </c>
      <c r="D15" s="797">
        <v>615</v>
      </c>
      <c r="E15" s="797"/>
      <c r="F15" s="802">
        <v>0</v>
      </c>
      <c r="G15" s="800">
        <v>0</v>
      </c>
      <c r="H15" s="801">
        <v>0</v>
      </c>
      <c r="I15" s="802">
        <v>0</v>
      </c>
      <c r="J15" s="342"/>
      <c r="K15" s="737"/>
      <c r="L15" s="342"/>
      <c r="N15" s="921"/>
    </row>
    <row r="16" spans="1:14" s="382" customFormat="1" ht="21.75" customHeight="1">
      <c r="A16" s="738" t="s">
        <v>354</v>
      </c>
      <c r="B16" s="734" t="s">
        <v>47</v>
      </c>
      <c r="C16" s="739" t="s">
        <v>355</v>
      </c>
      <c r="D16" s="797">
        <v>566568.86</v>
      </c>
      <c r="E16" s="797"/>
      <c r="F16" s="802">
        <v>0</v>
      </c>
      <c r="G16" s="800">
        <v>0</v>
      </c>
      <c r="H16" s="801">
        <v>0</v>
      </c>
      <c r="I16" s="802">
        <v>0</v>
      </c>
      <c r="J16" s="342"/>
      <c r="K16" s="737"/>
      <c r="L16" s="342"/>
      <c r="N16" s="921"/>
    </row>
    <row r="17" spans="1:14" s="382" customFormat="1" ht="21.75" hidden="1" customHeight="1">
      <c r="A17" s="740" t="s">
        <v>356</v>
      </c>
      <c r="B17" s="734" t="s">
        <v>47</v>
      </c>
      <c r="C17" s="739" t="s">
        <v>357</v>
      </c>
      <c r="D17" s="797">
        <v>0</v>
      </c>
      <c r="E17" s="797"/>
      <c r="F17" s="802">
        <v>0</v>
      </c>
      <c r="G17" s="800">
        <v>0</v>
      </c>
      <c r="H17" s="801">
        <v>0</v>
      </c>
      <c r="I17" s="802">
        <v>0</v>
      </c>
      <c r="J17" s="342"/>
      <c r="K17" s="737"/>
      <c r="L17" s="342"/>
      <c r="N17" s="921"/>
    </row>
    <row r="18" spans="1:14" s="382" customFormat="1" ht="21.75" customHeight="1">
      <c r="A18" s="738" t="s">
        <v>358</v>
      </c>
      <c r="B18" s="734" t="s">
        <v>47</v>
      </c>
      <c r="C18" s="739" t="s">
        <v>359</v>
      </c>
      <c r="D18" s="797">
        <v>22689369.539999999</v>
      </c>
      <c r="E18" s="797"/>
      <c r="F18" s="802">
        <v>0</v>
      </c>
      <c r="G18" s="800">
        <v>0</v>
      </c>
      <c r="H18" s="801">
        <v>0</v>
      </c>
      <c r="I18" s="802">
        <v>0</v>
      </c>
      <c r="J18" s="342"/>
      <c r="K18" s="737"/>
      <c r="L18" s="342"/>
      <c r="N18" s="921"/>
    </row>
    <row r="19" spans="1:14" s="921" customFormat="1" ht="36.75" hidden="1" customHeight="1">
      <c r="A19" s="911" t="s">
        <v>360</v>
      </c>
      <c r="B19" s="909" t="s">
        <v>47</v>
      </c>
      <c r="C19" s="922" t="s">
        <v>729</v>
      </c>
      <c r="D19" s="797">
        <v>0</v>
      </c>
      <c r="E19" s="797"/>
      <c r="F19" s="802">
        <v>0</v>
      </c>
      <c r="G19" s="800">
        <v>0</v>
      </c>
      <c r="H19" s="801">
        <v>0</v>
      </c>
      <c r="I19" s="802">
        <v>0</v>
      </c>
      <c r="J19" s="919"/>
      <c r="K19" s="920"/>
      <c r="L19" s="919"/>
    </row>
    <row r="20" spans="1:14" s="921" customFormat="1" ht="21.75" customHeight="1">
      <c r="A20" s="738" t="s">
        <v>363</v>
      </c>
      <c r="B20" s="734" t="s">
        <v>47</v>
      </c>
      <c r="C20" s="735" t="s">
        <v>364</v>
      </c>
      <c r="D20" s="797">
        <v>60915988.600000016</v>
      </c>
      <c r="E20" s="797"/>
      <c r="F20" s="802">
        <v>0</v>
      </c>
      <c r="G20" s="800">
        <v>0</v>
      </c>
      <c r="H20" s="801">
        <v>0</v>
      </c>
      <c r="I20" s="802">
        <v>0</v>
      </c>
      <c r="J20" s="919"/>
      <c r="K20" s="920"/>
      <c r="L20" s="919"/>
    </row>
    <row r="21" spans="1:14" s="382" customFormat="1" ht="21.75" customHeight="1">
      <c r="A21" s="738" t="s">
        <v>365</v>
      </c>
      <c r="B21" s="734" t="s">
        <v>47</v>
      </c>
      <c r="C21" s="735" t="s">
        <v>366</v>
      </c>
      <c r="D21" s="797">
        <v>4012</v>
      </c>
      <c r="E21" s="797"/>
      <c r="F21" s="802">
        <v>0</v>
      </c>
      <c r="G21" s="800">
        <v>0</v>
      </c>
      <c r="H21" s="801">
        <v>0</v>
      </c>
      <c r="I21" s="802">
        <v>0</v>
      </c>
      <c r="J21" s="342"/>
      <c r="K21" s="737"/>
      <c r="L21" s="342"/>
      <c r="N21" s="921"/>
    </row>
    <row r="22" spans="1:14" s="382" customFormat="1" ht="21.75" customHeight="1">
      <c r="A22" s="738" t="s">
        <v>367</v>
      </c>
      <c r="B22" s="734" t="s">
        <v>47</v>
      </c>
      <c r="C22" s="735" t="s">
        <v>368</v>
      </c>
      <c r="D22" s="797">
        <v>139847254.04999998</v>
      </c>
      <c r="E22" s="797"/>
      <c r="F22" s="802">
        <v>29483.29</v>
      </c>
      <c r="G22" s="800">
        <v>13766</v>
      </c>
      <c r="H22" s="801">
        <v>29483.29</v>
      </c>
      <c r="I22" s="802">
        <v>0</v>
      </c>
      <c r="J22" s="342"/>
      <c r="K22" s="737"/>
      <c r="L22" s="342"/>
      <c r="N22" s="921"/>
    </row>
    <row r="23" spans="1:14" s="382" customFormat="1" ht="21.75" hidden="1" customHeight="1">
      <c r="A23" s="738" t="s">
        <v>369</v>
      </c>
      <c r="B23" s="734" t="s">
        <v>47</v>
      </c>
      <c r="C23" s="735" t="s">
        <v>132</v>
      </c>
      <c r="D23" s="797">
        <v>0</v>
      </c>
      <c r="E23" s="797"/>
      <c r="F23" s="802">
        <v>0</v>
      </c>
      <c r="G23" s="800">
        <v>0</v>
      </c>
      <c r="H23" s="801">
        <v>0</v>
      </c>
      <c r="I23" s="802">
        <v>0</v>
      </c>
      <c r="J23" s="342"/>
      <c r="K23" s="737"/>
      <c r="L23" s="342"/>
      <c r="N23" s="921"/>
    </row>
    <row r="24" spans="1:14" s="382" customFormat="1" ht="21.75" customHeight="1">
      <c r="A24" s="738" t="s">
        <v>370</v>
      </c>
      <c r="B24" s="734" t="s">
        <v>47</v>
      </c>
      <c r="C24" s="735" t="s">
        <v>575</v>
      </c>
      <c r="D24" s="797">
        <v>15600278.760000002</v>
      </c>
      <c r="E24" s="797"/>
      <c r="F24" s="802">
        <v>268791.64</v>
      </c>
      <c r="G24" s="800">
        <v>0</v>
      </c>
      <c r="H24" s="801">
        <v>260449.5</v>
      </c>
      <c r="I24" s="802">
        <v>8342.14</v>
      </c>
      <c r="J24" s="342"/>
      <c r="K24" s="737"/>
      <c r="L24" s="342"/>
      <c r="N24" s="921"/>
    </row>
    <row r="25" spans="1:14" s="382" customFormat="1" ht="21.75" customHeight="1">
      <c r="A25" s="738" t="s">
        <v>372</v>
      </c>
      <c r="B25" s="734" t="s">
        <v>47</v>
      </c>
      <c r="C25" s="739" t="s">
        <v>373</v>
      </c>
      <c r="D25" s="797">
        <v>1910368.7899999998</v>
      </c>
      <c r="E25" s="797"/>
      <c r="F25" s="802">
        <v>0</v>
      </c>
      <c r="G25" s="800">
        <v>0</v>
      </c>
      <c r="H25" s="801">
        <v>0</v>
      </c>
      <c r="I25" s="802">
        <v>0</v>
      </c>
      <c r="J25" s="342"/>
      <c r="K25" s="737"/>
      <c r="L25" s="342"/>
      <c r="N25" s="921"/>
    </row>
    <row r="26" spans="1:14" ht="21.75" customHeight="1">
      <c r="A26" s="738" t="s">
        <v>374</v>
      </c>
      <c r="B26" s="734" t="s">
        <v>47</v>
      </c>
      <c r="C26" s="739" t="s">
        <v>375</v>
      </c>
      <c r="D26" s="797">
        <v>26526.3</v>
      </c>
      <c r="E26" s="797"/>
      <c r="F26" s="802">
        <v>0</v>
      </c>
      <c r="G26" s="800">
        <v>0</v>
      </c>
      <c r="H26" s="801">
        <v>0</v>
      </c>
      <c r="I26" s="802">
        <v>0</v>
      </c>
      <c r="J26" s="342"/>
      <c r="K26" s="737"/>
      <c r="L26" s="342"/>
      <c r="N26" s="921"/>
    </row>
    <row r="27" spans="1:14" s="382" customFormat="1" ht="21.75" customHeight="1">
      <c r="A27" s="738" t="s">
        <v>376</v>
      </c>
      <c r="B27" s="734" t="s">
        <v>47</v>
      </c>
      <c r="C27" s="739" t="s">
        <v>712</v>
      </c>
      <c r="D27" s="797">
        <v>20641789.260000002</v>
      </c>
      <c r="E27" s="797"/>
      <c r="F27" s="802">
        <v>0</v>
      </c>
      <c r="G27" s="800">
        <v>0</v>
      </c>
      <c r="H27" s="801">
        <v>0</v>
      </c>
      <c r="I27" s="802">
        <v>0</v>
      </c>
      <c r="J27" s="342"/>
      <c r="K27" s="737"/>
      <c r="L27" s="342"/>
      <c r="N27" s="921"/>
    </row>
    <row r="28" spans="1:14" s="383" customFormat="1" ht="21.75" customHeight="1">
      <c r="A28" s="738" t="s">
        <v>377</v>
      </c>
      <c r="B28" s="734" t="s">
        <v>47</v>
      </c>
      <c r="C28" s="735" t="s">
        <v>576</v>
      </c>
      <c r="D28" s="797">
        <v>1166814907.3999994</v>
      </c>
      <c r="E28" s="797"/>
      <c r="F28" s="802">
        <v>809771992.96000004</v>
      </c>
      <c r="G28" s="800">
        <v>795771701.5</v>
      </c>
      <c r="H28" s="801">
        <v>680264319.12</v>
      </c>
      <c r="I28" s="802">
        <v>129507673.84</v>
      </c>
      <c r="J28" s="342"/>
      <c r="K28" s="737"/>
      <c r="L28" s="342"/>
      <c r="N28" s="921"/>
    </row>
    <row r="29" spans="1:14" s="387" customFormat="1" ht="30" customHeight="1">
      <c r="A29" s="384" t="s">
        <v>378</v>
      </c>
      <c r="B29" s="385" t="s">
        <v>47</v>
      </c>
      <c r="C29" s="386" t="s">
        <v>577</v>
      </c>
      <c r="D29" s="797">
        <v>28133826.090000004</v>
      </c>
      <c r="E29" s="797"/>
      <c r="F29" s="802">
        <v>0</v>
      </c>
      <c r="G29" s="800">
        <v>0</v>
      </c>
      <c r="H29" s="801">
        <v>0</v>
      </c>
      <c r="I29" s="802">
        <v>0</v>
      </c>
      <c r="J29" s="342"/>
      <c r="K29" s="741"/>
      <c r="L29" s="342"/>
      <c r="N29" s="921"/>
    </row>
    <row r="30" spans="1:14" s="387" customFormat="1" ht="21.75" customHeight="1">
      <c r="A30" s="738" t="s">
        <v>383</v>
      </c>
      <c r="B30" s="734" t="s">
        <v>47</v>
      </c>
      <c r="C30" s="735" t="s">
        <v>113</v>
      </c>
      <c r="D30" s="797">
        <v>841129069.1700002</v>
      </c>
      <c r="E30" s="797"/>
      <c r="F30" s="802">
        <v>0</v>
      </c>
      <c r="G30" s="800">
        <v>0</v>
      </c>
      <c r="H30" s="801">
        <v>0</v>
      </c>
      <c r="I30" s="802">
        <v>0</v>
      </c>
      <c r="J30" s="342"/>
      <c r="K30" s="737"/>
      <c r="L30" s="342"/>
      <c r="N30" s="921"/>
    </row>
    <row r="31" spans="1:14" s="387" customFormat="1" ht="21.75" customHeight="1">
      <c r="A31" s="738" t="s">
        <v>384</v>
      </c>
      <c r="B31" s="734" t="s">
        <v>47</v>
      </c>
      <c r="C31" s="735" t="s">
        <v>578</v>
      </c>
      <c r="D31" s="797">
        <v>239383198.88999999</v>
      </c>
      <c r="E31" s="797"/>
      <c r="F31" s="802">
        <v>0</v>
      </c>
      <c r="G31" s="800">
        <v>0</v>
      </c>
      <c r="H31" s="801">
        <v>0</v>
      </c>
      <c r="I31" s="802">
        <v>0</v>
      </c>
      <c r="J31" s="342"/>
      <c r="K31" s="737"/>
      <c r="L31" s="342"/>
      <c r="N31" s="921"/>
    </row>
    <row r="32" spans="1:14" s="387" customFormat="1" ht="21.75" customHeight="1">
      <c r="A32" s="738" t="s">
        <v>387</v>
      </c>
      <c r="B32" s="734" t="s">
        <v>47</v>
      </c>
      <c r="C32" s="735" t="s">
        <v>579</v>
      </c>
      <c r="D32" s="797">
        <v>215474675.69000009</v>
      </c>
      <c r="E32" s="797"/>
      <c r="F32" s="802">
        <v>0</v>
      </c>
      <c r="G32" s="800">
        <v>0</v>
      </c>
      <c r="H32" s="801">
        <v>0</v>
      </c>
      <c r="I32" s="802">
        <v>0</v>
      </c>
      <c r="J32" s="342"/>
      <c r="K32" s="737"/>
      <c r="L32" s="342"/>
      <c r="N32" s="921"/>
    </row>
    <row r="33" spans="1:14" s="387" customFormat="1" ht="21.75" customHeight="1">
      <c r="A33" s="738" t="s">
        <v>390</v>
      </c>
      <c r="B33" s="734" t="s">
        <v>47</v>
      </c>
      <c r="C33" s="735" t="s">
        <v>580</v>
      </c>
      <c r="D33" s="797">
        <v>205053933.59000012</v>
      </c>
      <c r="E33" s="797"/>
      <c r="F33" s="802">
        <v>204881.78000000003</v>
      </c>
      <c r="G33" s="800">
        <v>27640.640000000003</v>
      </c>
      <c r="H33" s="801">
        <v>200365.09000000003</v>
      </c>
      <c r="I33" s="802">
        <v>4516.6900000000005</v>
      </c>
      <c r="J33" s="342"/>
      <c r="K33" s="737"/>
      <c r="L33" s="342"/>
      <c r="N33" s="921"/>
    </row>
    <row r="34" spans="1:14" s="382" customFormat="1" ht="53.25" hidden="1" customHeight="1">
      <c r="A34" s="384" t="s">
        <v>392</v>
      </c>
      <c r="B34" s="385" t="s">
        <v>47</v>
      </c>
      <c r="C34" s="388" t="s">
        <v>581</v>
      </c>
      <c r="D34" s="797">
        <v>0</v>
      </c>
      <c r="E34" s="797"/>
      <c r="F34" s="802">
        <v>0</v>
      </c>
      <c r="G34" s="800">
        <v>0</v>
      </c>
      <c r="H34" s="801">
        <v>0</v>
      </c>
      <c r="I34" s="802">
        <v>0</v>
      </c>
      <c r="J34" s="342"/>
      <c r="K34" s="741"/>
      <c r="L34" s="342"/>
      <c r="N34" s="921"/>
    </row>
    <row r="35" spans="1:14" s="382" customFormat="1" ht="21.75" hidden="1" customHeight="1">
      <c r="A35" s="738" t="s">
        <v>400</v>
      </c>
      <c r="B35" s="734" t="s">
        <v>47</v>
      </c>
      <c r="C35" s="735" t="s">
        <v>401</v>
      </c>
      <c r="D35" s="797">
        <v>0</v>
      </c>
      <c r="E35" s="797"/>
      <c r="F35" s="802">
        <v>0</v>
      </c>
      <c r="G35" s="800">
        <v>0</v>
      </c>
      <c r="H35" s="801">
        <v>0</v>
      </c>
      <c r="I35" s="802">
        <v>0</v>
      </c>
      <c r="J35" s="342"/>
      <c r="K35" s="737"/>
      <c r="L35" s="342"/>
      <c r="N35" s="921"/>
    </row>
    <row r="36" spans="1:14" s="382" customFormat="1" ht="21.75" customHeight="1">
      <c r="A36" s="738" t="s">
        <v>402</v>
      </c>
      <c r="B36" s="734" t="s">
        <v>47</v>
      </c>
      <c r="C36" s="739" t="s">
        <v>115</v>
      </c>
      <c r="D36" s="797">
        <v>25329989.539999969</v>
      </c>
      <c r="E36" s="797"/>
      <c r="F36" s="802">
        <v>0</v>
      </c>
      <c r="G36" s="800">
        <v>0</v>
      </c>
      <c r="H36" s="801">
        <v>0</v>
      </c>
      <c r="I36" s="802">
        <v>0</v>
      </c>
      <c r="J36" s="342"/>
      <c r="K36" s="737"/>
      <c r="L36" s="342"/>
      <c r="N36" s="921"/>
    </row>
    <row r="37" spans="1:14" s="382" customFormat="1" ht="21.75" customHeight="1">
      <c r="A37" s="738" t="s">
        <v>403</v>
      </c>
      <c r="B37" s="734" t="s">
        <v>47</v>
      </c>
      <c r="C37" s="735" t="s">
        <v>404</v>
      </c>
      <c r="D37" s="797">
        <v>174917397.4000001</v>
      </c>
      <c r="E37" s="797"/>
      <c r="F37" s="802">
        <v>798840</v>
      </c>
      <c r="G37" s="800">
        <v>0</v>
      </c>
      <c r="H37" s="801">
        <v>798840</v>
      </c>
      <c r="I37" s="802">
        <v>0</v>
      </c>
      <c r="J37" s="342"/>
      <c r="K37" s="737"/>
      <c r="L37" s="342"/>
      <c r="N37" s="921"/>
    </row>
    <row r="38" spans="1:14" s="382" customFormat="1" ht="21.75" customHeight="1">
      <c r="A38" s="738" t="s">
        <v>405</v>
      </c>
      <c r="B38" s="734" t="s">
        <v>47</v>
      </c>
      <c r="C38" s="735" t="s">
        <v>406</v>
      </c>
      <c r="D38" s="797">
        <v>1851135.14</v>
      </c>
      <c r="E38" s="797"/>
      <c r="F38" s="802">
        <v>0</v>
      </c>
      <c r="G38" s="800">
        <v>0</v>
      </c>
      <c r="H38" s="801">
        <v>0</v>
      </c>
      <c r="I38" s="802">
        <v>0</v>
      </c>
      <c r="J38" s="342"/>
      <c r="K38" s="737"/>
      <c r="L38" s="342"/>
      <c r="N38" s="921"/>
    </row>
    <row r="39" spans="1:14" s="382" customFormat="1" ht="21.75" customHeight="1">
      <c r="A39" s="738" t="s">
        <v>407</v>
      </c>
      <c r="B39" s="734" t="s">
        <v>47</v>
      </c>
      <c r="C39" s="735" t="s">
        <v>582</v>
      </c>
      <c r="D39" s="797">
        <v>1049870.56</v>
      </c>
      <c r="E39" s="797"/>
      <c r="F39" s="802">
        <v>0</v>
      </c>
      <c r="G39" s="800">
        <v>0</v>
      </c>
      <c r="H39" s="801">
        <v>0</v>
      </c>
      <c r="I39" s="802">
        <v>0</v>
      </c>
      <c r="J39" s="342"/>
      <c r="K39" s="737"/>
      <c r="L39" s="342"/>
      <c r="N39" s="921"/>
    </row>
    <row r="40" spans="1:14" s="382" customFormat="1" ht="21.75" customHeight="1">
      <c r="A40" s="738" t="s">
        <v>410</v>
      </c>
      <c r="B40" s="734" t="s">
        <v>47</v>
      </c>
      <c r="C40" s="739" t="s">
        <v>583</v>
      </c>
      <c r="D40" s="797">
        <v>1395185.5999999999</v>
      </c>
      <c r="E40" s="797"/>
      <c r="F40" s="802">
        <v>0</v>
      </c>
      <c r="G40" s="800">
        <v>0</v>
      </c>
      <c r="H40" s="801">
        <v>0</v>
      </c>
      <c r="I40" s="802">
        <v>0</v>
      </c>
      <c r="J40" s="342"/>
      <c r="K40" s="737"/>
      <c r="L40" s="342"/>
      <c r="N40" s="921"/>
    </row>
    <row r="41" spans="1:14" s="382" customFormat="1" ht="21.75" customHeight="1">
      <c r="A41" s="738" t="s">
        <v>426</v>
      </c>
      <c r="B41" s="876" t="s">
        <v>47</v>
      </c>
      <c r="C41" s="742" t="s">
        <v>178</v>
      </c>
      <c r="D41" s="803">
        <v>838045.56</v>
      </c>
      <c r="E41" s="811"/>
      <c r="F41" s="802">
        <v>0</v>
      </c>
      <c r="G41" s="800">
        <v>0</v>
      </c>
      <c r="H41" s="801">
        <v>0</v>
      </c>
      <c r="I41" s="802">
        <v>0</v>
      </c>
      <c r="J41" s="342"/>
      <c r="L41" s="342"/>
      <c r="N41" s="921"/>
    </row>
    <row r="42" spans="1:14" s="382" customFormat="1" ht="21.75" customHeight="1">
      <c r="A42" s="738" t="s">
        <v>413</v>
      </c>
      <c r="B42" s="734" t="s">
        <v>47</v>
      </c>
      <c r="C42" s="735" t="s">
        <v>584</v>
      </c>
      <c r="D42" s="797">
        <v>6401895.910000002</v>
      </c>
      <c r="E42" s="797"/>
      <c r="F42" s="802">
        <v>24936.219999999998</v>
      </c>
      <c r="G42" s="800">
        <v>0</v>
      </c>
      <c r="H42" s="801">
        <v>24443.85</v>
      </c>
      <c r="I42" s="802">
        <v>492.37</v>
      </c>
      <c r="J42" s="342"/>
      <c r="K42" s="819"/>
      <c r="L42" s="342"/>
      <c r="N42" s="921"/>
    </row>
    <row r="43" spans="1:14" s="382" customFormat="1" ht="21.75" customHeight="1">
      <c r="A43" s="738" t="s">
        <v>416</v>
      </c>
      <c r="B43" s="734" t="s">
        <v>47</v>
      </c>
      <c r="C43" s="735" t="s">
        <v>585</v>
      </c>
      <c r="D43" s="797">
        <v>6509751.0500000035</v>
      </c>
      <c r="E43" s="797"/>
      <c r="F43" s="802">
        <v>0</v>
      </c>
      <c r="G43" s="800">
        <v>0</v>
      </c>
      <c r="H43" s="801">
        <v>0</v>
      </c>
      <c r="I43" s="802">
        <v>0</v>
      </c>
      <c r="J43" s="342"/>
      <c r="K43" s="819"/>
      <c r="L43" s="342"/>
      <c r="N43" s="921"/>
    </row>
    <row r="44" spans="1:14" s="382" customFormat="1" ht="32.25" hidden="1" customHeight="1">
      <c r="A44" s="384" t="s">
        <v>419</v>
      </c>
      <c r="B44" s="385" t="s">
        <v>47</v>
      </c>
      <c r="C44" s="743" t="s">
        <v>586</v>
      </c>
      <c r="D44" s="797">
        <v>0</v>
      </c>
      <c r="E44" s="797"/>
      <c r="F44" s="802">
        <v>0</v>
      </c>
      <c r="G44" s="800">
        <v>0</v>
      </c>
      <c r="H44" s="801">
        <v>0</v>
      </c>
      <c r="I44" s="802">
        <v>0</v>
      </c>
      <c r="J44" s="342"/>
      <c r="K44" s="820"/>
      <c r="L44" s="342"/>
      <c r="N44" s="921"/>
    </row>
    <row r="45" spans="1:14" s="382" customFormat="1" ht="21.75" customHeight="1" thickBot="1">
      <c r="A45" s="738" t="s">
        <v>424</v>
      </c>
      <c r="B45" s="734" t="s">
        <v>47</v>
      </c>
      <c r="C45" s="735" t="s">
        <v>425</v>
      </c>
      <c r="D45" s="797">
        <v>3494142.02</v>
      </c>
      <c r="E45" s="797"/>
      <c r="F45" s="802">
        <v>0</v>
      </c>
      <c r="G45" s="800">
        <v>0</v>
      </c>
      <c r="H45" s="801">
        <v>0</v>
      </c>
      <c r="I45" s="802">
        <v>0</v>
      </c>
      <c r="J45" s="342"/>
      <c r="K45" s="819"/>
      <c r="L45" s="342"/>
      <c r="N45" s="921"/>
    </row>
    <row r="46" spans="1:14" s="382" customFormat="1" ht="24.75" customHeight="1" thickTop="1">
      <c r="A46" s="389" t="s">
        <v>587</v>
      </c>
      <c r="B46" s="744"/>
      <c r="C46" s="745"/>
      <c r="D46" s="812"/>
      <c r="E46" s="813"/>
      <c r="F46" s="814"/>
      <c r="G46" s="815"/>
      <c r="H46" s="816"/>
      <c r="I46" s="814"/>
      <c r="J46" s="342"/>
      <c r="K46" s="821"/>
      <c r="L46" s="342"/>
      <c r="N46" s="921"/>
    </row>
    <row r="47" spans="1:14" s="387" customFormat="1" ht="29.25" customHeight="1">
      <c r="A47" s="390" t="s">
        <v>398</v>
      </c>
      <c r="B47" s="391" t="s">
        <v>47</v>
      </c>
      <c r="C47" s="392" t="s">
        <v>399</v>
      </c>
      <c r="D47" s="817">
        <v>20366628856.860001</v>
      </c>
      <c r="E47" s="818" t="s">
        <v>711</v>
      </c>
      <c r="F47" s="802">
        <v>0</v>
      </c>
      <c r="G47" s="806">
        <v>0</v>
      </c>
      <c r="H47" s="1139">
        <v>0</v>
      </c>
      <c r="I47" s="807">
        <v>0</v>
      </c>
      <c r="J47" s="342"/>
      <c r="K47" s="822"/>
      <c r="L47" s="342"/>
      <c r="N47" s="921"/>
    </row>
    <row r="48" spans="1:14" s="387" customFormat="1" ht="9.75" customHeight="1">
      <c r="F48" s="796"/>
      <c r="J48" s="342"/>
      <c r="K48" s="823"/>
      <c r="L48" s="342"/>
    </row>
    <row r="49" spans="1:12" s="387" customFormat="1" ht="15.75" customHeight="1">
      <c r="A49" s="330"/>
      <c r="B49" s="746" t="s">
        <v>711</v>
      </c>
      <c r="C49" s="747" t="s">
        <v>564</v>
      </c>
      <c r="D49" s="330"/>
      <c r="E49" s="330"/>
      <c r="F49" s="330"/>
      <c r="G49" s="330"/>
      <c r="H49" s="330"/>
      <c r="I49" s="330"/>
      <c r="J49" s="342"/>
      <c r="K49" s="823"/>
      <c r="L49" s="342"/>
    </row>
    <row r="50" spans="1:12" s="395" customFormat="1" ht="15.75">
      <c r="A50" s="784" t="s">
        <v>769</v>
      </c>
      <c r="B50" s="748"/>
      <c r="C50" s="1170"/>
      <c r="D50" s="393"/>
      <c r="E50" s="393"/>
      <c r="F50" s="393"/>
      <c r="G50" s="393"/>
      <c r="H50" s="393"/>
      <c r="I50" s="393"/>
      <c r="J50" s="394"/>
    </row>
    <row r="51" spans="1:12" s="395" customFormat="1" ht="15.75">
      <c r="A51" s="784" t="s">
        <v>742</v>
      </c>
      <c r="B51" s="748"/>
      <c r="C51" s="748"/>
      <c r="D51" s="393"/>
      <c r="E51" s="393"/>
      <c r="F51" s="393"/>
      <c r="G51" s="393"/>
      <c r="H51" s="393"/>
      <c r="I51" s="393"/>
      <c r="J51" s="394"/>
    </row>
    <row r="52" spans="1:12" s="395" customFormat="1" ht="15.75">
      <c r="A52" s="784" t="s">
        <v>713</v>
      </c>
      <c r="B52" s="748"/>
      <c r="C52" s="748"/>
      <c r="D52" s="393"/>
      <c r="E52" s="393"/>
      <c r="F52" s="393"/>
      <c r="G52" s="393"/>
      <c r="H52" s="393"/>
      <c r="I52" s="393"/>
      <c r="J52" s="394"/>
    </row>
    <row r="53" spans="1:12" s="387" customFormat="1" ht="15.75" customHeight="1">
      <c r="A53" s="330"/>
      <c r="B53" s="746"/>
      <c r="C53" s="330"/>
      <c r="D53" s="330"/>
      <c r="E53" s="330"/>
      <c r="F53" s="330"/>
      <c r="G53" s="330"/>
      <c r="H53" s="330"/>
      <c r="I53" s="330"/>
      <c r="J53" s="342"/>
      <c r="K53" s="342"/>
      <c r="L53" s="342"/>
    </row>
    <row r="54" spans="1:12" s="395" customFormat="1" ht="15.75">
      <c r="A54" s="784"/>
      <c r="B54" s="748"/>
      <c r="C54" s="748"/>
      <c r="D54" s="393"/>
      <c r="E54" s="393"/>
      <c r="F54" s="393"/>
      <c r="G54" s="393"/>
      <c r="H54" s="393"/>
      <c r="I54" s="393"/>
      <c r="J54" s="394"/>
    </row>
    <row r="55" spans="1:12" s="395" customFormat="1" ht="15.75">
      <c r="A55" s="784"/>
      <c r="B55" s="748"/>
      <c r="C55" s="748"/>
      <c r="D55" s="393"/>
      <c r="E55" s="393"/>
      <c r="F55" s="393"/>
      <c r="G55" s="393"/>
      <c r="H55" s="393"/>
      <c r="I55" s="393"/>
      <c r="J55" s="394"/>
    </row>
    <row r="56" spans="1:12">
      <c r="J56" s="342"/>
    </row>
    <row r="57" spans="1:12" ht="15.75">
      <c r="C57" s="748"/>
      <c r="J57" s="342"/>
    </row>
    <row r="58" spans="1:12">
      <c r="J58" s="342"/>
    </row>
    <row r="59" spans="1:12">
      <c r="J59" s="342"/>
    </row>
    <row r="60" spans="1:12">
      <c r="J60" s="342"/>
    </row>
    <row r="61" spans="1:12">
      <c r="J61" s="342"/>
    </row>
    <row r="62" spans="1:12">
      <c r="J62" s="342"/>
    </row>
    <row r="63" spans="1:12">
      <c r="J63" s="342"/>
    </row>
    <row r="64" spans="1:12">
      <c r="J64" s="342"/>
    </row>
    <row r="65" spans="10:10">
      <c r="J65" s="342"/>
    </row>
    <row r="66" spans="10:10">
      <c r="J66" s="342"/>
    </row>
    <row r="67" spans="10:10">
      <c r="J67" s="342"/>
    </row>
    <row r="68" spans="10:10">
      <c r="J68" s="342"/>
    </row>
    <row r="69" spans="10:10">
      <c r="J69" s="342"/>
    </row>
    <row r="70" spans="10:10">
      <c r="J70" s="342"/>
    </row>
    <row r="71" spans="10:10">
      <c r="J71" s="342"/>
    </row>
    <row r="72" spans="10:10">
      <c r="J72" s="342"/>
    </row>
    <row r="73" spans="10:10">
      <c r="J73" s="342"/>
    </row>
    <row r="74" spans="10:10">
      <c r="J74" s="342"/>
    </row>
    <row r="75" spans="10:10">
      <c r="J75" s="34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0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9" transitionEvaluation="1">
    <pageSetUpPr autoPageBreaks="0"/>
  </sheetPr>
  <dimension ref="A1:IR142"/>
  <sheetViews>
    <sheetView showGridLines="0" topLeftCell="A19" zoomScale="75" zoomScaleNormal="75" workbookViewId="0">
      <selection activeCell="N22" sqref="N22"/>
    </sheetView>
  </sheetViews>
  <sheetFormatPr defaultColWidth="12.5703125" defaultRowHeight="15"/>
  <cols>
    <col min="1" max="1" width="67.7109375" style="399" customWidth="1"/>
    <col min="2" max="2" width="19.5703125" style="399" customWidth="1"/>
    <col min="3" max="3" width="2.5703125" style="399" customWidth="1"/>
    <col min="4" max="4" width="20.7109375" style="399" customWidth="1"/>
    <col min="5" max="5" width="21.5703125" style="399" customWidth="1"/>
    <col min="6" max="7" width="20.85546875" style="399" customWidth="1"/>
    <col min="8" max="8" width="4.7109375" style="399" customWidth="1"/>
    <col min="9" max="10" width="6.5703125" style="399" customWidth="1"/>
    <col min="11" max="11" width="23.7109375" style="893" customWidth="1"/>
    <col min="12" max="12" width="27.7109375" style="399" customWidth="1"/>
    <col min="13" max="13" width="19.5703125" style="399" customWidth="1"/>
    <col min="14" max="14" width="15" style="399" customWidth="1"/>
    <col min="15" max="15" width="25.42578125" style="399" customWidth="1"/>
    <col min="16" max="257" width="12.5703125" style="399"/>
    <col min="258" max="258" width="67.7109375" style="399" customWidth="1"/>
    <col min="259" max="259" width="19.5703125" style="399" customWidth="1"/>
    <col min="260" max="260" width="2.5703125" style="399" customWidth="1"/>
    <col min="261" max="261" width="20.7109375" style="399" customWidth="1"/>
    <col min="262" max="262" width="21.5703125" style="399" customWidth="1"/>
    <col min="263" max="264" width="20.85546875" style="399" customWidth="1"/>
    <col min="265" max="265" width="4.7109375" style="399" customWidth="1"/>
    <col min="266" max="266" width="6.5703125" style="399" customWidth="1"/>
    <col min="267" max="267" width="14.85546875" style="399" bestFit="1" customWidth="1"/>
    <col min="268" max="268" width="21.5703125" style="399" customWidth="1"/>
    <col min="269" max="269" width="19.5703125" style="399" customWidth="1"/>
    <col min="270" max="270" width="15" style="399" customWidth="1"/>
    <col min="271" max="271" width="25.42578125" style="399" customWidth="1"/>
    <col min="272" max="513" width="12.5703125" style="399"/>
    <col min="514" max="514" width="67.7109375" style="399" customWidth="1"/>
    <col min="515" max="515" width="19.5703125" style="399" customWidth="1"/>
    <col min="516" max="516" width="2.5703125" style="399" customWidth="1"/>
    <col min="517" max="517" width="20.7109375" style="399" customWidth="1"/>
    <col min="518" max="518" width="21.5703125" style="399" customWidth="1"/>
    <col min="519" max="520" width="20.85546875" style="399" customWidth="1"/>
    <col min="521" max="521" width="4.7109375" style="399" customWidth="1"/>
    <col min="522" max="522" width="6.5703125" style="399" customWidth="1"/>
    <col min="523" max="523" width="14.85546875" style="399" bestFit="1" customWidth="1"/>
    <col min="524" max="524" width="21.5703125" style="399" customWidth="1"/>
    <col min="525" max="525" width="19.5703125" style="399" customWidth="1"/>
    <col min="526" max="526" width="15" style="399" customWidth="1"/>
    <col min="527" max="527" width="25.42578125" style="399" customWidth="1"/>
    <col min="528" max="769" width="12.5703125" style="399"/>
    <col min="770" max="770" width="67.7109375" style="399" customWidth="1"/>
    <col min="771" max="771" width="19.5703125" style="399" customWidth="1"/>
    <col min="772" max="772" width="2.5703125" style="399" customWidth="1"/>
    <col min="773" max="773" width="20.7109375" style="399" customWidth="1"/>
    <col min="774" max="774" width="21.5703125" style="399" customWidth="1"/>
    <col min="775" max="776" width="20.85546875" style="399" customWidth="1"/>
    <col min="777" max="777" width="4.7109375" style="399" customWidth="1"/>
    <col min="778" max="778" width="6.5703125" style="399" customWidth="1"/>
    <col min="779" max="779" width="14.85546875" style="399" bestFit="1" customWidth="1"/>
    <col min="780" max="780" width="21.5703125" style="399" customWidth="1"/>
    <col min="781" max="781" width="19.5703125" style="399" customWidth="1"/>
    <col min="782" max="782" width="15" style="399" customWidth="1"/>
    <col min="783" max="783" width="25.42578125" style="399" customWidth="1"/>
    <col min="784" max="1025" width="12.5703125" style="399"/>
    <col min="1026" max="1026" width="67.7109375" style="399" customWidth="1"/>
    <col min="1027" max="1027" width="19.5703125" style="399" customWidth="1"/>
    <col min="1028" max="1028" width="2.5703125" style="399" customWidth="1"/>
    <col min="1029" max="1029" width="20.7109375" style="399" customWidth="1"/>
    <col min="1030" max="1030" width="21.5703125" style="399" customWidth="1"/>
    <col min="1031" max="1032" width="20.85546875" style="399" customWidth="1"/>
    <col min="1033" max="1033" width="4.7109375" style="399" customWidth="1"/>
    <col min="1034" max="1034" width="6.5703125" style="399" customWidth="1"/>
    <col min="1035" max="1035" width="14.85546875" style="399" bestFit="1" customWidth="1"/>
    <col min="1036" max="1036" width="21.5703125" style="399" customWidth="1"/>
    <col min="1037" max="1037" width="19.5703125" style="399" customWidth="1"/>
    <col min="1038" max="1038" width="15" style="399" customWidth="1"/>
    <col min="1039" max="1039" width="25.42578125" style="399" customWidth="1"/>
    <col min="1040" max="1281" width="12.5703125" style="399"/>
    <col min="1282" max="1282" width="67.7109375" style="399" customWidth="1"/>
    <col min="1283" max="1283" width="19.5703125" style="399" customWidth="1"/>
    <col min="1284" max="1284" width="2.5703125" style="399" customWidth="1"/>
    <col min="1285" max="1285" width="20.7109375" style="399" customWidth="1"/>
    <col min="1286" max="1286" width="21.5703125" style="399" customWidth="1"/>
    <col min="1287" max="1288" width="20.85546875" style="399" customWidth="1"/>
    <col min="1289" max="1289" width="4.7109375" style="399" customWidth="1"/>
    <col min="1290" max="1290" width="6.5703125" style="399" customWidth="1"/>
    <col min="1291" max="1291" width="14.85546875" style="399" bestFit="1" customWidth="1"/>
    <col min="1292" max="1292" width="21.5703125" style="399" customWidth="1"/>
    <col min="1293" max="1293" width="19.5703125" style="399" customWidth="1"/>
    <col min="1294" max="1294" width="15" style="399" customWidth="1"/>
    <col min="1295" max="1295" width="25.42578125" style="399" customWidth="1"/>
    <col min="1296" max="1537" width="12.5703125" style="399"/>
    <col min="1538" max="1538" width="67.7109375" style="399" customWidth="1"/>
    <col min="1539" max="1539" width="19.5703125" style="399" customWidth="1"/>
    <col min="1540" max="1540" width="2.5703125" style="399" customWidth="1"/>
    <col min="1541" max="1541" width="20.7109375" style="399" customWidth="1"/>
    <col min="1542" max="1542" width="21.5703125" style="399" customWidth="1"/>
    <col min="1543" max="1544" width="20.85546875" style="399" customWidth="1"/>
    <col min="1545" max="1545" width="4.7109375" style="399" customWidth="1"/>
    <col min="1546" max="1546" width="6.5703125" style="399" customWidth="1"/>
    <col min="1547" max="1547" width="14.85546875" style="399" bestFit="1" customWidth="1"/>
    <col min="1548" max="1548" width="21.5703125" style="399" customWidth="1"/>
    <col min="1549" max="1549" width="19.5703125" style="399" customWidth="1"/>
    <col min="1550" max="1550" width="15" style="399" customWidth="1"/>
    <col min="1551" max="1551" width="25.42578125" style="399" customWidth="1"/>
    <col min="1552" max="1793" width="12.5703125" style="399"/>
    <col min="1794" max="1794" width="67.7109375" style="399" customWidth="1"/>
    <col min="1795" max="1795" width="19.5703125" style="399" customWidth="1"/>
    <col min="1796" max="1796" width="2.5703125" style="399" customWidth="1"/>
    <col min="1797" max="1797" width="20.7109375" style="399" customWidth="1"/>
    <col min="1798" max="1798" width="21.5703125" style="399" customWidth="1"/>
    <col min="1799" max="1800" width="20.85546875" style="399" customWidth="1"/>
    <col min="1801" max="1801" width="4.7109375" style="399" customWidth="1"/>
    <col min="1802" max="1802" width="6.5703125" style="399" customWidth="1"/>
    <col min="1803" max="1803" width="14.85546875" style="399" bestFit="1" customWidth="1"/>
    <col min="1804" max="1804" width="21.5703125" style="399" customWidth="1"/>
    <col min="1805" max="1805" width="19.5703125" style="399" customWidth="1"/>
    <col min="1806" max="1806" width="15" style="399" customWidth="1"/>
    <col min="1807" max="1807" width="25.42578125" style="399" customWidth="1"/>
    <col min="1808" max="2049" width="12.5703125" style="399"/>
    <col min="2050" max="2050" width="67.7109375" style="399" customWidth="1"/>
    <col min="2051" max="2051" width="19.5703125" style="399" customWidth="1"/>
    <col min="2052" max="2052" width="2.5703125" style="399" customWidth="1"/>
    <col min="2053" max="2053" width="20.7109375" style="399" customWidth="1"/>
    <col min="2054" max="2054" width="21.5703125" style="399" customWidth="1"/>
    <col min="2055" max="2056" width="20.85546875" style="399" customWidth="1"/>
    <col min="2057" max="2057" width="4.7109375" style="399" customWidth="1"/>
    <col min="2058" max="2058" width="6.5703125" style="399" customWidth="1"/>
    <col min="2059" max="2059" width="14.85546875" style="399" bestFit="1" customWidth="1"/>
    <col min="2060" max="2060" width="21.5703125" style="399" customWidth="1"/>
    <col min="2061" max="2061" width="19.5703125" style="399" customWidth="1"/>
    <col min="2062" max="2062" width="15" style="399" customWidth="1"/>
    <col min="2063" max="2063" width="25.42578125" style="399" customWidth="1"/>
    <col min="2064" max="2305" width="12.5703125" style="399"/>
    <col min="2306" max="2306" width="67.7109375" style="399" customWidth="1"/>
    <col min="2307" max="2307" width="19.5703125" style="399" customWidth="1"/>
    <col min="2308" max="2308" width="2.5703125" style="399" customWidth="1"/>
    <col min="2309" max="2309" width="20.7109375" style="399" customWidth="1"/>
    <col min="2310" max="2310" width="21.5703125" style="399" customWidth="1"/>
    <col min="2311" max="2312" width="20.85546875" style="399" customWidth="1"/>
    <col min="2313" max="2313" width="4.7109375" style="399" customWidth="1"/>
    <col min="2314" max="2314" width="6.5703125" style="399" customWidth="1"/>
    <col min="2315" max="2315" width="14.85546875" style="399" bestFit="1" customWidth="1"/>
    <col min="2316" max="2316" width="21.5703125" style="399" customWidth="1"/>
    <col min="2317" max="2317" width="19.5703125" style="399" customWidth="1"/>
    <col min="2318" max="2318" width="15" style="399" customWidth="1"/>
    <col min="2319" max="2319" width="25.42578125" style="399" customWidth="1"/>
    <col min="2320" max="2561" width="12.5703125" style="399"/>
    <col min="2562" max="2562" width="67.7109375" style="399" customWidth="1"/>
    <col min="2563" max="2563" width="19.5703125" style="399" customWidth="1"/>
    <col min="2564" max="2564" width="2.5703125" style="399" customWidth="1"/>
    <col min="2565" max="2565" width="20.7109375" style="399" customWidth="1"/>
    <col min="2566" max="2566" width="21.5703125" style="399" customWidth="1"/>
    <col min="2567" max="2568" width="20.85546875" style="399" customWidth="1"/>
    <col min="2569" max="2569" width="4.7109375" style="399" customWidth="1"/>
    <col min="2570" max="2570" width="6.5703125" style="399" customWidth="1"/>
    <col min="2571" max="2571" width="14.85546875" style="399" bestFit="1" customWidth="1"/>
    <col min="2572" max="2572" width="21.5703125" style="399" customWidth="1"/>
    <col min="2573" max="2573" width="19.5703125" style="399" customWidth="1"/>
    <col min="2574" max="2574" width="15" style="399" customWidth="1"/>
    <col min="2575" max="2575" width="25.42578125" style="399" customWidth="1"/>
    <col min="2576" max="2817" width="12.5703125" style="399"/>
    <col min="2818" max="2818" width="67.7109375" style="399" customWidth="1"/>
    <col min="2819" max="2819" width="19.5703125" style="399" customWidth="1"/>
    <col min="2820" max="2820" width="2.5703125" style="399" customWidth="1"/>
    <col min="2821" max="2821" width="20.7109375" style="399" customWidth="1"/>
    <col min="2822" max="2822" width="21.5703125" style="399" customWidth="1"/>
    <col min="2823" max="2824" width="20.85546875" style="399" customWidth="1"/>
    <col min="2825" max="2825" width="4.7109375" style="399" customWidth="1"/>
    <col min="2826" max="2826" width="6.5703125" style="399" customWidth="1"/>
    <col min="2827" max="2827" width="14.85546875" style="399" bestFit="1" customWidth="1"/>
    <col min="2828" max="2828" width="21.5703125" style="399" customWidth="1"/>
    <col min="2829" max="2829" width="19.5703125" style="399" customWidth="1"/>
    <col min="2830" max="2830" width="15" style="399" customWidth="1"/>
    <col min="2831" max="2831" width="25.42578125" style="399" customWidth="1"/>
    <col min="2832" max="3073" width="12.5703125" style="399"/>
    <col min="3074" max="3074" width="67.7109375" style="399" customWidth="1"/>
    <col min="3075" max="3075" width="19.5703125" style="399" customWidth="1"/>
    <col min="3076" max="3076" width="2.5703125" style="399" customWidth="1"/>
    <col min="3077" max="3077" width="20.7109375" style="399" customWidth="1"/>
    <col min="3078" max="3078" width="21.5703125" style="399" customWidth="1"/>
    <col min="3079" max="3080" width="20.85546875" style="399" customWidth="1"/>
    <col min="3081" max="3081" width="4.7109375" style="399" customWidth="1"/>
    <col min="3082" max="3082" width="6.5703125" style="399" customWidth="1"/>
    <col min="3083" max="3083" width="14.85546875" style="399" bestFit="1" customWidth="1"/>
    <col min="3084" max="3084" width="21.5703125" style="399" customWidth="1"/>
    <col min="3085" max="3085" width="19.5703125" style="399" customWidth="1"/>
    <col min="3086" max="3086" width="15" style="399" customWidth="1"/>
    <col min="3087" max="3087" width="25.42578125" style="399" customWidth="1"/>
    <col min="3088" max="3329" width="12.5703125" style="399"/>
    <col min="3330" max="3330" width="67.7109375" style="399" customWidth="1"/>
    <col min="3331" max="3331" width="19.5703125" style="399" customWidth="1"/>
    <col min="3332" max="3332" width="2.5703125" style="399" customWidth="1"/>
    <col min="3333" max="3333" width="20.7109375" style="399" customWidth="1"/>
    <col min="3334" max="3334" width="21.5703125" style="399" customWidth="1"/>
    <col min="3335" max="3336" width="20.85546875" style="399" customWidth="1"/>
    <col min="3337" max="3337" width="4.7109375" style="399" customWidth="1"/>
    <col min="3338" max="3338" width="6.5703125" style="399" customWidth="1"/>
    <col min="3339" max="3339" width="14.85546875" style="399" bestFit="1" customWidth="1"/>
    <col min="3340" max="3340" width="21.5703125" style="399" customWidth="1"/>
    <col min="3341" max="3341" width="19.5703125" style="399" customWidth="1"/>
    <col min="3342" max="3342" width="15" style="399" customWidth="1"/>
    <col min="3343" max="3343" width="25.42578125" style="399" customWidth="1"/>
    <col min="3344" max="3585" width="12.5703125" style="399"/>
    <col min="3586" max="3586" width="67.7109375" style="399" customWidth="1"/>
    <col min="3587" max="3587" width="19.5703125" style="399" customWidth="1"/>
    <col min="3588" max="3588" width="2.5703125" style="399" customWidth="1"/>
    <col min="3589" max="3589" width="20.7109375" style="399" customWidth="1"/>
    <col min="3590" max="3590" width="21.5703125" style="399" customWidth="1"/>
    <col min="3591" max="3592" width="20.85546875" style="399" customWidth="1"/>
    <col min="3593" max="3593" width="4.7109375" style="399" customWidth="1"/>
    <col min="3594" max="3594" width="6.5703125" style="399" customWidth="1"/>
    <col min="3595" max="3595" width="14.85546875" style="399" bestFit="1" customWidth="1"/>
    <col min="3596" max="3596" width="21.5703125" style="399" customWidth="1"/>
    <col min="3597" max="3597" width="19.5703125" style="399" customWidth="1"/>
    <col min="3598" max="3598" width="15" style="399" customWidth="1"/>
    <col min="3599" max="3599" width="25.42578125" style="399" customWidth="1"/>
    <col min="3600" max="3841" width="12.5703125" style="399"/>
    <col min="3842" max="3842" width="67.7109375" style="399" customWidth="1"/>
    <col min="3843" max="3843" width="19.5703125" style="399" customWidth="1"/>
    <col min="3844" max="3844" width="2.5703125" style="399" customWidth="1"/>
    <col min="3845" max="3845" width="20.7109375" style="399" customWidth="1"/>
    <col min="3846" max="3846" width="21.5703125" style="399" customWidth="1"/>
    <col min="3847" max="3848" width="20.85546875" style="399" customWidth="1"/>
    <col min="3849" max="3849" width="4.7109375" style="399" customWidth="1"/>
    <col min="3850" max="3850" width="6.5703125" style="399" customWidth="1"/>
    <col min="3851" max="3851" width="14.85546875" style="399" bestFit="1" customWidth="1"/>
    <col min="3852" max="3852" width="21.5703125" style="399" customWidth="1"/>
    <col min="3853" max="3853" width="19.5703125" style="399" customWidth="1"/>
    <col min="3854" max="3854" width="15" style="399" customWidth="1"/>
    <col min="3855" max="3855" width="25.42578125" style="399" customWidth="1"/>
    <col min="3856" max="4097" width="12.5703125" style="399"/>
    <col min="4098" max="4098" width="67.7109375" style="399" customWidth="1"/>
    <col min="4099" max="4099" width="19.5703125" style="399" customWidth="1"/>
    <col min="4100" max="4100" width="2.5703125" style="399" customWidth="1"/>
    <col min="4101" max="4101" width="20.7109375" style="399" customWidth="1"/>
    <col min="4102" max="4102" width="21.5703125" style="399" customWidth="1"/>
    <col min="4103" max="4104" width="20.85546875" style="399" customWidth="1"/>
    <col min="4105" max="4105" width="4.7109375" style="399" customWidth="1"/>
    <col min="4106" max="4106" width="6.5703125" style="399" customWidth="1"/>
    <col min="4107" max="4107" width="14.85546875" style="399" bestFit="1" customWidth="1"/>
    <col min="4108" max="4108" width="21.5703125" style="399" customWidth="1"/>
    <col min="4109" max="4109" width="19.5703125" style="399" customWidth="1"/>
    <col min="4110" max="4110" width="15" style="399" customWidth="1"/>
    <col min="4111" max="4111" width="25.42578125" style="399" customWidth="1"/>
    <col min="4112" max="4353" width="12.5703125" style="399"/>
    <col min="4354" max="4354" width="67.7109375" style="399" customWidth="1"/>
    <col min="4355" max="4355" width="19.5703125" style="399" customWidth="1"/>
    <col min="4356" max="4356" width="2.5703125" style="399" customWidth="1"/>
    <col min="4357" max="4357" width="20.7109375" style="399" customWidth="1"/>
    <col min="4358" max="4358" width="21.5703125" style="399" customWidth="1"/>
    <col min="4359" max="4360" width="20.85546875" style="399" customWidth="1"/>
    <col min="4361" max="4361" width="4.7109375" style="399" customWidth="1"/>
    <col min="4362" max="4362" width="6.5703125" style="399" customWidth="1"/>
    <col min="4363" max="4363" width="14.85546875" style="399" bestFit="1" customWidth="1"/>
    <col min="4364" max="4364" width="21.5703125" style="399" customWidth="1"/>
    <col min="4365" max="4365" width="19.5703125" style="399" customWidth="1"/>
    <col min="4366" max="4366" width="15" style="399" customWidth="1"/>
    <col min="4367" max="4367" width="25.42578125" style="399" customWidth="1"/>
    <col min="4368" max="4609" width="12.5703125" style="399"/>
    <col min="4610" max="4610" width="67.7109375" style="399" customWidth="1"/>
    <col min="4611" max="4611" width="19.5703125" style="399" customWidth="1"/>
    <col min="4612" max="4612" width="2.5703125" style="399" customWidth="1"/>
    <col min="4613" max="4613" width="20.7109375" style="399" customWidth="1"/>
    <col min="4614" max="4614" width="21.5703125" style="399" customWidth="1"/>
    <col min="4615" max="4616" width="20.85546875" style="399" customWidth="1"/>
    <col min="4617" max="4617" width="4.7109375" style="399" customWidth="1"/>
    <col min="4618" max="4618" width="6.5703125" style="399" customWidth="1"/>
    <col min="4619" max="4619" width="14.85546875" style="399" bestFit="1" customWidth="1"/>
    <col min="4620" max="4620" width="21.5703125" style="399" customWidth="1"/>
    <col min="4621" max="4621" width="19.5703125" style="399" customWidth="1"/>
    <col min="4622" max="4622" width="15" style="399" customWidth="1"/>
    <col min="4623" max="4623" width="25.42578125" style="399" customWidth="1"/>
    <col min="4624" max="4865" width="12.5703125" style="399"/>
    <col min="4866" max="4866" width="67.7109375" style="399" customWidth="1"/>
    <col min="4867" max="4867" width="19.5703125" style="399" customWidth="1"/>
    <col min="4868" max="4868" width="2.5703125" style="399" customWidth="1"/>
    <col min="4869" max="4869" width="20.7109375" style="399" customWidth="1"/>
    <col min="4870" max="4870" width="21.5703125" style="399" customWidth="1"/>
    <col min="4871" max="4872" width="20.85546875" style="399" customWidth="1"/>
    <col min="4873" max="4873" width="4.7109375" style="399" customWidth="1"/>
    <col min="4874" max="4874" width="6.5703125" style="399" customWidth="1"/>
    <col min="4875" max="4875" width="14.85546875" style="399" bestFit="1" customWidth="1"/>
    <col min="4876" max="4876" width="21.5703125" style="399" customWidth="1"/>
    <col min="4877" max="4877" width="19.5703125" style="399" customWidth="1"/>
    <col min="4878" max="4878" width="15" style="399" customWidth="1"/>
    <col min="4879" max="4879" width="25.42578125" style="399" customWidth="1"/>
    <col min="4880" max="5121" width="12.5703125" style="399"/>
    <col min="5122" max="5122" width="67.7109375" style="399" customWidth="1"/>
    <col min="5123" max="5123" width="19.5703125" style="399" customWidth="1"/>
    <col min="5124" max="5124" width="2.5703125" style="399" customWidth="1"/>
    <col min="5125" max="5125" width="20.7109375" style="399" customWidth="1"/>
    <col min="5126" max="5126" width="21.5703125" style="399" customWidth="1"/>
    <col min="5127" max="5128" width="20.85546875" style="399" customWidth="1"/>
    <col min="5129" max="5129" width="4.7109375" style="399" customWidth="1"/>
    <col min="5130" max="5130" width="6.5703125" style="399" customWidth="1"/>
    <col min="5131" max="5131" width="14.85546875" style="399" bestFit="1" customWidth="1"/>
    <col min="5132" max="5132" width="21.5703125" style="399" customWidth="1"/>
    <col min="5133" max="5133" width="19.5703125" style="399" customWidth="1"/>
    <col min="5134" max="5134" width="15" style="399" customWidth="1"/>
    <col min="5135" max="5135" width="25.42578125" style="399" customWidth="1"/>
    <col min="5136" max="5377" width="12.5703125" style="399"/>
    <col min="5378" max="5378" width="67.7109375" style="399" customWidth="1"/>
    <col min="5379" max="5379" width="19.5703125" style="399" customWidth="1"/>
    <col min="5380" max="5380" width="2.5703125" style="399" customWidth="1"/>
    <col min="5381" max="5381" width="20.7109375" style="399" customWidth="1"/>
    <col min="5382" max="5382" width="21.5703125" style="399" customWidth="1"/>
    <col min="5383" max="5384" width="20.85546875" style="399" customWidth="1"/>
    <col min="5385" max="5385" width="4.7109375" style="399" customWidth="1"/>
    <col min="5386" max="5386" width="6.5703125" style="399" customWidth="1"/>
    <col min="5387" max="5387" width="14.85546875" style="399" bestFit="1" customWidth="1"/>
    <col min="5388" max="5388" width="21.5703125" style="399" customWidth="1"/>
    <col min="5389" max="5389" width="19.5703125" style="399" customWidth="1"/>
    <col min="5390" max="5390" width="15" style="399" customWidth="1"/>
    <col min="5391" max="5391" width="25.42578125" style="399" customWidth="1"/>
    <col min="5392" max="5633" width="12.5703125" style="399"/>
    <col min="5634" max="5634" width="67.7109375" style="399" customWidth="1"/>
    <col min="5635" max="5635" width="19.5703125" style="399" customWidth="1"/>
    <col min="5636" max="5636" width="2.5703125" style="399" customWidth="1"/>
    <col min="5637" max="5637" width="20.7109375" style="399" customWidth="1"/>
    <col min="5638" max="5638" width="21.5703125" style="399" customWidth="1"/>
    <col min="5639" max="5640" width="20.85546875" style="399" customWidth="1"/>
    <col min="5641" max="5641" width="4.7109375" style="399" customWidth="1"/>
    <col min="5642" max="5642" width="6.5703125" style="399" customWidth="1"/>
    <col min="5643" max="5643" width="14.85546875" style="399" bestFit="1" customWidth="1"/>
    <col min="5644" max="5644" width="21.5703125" style="399" customWidth="1"/>
    <col min="5645" max="5645" width="19.5703125" style="399" customWidth="1"/>
    <col min="5646" max="5646" width="15" style="399" customWidth="1"/>
    <col min="5647" max="5647" width="25.42578125" style="399" customWidth="1"/>
    <col min="5648" max="5889" width="12.5703125" style="399"/>
    <col min="5890" max="5890" width="67.7109375" style="399" customWidth="1"/>
    <col min="5891" max="5891" width="19.5703125" style="399" customWidth="1"/>
    <col min="5892" max="5892" width="2.5703125" style="399" customWidth="1"/>
    <col min="5893" max="5893" width="20.7109375" style="399" customWidth="1"/>
    <col min="5894" max="5894" width="21.5703125" style="399" customWidth="1"/>
    <col min="5895" max="5896" width="20.85546875" style="399" customWidth="1"/>
    <col min="5897" max="5897" width="4.7109375" style="399" customWidth="1"/>
    <col min="5898" max="5898" width="6.5703125" style="399" customWidth="1"/>
    <col min="5899" max="5899" width="14.85546875" style="399" bestFit="1" customWidth="1"/>
    <col min="5900" max="5900" width="21.5703125" style="399" customWidth="1"/>
    <col min="5901" max="5901" width="19.5703125" style="399" customWidth="1"/>
    <col min="5902" max="5902" width="15" style="399" customWidth="1"/>
    <col min="5903" max="5903" width="25.42578125" style="399" customWidth="1"/>
    <col min="5904" max="6145" width="12.5703125" style="399"/>
    <col min="6146" max="6146" width="67.7109375" style="399" customWidth="1"/>
    <col min="6147" max="6147" width="19.5703125" style="399" customWidth="1"/>
    <col min="6148" max="6148" width="2.5703125" style="399" customWidth="1"/>
    <col min="6149" max="6149" width="20.7109375" style="399" customWidth="1"/>
    <col min="6150" max="6150" width="21.5703125" style="399" customWidth="1"/>
    <col min="6151" max="6152" width="20.85546875" style="399" customWidth="1"/>
    <col min="6153" max="6153" width="4.7109375" style="399" customWidth="1"/>
    <col min="6154" max="6154" width="6.5703125" style="399" customWidth="1"/>
    <col min="6155" max="6155" width="14.85546875" style="399" bestFit="1" customWidth="1"/>
    <col min="6156" max="6156" width="21.5703125" style="399" customWidth="1"/>
    <col min="6157" max="6157" width="19.5703125" style="399" customWidth="1"/>
    <col min="6158" max="6158" width="15" style="399" customWidth="1"/>
    <col min="6159" max="6159" width="25.42578125" style="399" customWidth="1"/>
    <col min="6160" max="6401" width="12.5703125" style="399"/>
    <col min="6402" max="6402" width="67.7109375" style="399" customWidth="1"/>
    <col min="6403" max="6403" width="19.5703125" style="399" customWidth="1"/>
    <col min="6404" max="6404" width="2.5703125" style="399" customWidth="1"/>
    <col min="6405" max="6405" width="20.7109375" style="399" customWidth="1"/>
    <col min="6406" max="6406" width="21.5703125" style="399" customWidth="1"/>
    <col min="6407" max="6408" width="20.85546875" style="399" customWidth="1"/>
    <col min="6409" max="6409" width="4.7109375" style="399" customWidth="1"/>
    <col min="6410" max="6410" width="6.5703125" style="399" customWidth="1"/>
    <col min="6411" max="6411" width="14.85546875" style="399" bestFit="1" customWidth="1"/>
    <col min="6412" max="6412" width="21.5703125" style="399" customWidth="1"/>
    <col min="6413" max="6413" width="19.5703125" style="399" customWidth="1"/>
    <col min="6414" max="6414" width="15" style="399" customWidth="1"/>
    <col min="6415" max="6415" width="25.42578125" style="399" customWidth="1"/>
    <col min="6416" max="6657" width="12.5703125" style="399"/>
    <col min="6658" max="6658" width="67.7109375" style="399" customWidth="1"/>
    <col min="6659" max="6659" width="19.5703125" style="399" customWidth="1"/>
    <col min="6660" max="6660" width="2.5703125" style="399" customWidth="1"/>
    <col min="6661" max="6661" width="20.7109375" style="399" customWidth="1"/>
    <col min="6662" max="6662" width="21.5703125" style="399" customWidth="1"/>
    <col min="6663" max="6664" width="20.85546875" style="399" customWidth="1"/>
    <col min="6665" max="6665" width="4.7109375" style="399" customWidth="1"/>
    <col min="6666" max="6666" width="6.5703125" style="399" customWidth="1"/>
    <col min="6667" max="6667" width="14.85546875" style="399" bestFit="1" customWidth="1"/>
    <col min="6668" max="6668" width="21.5703125" style="399" customWidth="1"/>
    <col min="6669" max="6669" width="19.5703125" style="399" customWidth="1"/>
    <col min="6670" max="6670" width="15" style="399" customWidth="1"/>
    <col min="6671" max="6671" width="25.42578125" style="399" customWidth="1"/>
    <col min="6672" max="6913" width="12.5703125" style="399"/>
    <col min="6914" max="6914" width="67.7109375" style="399" customWidth="1"/>
    <col min="6915" max="6915" width="19.5703125" style="399" customWidth="1"/>
    <col min="6916" max="6916" width="2.5703125" style="399" customWidth="1"/>
    <col min="6917" max="6917" width="20.7109375" style="399" customWidth="1"/>
    <col min="6918" max="6918" width="21.5703125" style="399" customWidth="1"/>
    <col min="6919" max="6920" width="20.85546875" style="399" customWidth="1"/>
    <col min="6921" max="6921" width="4.7109375" style="399" customWidth="1"/>
    <col min="6922" max="6922" width="6.5703125" style="399" customWidth="1"/>
    <col min="6923" max="6923" width="14.85546875" style="399" bestFit="1" customWidth="1"/>
    <col min="6924" max="6924" width="21.5703125" style="399" customWidth="1"/>
    <col min="6925" max="6925" width="19.5703125" style="399" customWidth="1"/>
    <col min="6926" max="6926" width="15" style="399" customWidth="1"/>
    <col min="6927" max="6927" width="25.42578125" style="399" customWidth="1"/>
    <col min="6928" max="7169" width="12.5703125" style="399"/>
    <col min="7170" max="7170" width="67.7109375" style="399" customWidth="1"/>
    <col min="7171" max="7171" width="19.5703125" style="399" customWidth="1"/>
    <col min="7172" max="7172" width="2.5703125" style="399" customWidth="1"/>
    <col min="7173" max="7173" width="20.7109375" style="399" customWidth="1"/>
    <col min="7174" max="7174" width="21.5703125" style="399" customWidth="1"/>
    <col min="7175" max="7176" width="20.85546875" style="399" customWidth="1"/>
    <col min="7177" max="7177" width="4.7109375" style="399" customWidth="1"/>
    <col min="7178" max="7178" width="6.5703125" style="399" customWidth="1"/>
    <col min="7179" max="7179" width="14.85546875" style="399" bestFit="1" customWidth="1"/>
    <col min="7180" max="7180" width="21.5703125" style="399" customWidth="1"/>
    <col min="7181" max="7181" width="19.5703125" style="399" customWidth="1"/>
    <col min="7182" max="7182" width="15" style="399" customWidth="1"/>
    <col min="7183" max="7183" width="25.42578125" style="399" customWidth="1"/>
    <col min="7184" max="7425" width="12.5703125" style="399"/>
    <col min="7426" max="7426" width="67.7109375" style="399" customWidth="1"/>
    <col min="7427" max="7427" width="19.5703125" style="399" customWidth="1"/>
    <col min="7428" max="7428" width="2.5703125" style="399" customWidth="1"/>
    <col min="7429" max="7429" width="20.7109375" style="399" customWidth="1"/>
    <col min="7430" max="7430" width="21.5703125" style="399" customWidth="1"/>
    <col min="7431" max="7432" width="20.85546875" style="399" customWidth="1"/>
    <col min="7433" max="7433" width="4.7109375" style="399" customWidth="1"/>
    <col min="7434" max="7434" width="6.5703125" style="399" customWidth="1"/>
    <col min="7435" max="7435" width="14.85546875" style="399" bestFit="1" customWidth="1"/>
    <col min="7436" max="7436" width="21.5703125" style="399" customWidth="1"/>
    <col min="7437" max="7437" width="19.5703125" style="399" customWidth="1"/>
    <col min="7438" max="7438" width="15" style="399" customWidth="1"/>
    <col min="7439" max="7439" width="25.42578125" style="399" customWidth="1"/>
    <col min="7440" max="7681" width="12.5703125" style="399"/>
    <col min="7682" max="7682" width="67.7109375" style="399" customWidth="1"/>
    <col min="7683" max="7683" width="19.5703125" style="399" customWidth="1"/>
    <col min="7684" max="7684" width="2.5703125" style="399" customWidth="1"/>
    <col min="7685" max="7685" width="20.7109375" style="399" customWidth="1"/>
    <col min="7686" max="7686" width="21.5703125" style="399" customWidth="1"/>
    <col min="7687" max="7688" width="20.85546875" style="399" customWidth="1"/>
    <col min="7689" max="7689" width="4.7109375" style="399" customWidth="1"/>
    <col min="7690" max="7690" width="6.5703125" style="399" customWidth="1"/>
    <col min="7691" max="7691" width="14.85546875" style="399" bestFit="1" customWidth="1"/>
    <col min="7692" max="7692" width="21.5703125" style="399" customWidth="1"/>
    <col min="7693" max="7693" width="19.5703125" style="399" customWidth="1"/>
    <col min="7694" max="7694" width="15" style="399" customWidth="1"/>
    <col min="7695" max="7695" width="25.42578125" style="399" customWidth="1"/>
    <col min="7696" max="7937" width="12.5703125" style="399"/>
    <col min="7938" max="7938" width="67.7109375" style="399" customWidth="1"/>
    <col min="7939" max="7939" width="19.5703125" style="399" customWidth="1"/>
    <col min="7940" max="7940" width="2.5703125" style="399" customWidth="1"/>
    <col min="7941" max="7941" width="20.7109375" style="399" customWidth="1"/>
    <col min="7942" max="7942" width="21.5703125" style="399" customWidth="1"/>
    <col min="7943" max="7944" width="20.85546875" style="399" customWidth="1"/>
    <col min="7945" max="7945" width="4.7109375" style="399" customWidth="1"/>
    <col min="7946" max="7946" width="6.5703125" style="399" customWidth="1"/>
    <col min="7947" max="7947" width="14.85546875" style="399" bestFit="1" customWidth="1"/>
    <col min="7948" max="7948" width="21.5703125" style="399" customWidth="1"/>
    <col min="7949" max="7949" width="19.5703125" style="399" customWidth="1"/>
    <col min="7950" max="7950" width="15" style="399" customWidth="1"/>
    <col min="7951" max="7951" width="25.42578125" style="399" customWidth="1"/>
    <col min="7952" max="8193" width="12.5703125" style="399"/>
    <col min="8194" max="8194" width="67.7109375" style="399" customWidth="1"/>
    <col min="8195" max="8195" width="19.5703125" style="399" customWidth="1"/>
    <col min="8196" max="8196" width="2.5703125" style="399" customWidth="1"/>
    <col min="8197" max="8197" width="20.7109375" style="399" customWidth="1"/>
    <col min="8198" max="8198" width="21.5703125" style="399" customWidth="1"/>
    <col min="8199" max="8200" width="20.85546875" style="399" customWidth="1"/>
    <col min="8201" max="8201" width="4.7109375" style="399" customWidth="1"/>
    <col min="8202" max="8202" width="6.5703125" style="399" customWidth="1"/>
    <col min="8203" max="8203" width="14.85546875" style="399" bestFit="1" customWidth="1"/>
    <col min="8204" max="8204" width="21.5703125" style="399" customWidth="1"/>
    <col min="8205" max="8205" width="19.5703125" style="399" customWidth="1"/>
    <col min="8206" max="8206" width="15" style="399" customWidth="1"/>
    <col min="8207" max="8207" width="25.42578125" style="399" customWidth="1"/>
    <col min="8208" max="8449" width="12.5703125" style="399"/>
    <col min="8450" max="8450" width="67.7109375" style="399" customWidth="1"/>
    <col min="8451" max="8451" width="19.5703125" style="399" customWidth="1"/>
    <col min="8452" max="8452" width="2.5703125" style="399" customWidth="1"/>
    <col min="8453" max="8453" width="20.7109375" style="399" customWidth="1"/>
    <col min="8454" max="8454" width="21.5703125" style="399" customWidth="1"/>
    <col min="8455" max="8456" width="20.85546875" style="399" customWidth="1"/>
    <col min="8457" max="8457" width="4.7109375" style="399" customWidth="1"/>
    <col min="8458" max="8458" width="6.5703125" style="399" customWidth="1"/>
    <col min="8459" max="8459" width="14.85546875" style="399" bestFit="1" customWidth="1"/>
    <col min="8460" max="8460" width="21.5703125" style="399" customWidth="1"/>
    <col min="8461" max="8461" width="19.5703125" style="399" customWidth="1"/>
    <col min="8462" max="8462" width="15" style="399" customWidth="1"/>
    <col min="8463" max="8463" width="25.42578125" style="399" customWidth="1"/>
    <col min="8464" max="8705" width="12.5703125" style="399"/>
    <col min="8706" max="8706" width="67.7109375" style="399" customWidth="1"/>
    <col min="8707" max="8707" width="19.5703125" style="399" customWidth="1"/>
    <col min="8708" max="8708" width="2.5703125" style="399" customWidth="1"/>
    <col min="8709" max="8709" width="20.7109375" style="399" customWidth="1"/>
    <col min="8710" max="8710" width="21.5703125" style="399" customWidth="1"/>
    <col min="8711" max="8712" width="20.85546875" style="399" customWidth="1"/>
    <col min="8713" max="8713" width="4.7109375" style="399" customWidth="1"/>
    <col min="8714" max="8714" width="6.5703125" style="399" customWidth="1"/>
    <col min="8715" max="8715" width="14.85546875" style="399" bestFit="1" customWidth="1"/>
    <col min="8716" max="8716" width="21.5703125" style="399" customWidth="1"/>
    <col min="8717" max="8717" width="19.5703125" style="399" customWidth="1"/>
    <col min="8718" max="8718" width="15" style="399" customWidth="1"/>
    <col min="8719" max="8719" width="25.42578125" style="399" customWidth="1"/>
    <col min="8720" max="8961" width="12.5703125" style="399"/>
    <col min="8962" max="8962" width="67.7109375" style="399" customWidth="1"/>
    <col min="8963" max="8963" width="19.5703125" style="399" customWidth="1"/>
    <col min="8964" max="8964" width="2.5703125" style="399" customWidth="1"/>
    <col min="8965" max="8965" width="20.7109375" style="399" customWidth="1"/>
    <col min="8966" max="8966" width="21.5703125" style="399" customWidth="1"/>
    <col min="8967" max="8968" width="20.85546875" style="399" customWidth="1"/>
    <col min="8969" max="8969" width="4.7109375" style="399" customWidth="1"/>
    <col min="8970" max="8970" width="6.5703125" style="399" customWidth="1"/>
    <col min="8971" max="8971" width="14.85546875" style="399" bestFit="1" customWidth="1"/>
    <col min="8972" max="8972" width="21.5703125" style="399" customWidth="1"/>
    <col min="8973" max="8973" width="19.5703125" style="399" customWidth="1"/>
    <col min="8974" max="8974" width="15" style="399" customWidth="1"/>
    <col min="8975" max="8975" width="25.42578125" style="399" customWidth="1"/>
    <col min="8976" max="9217" width="12.5703125" style="399"/>
    <col min="9218" max="9218" width="67.7109375" style="399" customWidth="1"/>
    <col min="9219" max="9219" width="19.5703125" style="399" customWidth="1"/>
    <col min="9220" max="9220" width="2.5703125" style="399" customWidth="1"/>
    <col min="9221" max="9221" width="20.7109375" style="399" customWidth="1"/>
    <col min="9222" max="9222" width="21.5703125" style="399" customWidth="1"/>
    <col min="9223" max="9224" width="20.85546875" style="399" customWidth="1"/>
    <col min="9225" max="9225" width="4.7109375" style="399" customWidth="1"/>
    <col min="9226" max="9226" width="6.5703125" style="399" customWidth="1"/>
    <col min="9227" max="9227" width="14.85546875" style="399" bestFit="1" customWidth="1"/>
    <col min="9228" max="9228" width="21.5703125" style="399" customWidth="1"/>
    <col min="9229" max="9229" width="19.5703125" style="399" customWidth="1"/>
    <col min="9230" max="9230" width="15" style="399" customWidth="1"/>
    <col min="9231" max="9231" width="25.42578125" style="399" customWidth="1"/>
    <col min="9232" max="9473" width="12.5703125" style="399"/>
    <col min="9474" max="9474" width="67.7109375" style="399" customWidth="1"/>
    <col min="9475" max="9475" width="19.5703125" style="399" customWidth="1"/>
    <col min="9476" max="9476" width="2.5703125" style="399" customWidth="1"/>
    <col min="9477" max="9477" width="20.7109375" style="399" customWidth="1"/>
    <col min="9478" max="9478" width="21.5703125" style="399" customWidth="1"/>
    <col min="9479" max="9480" width="20.85546875" style="399" customWidth="1"/>
    <col min="9481" max="9481" width="4.7109375" style="399" customWidth="1"/>
    <col min="9482" max="9482" width="6.5703125" style="399" customWidth="1"/>
    <col min="9483" max="9483" width="14.85546875" style="399" bestFit="1" customWidth="1"/>
    <col min="9484" max="9484" width="21.5703125" style="399" customWidth="1"/>
    <col min="9485" max="9485" width="19.5703125" style="399" customWidth="1"/>
    <col min="9486" max="9486" width="15" style="399" customWidth="1"/>
    <col min="9487" max="9487" width="25.42578125" style="399" customWidth="1"/>
    <col min="9488" max="9729" width="12.5703125" style="399"/>
    <col min="9730" max="9730" width="67.7109375" style="399" customWidth="1"/>
    <col min="9731" max="9731" width="19.5703125" style="399" customWidth="1"/>
    <col min="9732" max="9732" width="2.5703125" style="399" customWidth="1"/>
    <col min="9733" max="9733" width="20.7109375" style="399" customWidth="1"/>
    <col min="9734" max="9734" width="21.5703125" style="399" customWidth="1"/>
    <col min="9735" max="9736" width="20.85546875" style="399" customWidth="1"/>
    <col min="9737" max="9737" width="4.7109375" style="399" customWidth="1"/>
    <col min="9738" max="9738" width="6.5703125" style="399" customWidth="1"/>
    <col min="9739" max="9739" width="14.85546875" style="399" bestFit="1" customWidth="1"/>
    <col min="9740" max="9740" width="21.5703125" style="399" customWidth="1"/>
    <col min="9741" max="9741" width="19.5703125" style="399" customWidth="1"/>
    <col min="9742" max="9742" width="15" style="399" customWidth="1"/>
    <col min="9743" max="9743" width="25.42578125" style="399" customWidth="1"/>
    <col min="9744" max="9985" width="12.5703125" style="399"/>
    <col min="9986" max="9986" width="67.7109375" style="399" customWidth="1"/>
    <col min="9987" max="9987" width="19.5703125" style="399" customWidth="1"/>
    <col min="9988" max="9988" width="2.5703125" style="399" customWidth="1"/>
    <col min="9989" max="9989" width="20.7109375" style="399" customWidth="1"/>
    <col min="9990" max="9990" width="21.5703125" style="399" customWidth="1"/>
    <col min="9991" max="9992" width="20.85546875" style="399" customWidth="1"/>
    <col min="9993" max="9993" width="4.7109375" style="399" customWidth="1"/>
    <col min="9994" max="9994" width="6.5703125" style="399" customWidth="1"/>
    <col min="9995" max="9995" width="14.85546875" style="399" bestFit="1" customWidth="1"/>
    <col min="9996" max="9996" width="21.5703125" style="399" customWidth="1"/>
    <col min="9997" max="9997" width="19.5703125" style="399" customWidth="1"/>
    <col min="9998" max="9998" width="15" style="399" customWidth="1"/>
    <col min="9999" max="9999" width="25.42578125" style="399" customWidth="1"/>
    <col min="10000" max="10241" width="12.5703125" style="399"/>
    <col min="10242" max="10242" width="67.7109375" style="399" customWidth="1"/>
    <col min="10243" max="10243" width="19.5703125" style="399" customWidth="1"/>
    <col min="10244" max="10244" width="2.5703125" style="399" customWidth="1"/>
    <col min="10245" max="10245" width="20.7109375" style="399" customWidth="1"/>
    <col min="10246" max="10246" width="21.5703125" style="399" customWidth="1"/>
    <col min="10247" max="10248" width="20.85546875" style="399" customWidth="1"/>
    <col min="10249" max="10249" width="4.7109375" style="399" customWidth="1"/>
    <col min="10250" max="10250" width="6.5703125" style="399" customWidth="1"/>
    <col min="10251" max="10251" width="14.85546875" style="399" bestFit="1" customWidth="1"/>
    <col min="10252" max="10252" width="21.5703125" style="399" customWidth="1"/>
    <col min="10253" max="10253" width="19.5703125" style="399" customWidth="1"/>
    <col min="10254" max="10254" width="15" style="399" customWidth="1"/>
    <col min="10255" max="10255" width="25.42578125" style="399" customWidth="1"/>
    <col min="10256" max="10497" width="12.5703125" style="399"/>
    <col min="10498" max="10498" width="67.7109375" style="399" customWidth="1"/>
    <col min="10499" max="10499" width="19.5703125" style="399" customWidth="1"/>
    <col min="10500" max="10500" width="2.5703125" style="399" customWidth="1"/>
    <col min="10501" max="10501" width="20.7109375" style="399" customWidth="1"/>
    <col min="10502" max="10502" width="21.5703125" style="399" customWidth="1"/>
    <col min="10503" max="10504" width="20.85546875" style="399" customWidth="1"/>
    <col min="10505" max="10505" width="4.7109375" style="399" customWidth="1"/>
    <col min="10506" max="10506" width="6.5703125" style="399" customWidth="1"/>
    <col min="10507" max="10507" width="14.85546875" style="399" bestFit="1" customWidth="1"/>
    <col min="10508" max="10508" width="21.5703125" style="399" customWidth="1"/>
    <col min="10509" max="10509" width="19.5703125" style="399" customWidth="1"/>
    <col min="10510" max="10510" width="15" style="399" customWidth="1"/>
    <col min="10511" max="10511" width="25.42578125" style="399" customWidth="1"/>
    <col min="10512" max="10753" width="12.5703125" style="399"/>
    <col min="10754" max="10754" width="67.7109375" style="399" customWidth="1"/>
    <col min="10755" max="10755" width="19.5703125" style="399" customWidth="1"/>
    <col min="10756" max="10756" width="2.5703125" style="399" customWidth="1"/>
    <col min="10757" max="10757" width="20.7109375" style="399" customWidth="1"/>
    <col min="10758" max="10758" width="21.5703125" style="399" customWidth="1"/>
    <col min="10759" max="10760" width="20.85546875" style="399" customWidth="1"/>
    <col min="10761" max="10761" width="4.7109375" style="399" customWidth="1"/>
    <col min="10762" max="10762" width="6.5703125" style="399" customWidth="1"/>
    <col min="10763" max="10763" width="14.85546875" style="399" bestFit="1" customWidth="1"/>
    <col min="10764" max="10764" width="21.5703125" style="399" customWidth="1"/>
    <col min="10765" max="10765" width="19.5703125" style="399" customWidth="1"/>
    <col min="10766" max="10766" width="15" style="399" customWidth="1"/>
    <col min="10767" max="10767" width="25.42578125" style="399" customWidth="1"/>
    <col min="10768" max="11009" width="12.5703125" style="399"/>
    <col min="11010" max="11010" width="67.7109375" style="399" customWidth="1"/>
    <col min="11011" max="11011" width="19.5703125" style="399" customWidth="1"/>
    <col min="11012" max="11012" width="2.5703125" style="399" customWidth="1"/>
    <col min="11013" max="11013" width="20.7109375" style="399" customWidth="1"/>
    <col min="11014" max="11014" width="21.5703125" style="399" customWidth="1"/>
    <col min="11015" max="11016" width="20.85546875" style="399" customWidth="1"/>
    <col min="11017" max="11017" width="4.7109375" style="399" customWidth="1"/>
    <col min="11018" max="11018" width="6.5703125" style="399" customWidth="1"/>
    <col min="11019" max="11019" width="14.85546875" style="399" bestFit="1" customWidth="1"/>
    <col min="11020" max="11020" width="21.5703125" style="399" customWidth="1"/>
    <col min="11021" max="11021" width="19.5703125" style="399" customWidth="1"/>
    <col min="11022" max="11022" width="15" style="399" customWidth="1"/>
    <col min="11023" max="11023" width="25.42578125" style="399" customWidth="1"/>
    <col min="11024" max="11265" width="12.5703125" style="399"/>
    <col min="11266" max="11266" width="67.7109375" style="399" customWidth="1"/>
    <col min="11267" max="11267" width="19.5703125" style="399" customWidth="1"/>
    <col min="11268" max="11268" width="2.5703125" style="399" customWidth="1"/>
    <col min="11269" max="11269" width="20.7109375" style="399" customWidth="1"/>
    <col min="11270" max="11270" width="21.5703125" style="399" customWidth="1"/>
    <col min="11271" max="11272" width="20.85546875" style="399" customWidth="1"/>
    <col min="11273" max="11273" width="4.7109375" style="399" customWidth="1"/>
    <col min="11274" max="11274" width="6.5703125" style="399" customWidth="1"/>
    <col min="11275" max="11275" width="14.85546875" style="399" bestFit="1" customWidth="1"/>
    <col min="11276" max="11276" width="21.5703125" style="399" customWidth="1"/>
    <col min="11277" max="11277" width="19.5703125" style="399" customWidth="1"/>
    <col min="11278" max="11278" width="15" style="399" customWidth="1"/>
    <col min="11279" max="11279" width="25.42578125" style="399" customWidth="1"/>
    <col min="11280" max="11521" width="12.5703125" style="399"/>
    <col min="11522" max="11522" width="67.7109375" style="399" customWidth="1"/>
    <col min="11523" max="11523" width="19.5703125" style="399" customWidth="1"/>
    <col min="11524" max="11524" width="2.5703125" style="399" customWidth="1"/>
    <col min="11525" max="11525" width="20.7109375" style="399" customWidth="1"/>
    <col min="11526" max="11526" width="21.5703125" style="399" customWidth="1"/>
    <col min="11527" max="11528" width="20.85546875" style="399" customWidth="1"/>
    <col min="11529" max="11529" width="4.7109375" style="399" customWidth="1"/>
    <col min="11530" max="11530" width="6.5703125" style="399" customWidth="1"/>
    <col min="11531" max="11531" width="14.85546875" style="399" bestFit="1" customWidth="1"/>
    <col min="11532" max="11532" width="21.5703125" style="399" customWidth="1"/>
    <col min="11533" max="11533" width="19.5703125" style="399" customWidth="1"/>
    <col min="11534" max="11534" width="15" style="399" customWidth="1"/>
    <col min="11535" max="11535" width="25.42578125" style="399" customWidth="1"/>
    <col min="11536" max="11777" width="12.5703125" style="399"/>
    <col min="11778" max="11778" width="67.7109375" style="399" customWidth="1"/>
    <col min="11779" max="11779" width="19.5703125" style="399" customWidth="1"/>
    <col min="11780" max="11780" width="2.5703125" style="399" customWidth="1"/>
    <col min="11781" max="11781" width="20.7109375" style="399" customWidth="1"/>
    <col min="11782" max="11782" width="21.5703125" style="399" customWidth="1"/>
    <col min="11783" max="11784" width="20.85546875" style="399" customWidth="1"/>
    <col min="11785" max="11785" width="4.7109375" style="399" customWidth="1"/>
    <col min="11786" max="11786" width="6.5703125" style="399" customWidth="1"/>
    <col min="11787" max="11787" width="14.85546875" style="399" bestFit="1" customWidth="1"/>
    <col min="11788" max="11788" width="21.5703125" style="399" customWidth="1"/>
    <col min="11789" max="11789" width="19.5703125" style="399" customWidth="1"/>
    <col min="11790" max="11790" width="15" style="399" customWidth="1"/>
    <col min="11791" max="11791" width="25.42578125" style="399" customWidth="1"/>
    <col min="11792" max="12033" width="12.5703125" style="399"/>
    <col min="12034" max="12034" width="67.7109375" style="399" customWidth="1"/>
    <col min="12035" max="12035" width="19.5703125" style="399" customWidth="1"/>
    <col min="12036" max="12036" width="2.5703125" style="399" customWidth="1"/>
    <col min="12037" max="12037" width="20.7109375" style="399" customWidth="1"/>
    <col min="12038" max="12038" width="21.5703125" style="399" customWidth="1"/>
    <col min="12039" max="12040" width="20.85546875" style="399" customWidth="1"/>
    <col min="12041" max="12041" width="4.7109375" style="399" customWidth="1"/>
    <col min="12042" max="12042" width="6.5703125" style="399" customWidth="1"/>
    <col min="12043" max="12043" width="14.85546875" style="399" bestFit="1" customWidth="1"/>
    <col min="12044" max="12044" width="21.5703125" style="399" customWidth="1"/>
    <col min="12045" max="12045" width="19.5703125" style="399" customWidth="1"/>
    <col min="12046" max="12046" width="15" style="399" customWidth="1"/>
    <col min="12047" max="12047" width="25.42578125" style="399" customWidth="1"/>
    <col min="12048" max="12289" width="12.5703125" style="399"/>
    <col min="12290" max="12290" width="67.7109375" style="399" customWidth="1"/>
    <col min="12291" max="12291" width="19.5703125" style="399" customWidth="1"/>
    <col min="12292" max="12292" width="2.5703125" style="399" customWidth="1"/>
    <col min="12293" max="12293" width="20.7109375" style="399" customWidth="1"/>
    <col min="12294" max="12294" width="21.5703125" style="399" customWidth="1"/>
    <col min="12295" max="12296" width="20.85546875" style="399" customWidth="1"/>
    <col min="12297" max="12297" width="4.7109375" style="399" customWidth="1"/>
    <col min="12298" max="12298" width="6.5703125" style="399" customWidth="1"/>
    <col min="12299" max="12299" width="14.85546875" style="399" bestFit="1" customWidth="1"/>
    <col min="12300" max="12300" width="21.5703125" style="399" customWidth="1"/>
    <col min="12301" max="12301" width="19.5703125" style="399" customWidth="1"/>
    <col min="12302" max="12302" width="15" style="399" customWidth="1"/>
    <col min="12303" max="12303" width="25.42578125" style="399" customWidth="1"/>
    <col min="12304" max="12545" width="12.5703125" style="399"/>
    <col min="12546" max="12546" width="67.7109375" style="399" customWidth="1"/>
    <col min="12547" max="12547" width="19.5703125" style="399" customWidth="1"/>
    <col min="12548" max="12548" width="2.5703125" style="399" customWidth="1"/>
    <col min="12549" max="12549" width="20.7109375" style="399" customWidth="1"/>
    <col min="12550" max="12550" width="21.5703125" style="399" customWidth="1"/>
    <col min="12551" max="12552" width="20.85546875" style="399" customWidth="1"/>
    <col min="12553" max="12553" width="4.7109375" style="399" customWidth="1"/>
    <col min="12554" max="12554" width="6.5703125" style="399" customWidth="1"/>
    <col min="12555" max="12555" width="14.85546875" style="399" bestFit="1" customWidth="1"/>
    <col min="12556" max="12556" width="21.5703125" style="399" customWidth="1"/>
    <col min="12557" max="12557" width="19.5703125" style="399" customWidth="1"/>
    <col min="12558" max="12558" width="15" style="399" customWidth="1"/>
    <col min="12559" max="12559" width="25.42578125" style="399" customWidth="1"/>
    <col min="12560" max="12801" width="12.5703125" style="399"/>
    <col min="12802" max="12802" width="67.7109375" style="399" customWidth="1"/>
    <col min="12803" max="12803" width="19.5703125" style="399" customWidth="1"/>
    <col min="12804" max="12804" width="2.5703125" style="399" customWidth="1"/>
    <col min="12805" max="12805" width="20.7109375" style="399" customWidth="1"/>
    <col min="12806" max="12806" width="21.5703125" style="399" customWidth="1"/>
    <col min="12807" max="12808" width="20.85546875" style="399" customWidth="1"/>
    <col min="12809" max="12809" width="4.7109375" style="399" customWidth="1"/>
    <col min="12810" max="12810" width="6.5703125" style="399" customWidth="1"/>
    <col min="12811" max="12811" width="14.85546875" style="399" bestFit="1" customWidth="1"/>
    <col min="12812" max="12812" width="21.5703125" style="399" customWidth="1"/>
    <col min="12813" max="12813" width="19.5703125" style="399" customWidth="1"/>
    <col min="12814" max="12814" width="15" style="399" customWidth="1"/>
    <col min="12815" max="12815" width="25.42578125" style="399" customWidth="1"/>
    <col min="12816" max="13057" width="12.5703125" style="399"/>
    <col min="13058" max="13058" width="67.7109375" style="399" customWidth="1"/>
    <col min="13059" max="13059" width="19.5703125" style="399" customWidth="1"/>
    <col min="13060" max="13060" width="2.5703125" style="399" customWidth="1"/>
    <col min="13061" max="13061" width="20.7109375" style="399" customWidth="1"/>
    <col min="13062" max="13062" width="21.5703125" style="399" customWidth="1"/>
    <col min="13063" max="13064" width="20.85546875" style="399" customWidth="1"/>
    <col min="13065" max="13065" width="4.7109375" style="399" customWidth="1"/>
    <col min="13066" max="13066" width="6.5703125" style="399" customWidth="1"/>
    <col min="13067" max="13067" width="14.85546875" style="399" bestFit="1" customWidth="1"/>
    <col min="13068" max="13068" width="21.5703125" style="399" customWidth="1"/>
    <col min="13069" max="13069" width="19.5703125" style="399" customWidth="1"/>
    <col min="13070" max="13070" width="15" style="399" customWidth="1"/>
    <col min="13071" max="13071" width="25.42578125" style="399" customWidth="1"/>
    <col min="13072" max="13313" width="12.5703125" style="399"/>
    <col min="13314" max="13314" width="67.7109375" style="399" customWidth="1"/>
    <col min="13315" max="13315" width="19.5703125" style="399" customWidth="1"/>
    <col min="13316" max="13316" width="2.5703125" style="399" customWidth="1"/>
    <col min="13317" max="13317" width="20.7109375" style="399" customWidth="1"/>
    <col min="13318" max="13318" width="21.5703125" style="399" customWidth="1"/>
    <col min="13319" max="13320" width="20.85546875" style="399" customWidth="1"/>
    <col min="13321" max="13321" width="4.7109375" style="399" customWidth="1"/>
    <col min="13322" max="13322" width="6.5703125" style="399" customWidth="1"/>
    <col min="13323" max="13323" width="14.85546875" style="399" bestFit="1" customWidth="1"/>
    <col min="13324" max="13324" width="21.5703125" style="399" customWidth="1"/>
    <col min="13325" max="13325" width="19.5703125" style="399" customWidth="1"/>
    <col min="13326" max="13326" width="15" style="399" customWidth="1"/>
    <col min="13327" max="13327" width="25.42578125" style="399" customWidth="1"/>
    <col min="13328" max="13569" width="12.5703125" style="399"/>
    <col min="13570" max="13570" width="67.7109375" style="399" customWidth="1"/>
    <col min="13571" max="13571" width="19.5703125" style="399" customWidth="1"/>
    <col min="13572" max="13572" width="2.5703125" style="399" customWidth="1"/>
    <col min="13573" max="13573" width="20.7109375" style="399" customWidth="1"/>
    <col min="13574" max="13574" width="21.5703125" style="399" customWidth="1"/>
    <col min="13575" max="13576" width="20.85546875" style="399" customWidth="1"/>
    <col min="13577" max="13577" width="4.7109375" style="399" customWidth="1"/>
    <col min="13578" max="13578" width="6.5703125" style="399" customWidth="1"/>
    <col min="13579" max="13579" width="14.85546875" style="399" bestFit="1" customWidth="1"/>
    <col min="13580" max="13580" width="21.5703125" style="399" customWidth="1"/>
    <col min="13581" max="13581" width="19.5703125" style="399" customWidth="1"/>
    <col min="13582" max="13582" width="15" style="399" customWidth="1"/>
    <col min="13583" max="13583" width="25.42578125" style="399" customWidth="1"/>
    <col min="13584" max="13825" width="12.5703125" style="399"/>
    <col min="13826" max="13826" width="67.7109375" style="399" customWidth="1"/>
    <col min="13827" max="13827" width="19.5703125" style="399" customWidth="1"/>
    <col min="13828" max="13828" width="2.5703125" style="399" customWidth="1"/>
    <col min="13829" max="13829" width="20.7109375" style="399" customWidth="1"/>
    <col min="13830" max="13830" width="21.5703125" style="399" customWidth="1"/>
    <col min="13831" max="13832" width="20.85546875" style="399" customWidth="1"/>
    <col min="13833" max="13833" width="4.7109375" style="399" customWidth="1"/>
    <col min="13834" max="13834" width="6.5703125" style="399" customWidth="1"/>
    <col min="13835" max="13835" width="14.85546875" style="399" bestFit="1" customWidth="1"/>
    <col min="13836" max="13836" width="21.5703125" style="399" customWidth="1"/>
    <col min="13837" max="13837" width="19.5703125" style="399" customWidth="1"/>
    <col min="13838" max="13838" width="15" style="399" customWidth="1"/>
    <col min="13839" max="13839" width="25.42578125" style="399" customWidth="1"/>
    <col min="13840" max="14081" width="12.5703125" style="399"/>
    <col min="14082" max="14082" width="67.7109375" style="399" customWidth="1"/>
    <col min="14083" max="14083" width="19.5703125" style="399" customWidth="1"/>
    <col min="14084" max="14084" width="2.5703125" style="399" customWidth="1"/>
    <col min="14085" max="14085" width="20.7109375" style="399" customWidth="1"/>
    <col min="14086" max="14086" width="21.5703125" style="399" customWidth="1"/>
    <col min="14087" max="14088" width="20.85546875" style="399" customWidth="1"/>
    <col min="14089" max="14089" width="4.7109375" style="399" customWidth="1"/>
    <col min="14090" max="14090" width="6.5703125" style="399" customWidth="1"/>
    <col min="14091" max="14091" width="14.85546875" style="399" bestFit="1" customWidth="1"/>
    <col min="14092" max="14092" width="21.5703125" style="399" customWidth="1"/>
    <col min="14093" max="14093" width="19.5703125" style="399" customWidth="1"/>
    <col min="14094" max="14094" width="15" style="399" customWidth="1"/>
    <col min="14095" max="14095" width="25.42578125" style="399" customWidth="1"/>
    <col min="14096" max="14337" width="12.5703125" style="399"/>
    <col min="14338" max="14338" width="67.7109375" style="399" customWidth="1"/>
    <col min="14339" max="14339" width="19.5703125" style="399" customWidth="1"/>
    <col min="14340" max="14340" width="2.5703125" style="399" customWidth="1"/>
    <col min="14341" max="14341" width="20.7109375" style="399" customWidth="1"/>
    <col min="14342" max="14342" width="21.5703125" style="399" customWidth="1"/>
    <col min="14343" max="14344" width="20.85546875" style="399" customWidth="1"/>
    <col min="14345" max="14345" width="4.7109375" style="399" customWidth="1"/>
    <col min="14346" max="14346" width="6.5703125" style="399" customWidth="1"/>
    <col min="14347" max="14347" width="14.85546875" style="399" bestFit="1" customWidth="1"/>
    <col min="14348" max="14348" width="21.5703125" style="399" customWidth="1"/>
    <col min="14349" max="14349" width="19.5703125" style="399" customWidth="1"/>
    <col min="14350" max="14350" width="15" style="399" customWidth="1"/>
    <col min="14351" max="14351" width="25.42578125" style="399" customWidth="1"/>
    <col min="14352" max="14593" width="12.5703125" style="399"/>
    <col min="14594" max="14594" width="67.7109375" style="399" customWidth="1"/>
    <col min="14595" max="14595" width="19.5703125" style="399" customWidth="1"/>
    <col min="14596" max="14596" width="2.5703125" style="399" customWidth="1"/>
    <col min="14597" max="14597" width="20.7109375" style="399" customWidth="1"/>
    <col min="14598" max="14598" width="21.5703125" style="399" customWidth="1"/>
    <col min="14599" max="14600" width="20.85546875" style="399" customWidth="1"/>
    <col min="14601" max="14601" width="4.7109375" style="399" customWidth="1"/>
    <col min="14602" max="14602" width="6.5703125" style="399" customWidth="1"/>
    <col min="14603" max="14603" width="14.85546875" style="399" bestFit="1" customWidth="1"/>
    <col min="14604" max="14604" width="21.5703125" style="399" customWidth="1"/>
    <col min="14605" max="14605" width="19.5703125" style="399" customWidth="1"/>
    <col min="14606" max="14606" width="15" style="399" customWidth="1"/>
    <col min="14607" max="14607" width="25.42578125" style="399" customWidth="1"/>
    <col min="14608" max="14849" width="12.5703125" style="399"/>
    <col min="14850" max="14850" width="67.7109375" style="399" customWidth="1"/>
    <col min="14851" max="14851" width="19.5703125" style="399" customWidth="1"/>
    <col min="14852" max="14852" width="2.5703125" style="399" customWidth="1"/>
    <col min="14853" max="14853" width="20.7109375" style="399" customWidth="1"/>
    <col min="14854" max="14854" width="21.5703125" style="399" customWidth="1"/>
    <col min="14855" max="14856" width="20.85546875" style="399" customWidth="1"/>
    <col min="14857" max="14857" width="4.7109375" style="399" customWidth="1"/>
    <col min="14858" max="14858" width="6.5703125" style="399" customWidth="1"/>
    <col min="14859" max="14859" width="14.85546875" style="399" bestFit="1" customWidth="1"/>
    <col min="14860" max="14860" width="21.5703125" style="399" customWidth="1"/>
    <col min="14861" max="14861" width="19.5703125" style="399" customWidth="1"/>
    <col min="14862" max="14862" width="15" style="399" customWidth="1"/>
    <col min="14863" max="14863" width="25.42578125" style="399" customWidth="1"/>
    <col min="14864" max="15105" width="12.5703125" style="399"/>
    <col min="15106" max="15106" width="67.7109375" style="399" customWidth="1"/>
    <col min="15107" max="15107" width="19.5703125" style="399" customWidth="1"/>
    <col min="15108" max="15108" width="2.5703125" style="399" customWidth="1"/>
    <col min="15109" max="15109" width="20.7109375" style="399" customWidth="1"/>
    <col min="15110" max="15110" width="21.5703125" style="399" customWidth="1"/>
    <col min="15111" max="15112" width="20.85546875" style="399" customWidth="1"/>
    <col min="15113" max="15113" width="4.7109375" style="399" customWidth="1"/>
    <col min="15114" max="15114" width="6.5703125" style="399" customWidth="1"/>
    <col min="15115" max="15115" width="14.85546875" style="399" bestFit="1" customWidth="1"/>
    <col min="15116" max="15116" width="21.5703125" style="399" customWidth="1"/>
    <col min="15117" max="15117" width="19.5703125" style="399" customWidth="1"/>
    <col min="15118" max="15118" width="15" style="399" customWidth="1"/>
    <col min="15119" max="15119" width="25.42578125" style="399" customWidth="1"/>
    <col min="15120" max="15361" width="12.5703125" style="399"/>
    <col min="15362" max="15362" width="67.7109375" style="399" customWidth="1"/>
    <col min="15363" max="15363" width="19.5703125" style="399" customWidth="1"/>
    <col min="15364" max="15364" width="2.5703125" style="399" customWidth="1"/>
    <col min="15365" max="15365" width="20.7109375" style="399" customWidth="1"/>
    <col min="15366" max="15366" width="21.5703125" style="399" customWidth="1"/>
    <col min="15367" max="15368" width="20.85546875" style="399" customWidth="1"/>
    <col min="15369" max="15369" width="4.7109375" style="399" customWidth="1"/>
    <col min="15370" max="15370" width="6.5703125" style="399" customWidth="1"/>
    <col min="15371" max="15371" width="14.85546875" style="399" bestFit="1" customWidth="1"/>
    <col min="15372" max="15372" width="21.5703125" style="399" customWidth="1"/>
    <col min="15373" max="15373" width="19.5703125" style="399" customWidth="1"/>
    <col min="15374" max="15374" width="15" style="399" customWidth="1"/>
    <col min="15375" max="15375" width="25.42578125" style="399" customWidth="1"/>
    <col min="15376" max="15617" width="12.5703125" style="399"/>
    <col min="15618" max="15618" width="67.7109375" style="399" customWidth="1"/>
    <col min="15619" max="15619" width="19.5703125" style="399" customWidth="1"/>
    <col min="15620" max="15620" width="2.5703125" style="399" customWidth="1"/>
    <col min="15621" max="15621" width="20.7109375" style="399" customWidth="1"/>
    <col min="15622" max="15622" width="21.5703125" style="399" customWidth="1"/>
    <col min="15623" max="15624" width="20.85546875" style="399" customWidth="1"/>
    <col min="15625" max="15625" width="4.7109375" style="399" customWidth="1"/>
    <col min="15626" max="15626" width="6.5703125" style="399" customWidth="1"/>
    <col min="15627" max="15627" width="14.85546875" style="399" bestFit="1" customWidth="1"/>
    <col min="15628" max="15628" width="21.5703125" style="399" customWidth="1"/>
    <col min="15629" max="15629" width="19.5703125" style="399" customWidth="1"/>
    <col min="15630" max="15630" width="15" style="399" customWidth="1"/>
    <col min="15631" max="15631" width="25.42578125" style="399" customWidth="1"/>
    <col min="15632" max="15873" width="12.5703125" style="399"/>
    <col min="15874" max="15874" width="67.7109375" style="399" customWidth="1"/>
    <col min="15875" max="15875" width="19.5703125" style="399" customWidth="1"/>
    <col min="15876" max="15876" width="2.5703125" style="399" customWidth="1"/>
    <col min="15877" max="15877" width="20.7109375" style="399" customWidth="1"/>
    <col min="15878" max="15878" width="21.5703125" style="399" customWidth="1"/>
    <col min="15879" max="15880" width="20.85546875" style="399" customWidth="1"/>
    <col min="15881" max="15881" width="4.7109375" style="399" customWidth="1"/>
    <col min="15882" max="15882" width="6.5703125" style="399" customWidth="1"/>
    <col min="15883" max="15883" width="14.85546875" style="399" bestFit="1" customWidth="1"/>
    <col min="15884" max="15884" width="21.5703125" style="399" customWidth="1"/>
    <col min="15885" max="15885" width="19.5703125" style="399" customWidth="1"/>
    <col min="15886" max="15886" width="15" style="399" customWidth="1"/>
    <col min="15887" max="15887" width="25.42578125" style="399" customWidth="1"/>
    <col min="15888" max="16129" width="12.5703125" style="399"/>
    <col min="16130" max="16130" width="67.7109375" style="399" customWidth="1"/>
    <col min="16131" max="16131" width="19.5703125" style="399" customWidth="1"/>
    <col min="16132" max="16132" width="2.5703125" style="399" customWidth="1"/>
    <col min="16133" max="16133" width="20.7109375" style="399" customWidth="1"/>
    <col min="16134" max="16134" width="21.5703125" style="399" customWidth="1"/>
    <col min="16135" max="16136" width="20.85546875" style="399" customWidth="1"/>
    <col min="16137" max="16137" width="4.7109375" style="399" customWidth="1"/>
    <col min="16138" max="16138" width="6.5703125" style="399" customWidth="1"/>
    <col min="16139" max="16139" width="14.85546875" style="399" bestFit="1" customWidth="1"/>
    <col min="16140" max="16140" width="21.5703125" style="399" customWidth="1"/>
    <col min="16141" max="16141" width="19.5703125" style="399" customWidth="1"/>
    <col min="16142" max="16142" width="15" style="399" customWidth="1"/>
    <col min="16143" max="16143" width="25.42578125" style="399" customWidth="1"/>
    <col min="16144" max="16384" width="12.5703125" style="399"/>
  </cols>
  <sheetData>
    <row r="1" spans="1:67" ht="16.5" customHeight="1">
      <c r="A1" s="396" t="s">
        <v>588</v>
      </c>
      <c r="B1" s="397"/>
      <c r="C1" s="397"/>
      <c r="D1" s="397"/>
      <c r="E1" s="397"/>
      <c r="F1" s="398"/>
      <c r="G1" s="398"/>
    </row>
    <row r="2" spans="1:67" ht="25.5" customHeight="1">
      <c r="A2" s="400" t="s">
        <v>589</v>
      </c>
      <c r="B2" s="401"/>
      <c r="C2" s="401"/>
      <c r="D2" s="401"/>
      <c r="E2" s="401"/>
      <c r="F2" s="402"/>
      <c r="G2" s="402"/>
    </row>
    <row r="3" spans="1:67" ht="21" customHeight="1">
      <c r="A3" s="400"/>
      <c r="B3" s="401"/>
      <c r="C3" s="401"/>
      <c r="D3" s="401"/>
      <c r="E3" s="401"/>
      <c r="F3" s="402"/>
      <c r="G3" s="403" t="s">
        <v>2</v>
      </c>
    </row>
    <row r="4" spans="1:67" ht="16.5" customHeight="1">
      <c r="A4" s="404"/>
      <c r="B4" s="1642" t="s">
        <v>562</v>
      </c>
      <c r="C4" s="1643"/>
      <c r="D4" s="1643"/>
      <c r="E4" s="1644"/>
      <c r="F4" s="1645" t="s">
        <v>563</v>
      </c>
      <c r="G4" s="1646"/>
    </row>
    <row r="5" spans="1:67" ht="15" customHeight="1">
      <c r="A5" s="405"/>
      <c r="B5" s="1639" t="s">
        <v>767</v>
      </c>
      <c r="C5" s="1640"/>
      <c r="D5" s="1640"/>
      <c r="E5" s="1641"/>
      <c r="F5" s="1639" t="s">
        <v>767</v>
      </c>
      <c r="G5" s="1641"/>
      <c r="H5" s="406" t="s">
        <v>4</v>
      </c>
    </row>
    <row r="6" spans="1:67" ht="15.75">
      <c r="A6" s="407" t="s">
        <v>3</v>
      </c>
      <c r="B6" s="408"/>
      <c r="C6" s="409"/>
      <c r="D6" s="410" t="s">
        <v>564</v>
      </c>
      <c r="E6" s="411"/>
      <c r="F6" s="412" t="s">
        <v>4</v>
      </c>
      <c r="G6" s="413" t="s">
        <v>4</v>
      </c>
      <c r="H6" s="406"/>
    </row>
    <row r="7" spans="1:67" ht="14.25" customHeight="1">
      <c r="A7" s="414"/>
      <c r="B7" s="415"/>
      <c r="C7" s="416"/>
      <c r="D7" s="417"/>
      <c r="E7" s="418" t="s">
        <v>564</v>
      </c>
      <c r="F7" s="419" t="s">
        <v>565</v>
      </c>
      <c r="G7" s="413" t="s">
        <v>566</v>
      </c>
      <c r="H7" s="420"/>
    </row>
    <row r="8" spans="1:67" ht="14.25" customHeight="1">
      <c r="A8" s="421"/>
      <c r="B8" s="416" t="s">
        <v>567</v>
      </c>
      <c r="C8" s="416"/>
      <c r="D8" s="407" t="s">
        <v>568</v>
      </c>
      <c r="E8" s="422" t="s">
        <v>569</v>
      </c>
      <c r="F8" s="419" t="s">
        <v>570</v>
      </c>
      <c r="G8" s="413" t="s">
        <v>571</v>
      </c>
      <c r="H8" s="420"/>
    </row>
    <row r="9" spans="1:67" ht="14.25" customHeight="1">
      <c r="A9" s="423"/>
      <c r="B9" s="424"/>
      <c r="C9" s="425"/>
      <c r="D9" s="426"/>
      <c r="E9" s="422" t="s">
        <v>572</v>
      </c>
      <c r="F9" s="427" t="s">
        <v>573</v>
      </c>
      <c r="G9" s="428"/>
      <c r="H9" s="429" t="s">
        <v>4</v>
      </c>
    </row>
    <row r="10" spans="1:67" ht="9.9499999999999993" customHeight="1">
      <c r="A10" s="430" t="s">
        <v>439</v>
      </c>
      <c r="B10" s="431">
        <v>2</v>
      </c>
      <c r="C10" s="432"/>
      <c r="D10" s="433">
        <v>3</v>
      </c>
      <c r="E10" s="433">
        <v>4</v>
      </c>
      <c r="F10" s="434">
        <v>5</v>
      </c>
      <c r="G10" s="435">
        <v>6</v>
      </c>
      <c r="H10" s="429" t="s">
        <v>4</v>
      </c>
    </row>
    <row r="11" spans="1:67" ht="12.75" customHeight="1">
      <c r="A11" s="436" t="s">
        <v>4</v>
      </c>
      <c r="B11" s="749" t="s">
        <v>4</v>
      </c>
      <c r="C11" s="749"/>
      <c r="D11" s="750" t="s">
        <v>124</v>
      </c>
      <c r="E11" s="751"/>
      <c r="F11" s="752" t="s">
        <v>4</v>
      </c>
      <c r="G11" s="753" t="s">
        <v>124</v>
      </c>
      <c r="H11" s="429" t="s">
        <v>4</v>
      </c>
    </row>
    <row r="12" spans="1:67" ht="16.5" customHeight="1">
      <c r="A12" s="436" t="s">
        <v>590</v>
      </c>
      <c r="B12" s="824">
        <v>3235149490.6899996</v>
      </c>
      <c r="C12" s="824"/>
      <c r="D12" s="825">
        <v>811516435.87</v>
      </c>
      <c r="E12" s="825">
        <v>795813108.1400001</v>
      </c>
      <c r="F12" s="824">
        <v>681995410.82999992</v>
      </c>
      <c r="G12" s="825">
        <v>129521025.04000001</v>
      </c>
      <c r="H12" s="429" t="s">
        <v>4</v>
      </c>
      <c r="K12" s="1147"/>
    </row>
    <row r="13" spans="1:67" s="437" customFormat="1" ht="21.75" customHeight="1">
      <c r="A13" s="754" t="s">
        <v>234</v>
      </c>
      <c r="B13" s="798">
        <v>1958887.5300000003</v>
      </c>
      <c r="C13" s="798"/>
      <c r="D13" s="826">
        <v>0</v>
      </c>
      <c r="E13" s="826">
        <v>0</v>
      </c>
      <c r="F13" s="827">
        <v>0</v>
      </c>
      <c r="G13" s="799">
        <v>0</v>
      </c>
      <c r="H13" s="429" t="s">
        <v>4</v>
      </c>
      <c r="I13" s="399"/>
      <c r="J13" s="399"/>
      <c r="K13" s="894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</row>
    <row r="14" spans="1:67" s="437" customFormat="1" ht="21.75" customHeight="1">
      <c r="A14" s="754" t="s">
        <v>235</v>
      </c>
      <c r="B14" s="798">
        <v>6624914.3199999994</v>
      </c>
      <c r="C14" s="798"/>
      <c r="D14" s="826">
        <v>0</v>
      </c>
      <c r="E14" s="826">
        <v>0</v>
      </c>
      <c r="F14" s="827">
        <v>0</v>
      </c>
      <c r="G14" s="799">
        <v>0</v>
      </c>
      <c r="H14" s="429" t="s">
        <v>4</v>
      </c>
      <c r="I14" s="399"/>
      <c r="J14" s="399"/>
      <c r="K14" s="894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  <c r="BM14" s="399"/>
      <c r="BN14" s="399"/>
      <c r="BO14" s="399"/>
    </row>
    <row r="15" spans="1:67" s="437" customFormat="1" ht="21.75" customHeight="1">
      <c r="A15" s="754" t="s">
        <v>236</v>
      </c>
      <c r="B15" s="798">
        <v>1811287.8099999998</v>
      </c>
      <c r="C15" s="798"/>
      <c r="D15" s="826">
        <v>0</v>
      </c>
      <c r="E15" s="826">
        <v>0</v>
      </c>
      <c r="F15" s="827">
        <v>0</v>
      </c>
      <c r="G15" s="799">
        <v>0</v>
      </c>
      <c r="H15" s="429" t="s">
        <v>4</v>
      </c>
      <c r="I15" s="399"/>
      <c r="J15" s="399"/>
      <c r="K15" s="894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  <c r="BN15" s="399"/>
      <c r="BO15" s="399"/>
    </row>
    <row r="16" spans="1:67" s="437" customFormat="1" ht="21.75" customHeight="1">
      <c r="A16" s="754" t="s">
        <v>237</v>
      </c>
      <c r="B16" s="798">
        <v>30172.92</v>
      </c>
      <c r="C16" s="798"/>
      <c r="D16" s="826">
        <v>0</v>
      </c>
      <c r="E16" s="826">
        <v>0</v>
      </c>
      <c r="F16" s="827">
        <v>0</v>
      </c>
      <c r="G16" s="799">
        <v>0</v>
      </c>
      <c r="H16" s="429" t="s">
        <v>4</v>
      </c>
      <c r="I16" s="399"/>
      <c r="J16" s="399"/>
      <c r="K16" s="894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  <c r="BN16" s="399"/>
      <c r="BO16" s="399"/>
    </row>
    <row r="17" spans="1:74" s="437" customFormat="1" ht="21.75" customHeight="1">
      <c r="A17" s="754" t="s">
        <v>238</v>
      </c>
      <c r="B17" s="798">
        <v>8037325.8200000022</v>
      </c>
      <c r="C17" s="798"/>
      <c r="D17" s="826">
        <v>0</v>
      </c>
      <c r="E17" s="826">
        <v>0</v>
      </c>
      <c r="F17" s="827">
        <v>0</v>
      </c>
      <c r="G17" s="799">
        <v>0</v>
      </c>
      <c r="H17" s="429" t="s">
        <v>4</v>
      </c>
      <c r="I17" s="399"/>
      <c r="J17" s="399"/>
      <c r="K17" s="894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  <c r="BN17" s="399"/>
      <c r="BO17" s="399"/>
    </row>
    <row r="18" spans="1:74" s="437" customFormat="1" ht="21.75" customHeight="1">
      <c r="A18" s="754" t="s">
        <v>239</v>
      </c>
      <c r="B18" s="798">
        <v>25862.639999999999</v>
      </c>
      <c r="C18" s="798"/>
      <c r="D18" s="826">
        <v>0</v>
      </c>
      <c r="E18" s="826">
        <v>0</v>
      </c>
      <c r="F18" s="827">
        <v>0</v>
      </c>
      <c r="G18" s="799">
        <v>0</v>
      </c>
      <c r="H18" s="429" t="s">
        <v>4</v>
      </c>
      <c r="I18" s="399"/>
      <c r="J18" s="399"/>
      <c r="K18" s="894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  <c r="BN18" s="399"/>
      <c r="BO18" s="399"/>
    </row>
    <row r="19" spans="1:74" s="437" customFormat="1" ht="21.75" customHeight="1">
      <c r="A19" s="754" t="s">
        <v>240</v>
      </c>
      <c r="B19" s="798">
        <v>697471.55999999982</v>
      </c>
      <c r="C19" s="798"/>
      <c r="D19" s="826">
        <v>0</v>
      </c>
      <c r="E19" s="826">
        <v>0</v>
      </c>
      <c r="F19" s="827">
        <v>0</v>
      </c>
      <c r="G19" s="799">
        <v>0</v>
      </c>
      <c r="H19" s="429" t="s">
        <v>4</v>
      </c>
      <c r="I19" s="399"/>
      <c r="J19" s="399"/>
      <c r="K19" s="894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</row>
    <row r="20" spans="1:74" s="437" customFormat="1" ht="21.75" customHeight="1">
      <c r="A20" s="754" t="s">
        <v>241</v>
      </c>
      <c r="B20" s="798">
        <v>837282.21999999986</v>
      </c>
      <c r="C20" s="798"/>
      <c r="D20" s="826">
        <v>0</v>
      </c>
      <c r="E20" s="826">
        <v>0</v>
      </c>
      <c r="F20" s="827">
        <v>0</v>
      </c>
      <c r="G20" s="799">
        <v>0</v>
      </c>
      <c r="H20" s="429" t="s">
        <v>4</v>
      </c>
      <c r="I20" s="399"/>
      <c r="J20" s="399"/>
      <c r="K20" s="894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  <c r="BM20" s="399"/>
      <c r="BN20" s="399"/>
      <c r="BO20" s="399"/>
    </row>
    <row r="21" spans="1:74" s="437" customFormat="1" ht="21.75" customHeight="1">
      <c r="A21" s="754" t="s">
        <v>591</v>
      </c>
      <c r="B21" s="798">
        <v>183811.13</v>
      </c>
      <c r="C21" s="798"/>
      <c r="D21" s="826">
        <v>0</v>
      </c>
      <c r="E21" s="826">
        <v>0</v>
      </c>
      <c r="F21" s="827">
        <v>0</v>
      </c>
      <c r="G21" s="799">
        <v>0</v>
      </c>
      <c r="H21" s="429" t="s">
        <v>4</v>
      </c>
      <c r="I21" s="399"/>
      <c r="J21" s="399"/>
      <c r="K21" s="894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</row>
    <row r="22" spans="1:74" s="437" customFormat="1" ht="21.75" customHeight="1">
      <c r="A22" s="754" t="s">
        <v>720</v>
      </c>
      <c r="B22" s="798">
        <v>22837.73</v>
      </c>
      <c r="C22" s="798"/>
      <c r="D22" s="826">
        <v>0</v>
      </c>
      <c r="E22" s="826">
        <v>0</v>
      </c>
      <c r="F22" s="827">
        <v>0</v>
      </c>
      <c r="G22" s="799">
        <v>0</v>
      </c>
      <c r="H22" s="429" t="s">
        <v>4</v>
      </c>
      <c r="I22" s="399"/>
      <c r="J22" s="399"/>
      <c r="K22" s="894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</row>
    <row r="23" spans="1:74" ht="21.75" customHeight="1">
      <c r="A23" s="754" t="s">
        <v>243</v>
      </c>
      <c r="B23" s="798">
        <v>4122945.66</v>
      </c>
      <c r="C23" s="798"/>
      <c r="D23" s="826">
        <v>0</v>
      </c>
      <c r="E23" s="826">
        <v>0</v>
      </c>
      <c r="F23" s="827">
        <v>0</v>
      </c>
      <c r="G23" s="799">
        <v>0</v>
      </c>
      <c r="H23" s="429" t="s">
        <v>4</v>
      </c>
      <c r="K23" s="894"/>
    </row>
    <row r="24" spans="1:74" s="437" customFormat="1" ht="21.75" customHeight="1">
      <c r="A24" s="754" t="s">
        <v>244</v>
      </c>
      <c r="B24" s="798">
        <v>661072.38000000012</v>
      </c>
      <c r="C24" s="798"/>
      <c r="D24" s="826">
        <v>0</v>
      </c>
      <c r="E24" s="826">
        <v>0</v>
      </c>
      <c r="F24" s="827">
        <v>0</v>
      </c>
      <c r="G24" s="799">
        <v>0</v>
      </c>
      <c r="H24" s="429" t="s">
        <v>4</v>
      </c>
      <c r="I24" s="399"/>
      <c r="J24" s="399"/>
      <c r="K24" s="894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</row>
    <row r="25" spans="1:74" s="439" customFormat="1" ht="31.5" customHeight="1">
      <c r="A25" s="438" t="s">
        <v>592</v>
      </c>
      <c r="B25" s="798">
        <v>4129876.6199999996</v>
      </c>
      <c r="C25" s="797"/>
      <c r="D25" s="826">
        <v>0</v>
      </c>
      <c r="E25" s="826">
        <v>0</v>
      </c>
      <c r="F25" s="828">
        <v>0</v>
      </c>
      <c r="G25" s="799">
        <v>0</v>
      </c>
      <c r="H25" s="429" t="s">
        <v>4</v>
      </c>
      <c r="I25" s="399"/>
      <c r="J25" s="399"/>
      <c r="K25" s="894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</row>
    <row r="26" spans="1:74" s="440" customFormat="1" ht="19.5" customHeight="1">
      <c r="A26" s="754" t="s">
        <v>246</v>
      </c>
      <c r="B26" s="798">
        <v>144834.14000000001</v>
      </c>
      <c r="C26" s="798"/>
      <c r="D26" s="826">
        <v>0</v>
      </c>
      <c r="E26" s="826">
        <v>0</v>
      </c>
      <c r="F26" s="827">
        <v>0</v>
      </c>
      <c r="G26" s="799">
        <v>0</v>
      </c>
      <c r="H26" s="429" t="s">
        <v>4</v>
      </c>
      <c r="I26" s="399"/>
      <c r="J26" s="399"/>
      <c r="K26" s="894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  <c r="BM26" s="399"/>
      <c r="BN26" s="399"/>
      <c r="BO26" s="399"/>
    </row>
    <row r="27" spans="1:74" s="440" customFormat="1" ht="21.75" customHeight="1">
      <c r="A27" s="754" t="s">
        <v>247</v>
      </c>
      <c r="B27" s="798">
        <v>121583929.28999998</v>
      </c>
      <c r="C27" s="798"/>
      <c r="D27" s="826">
        <v>202688.58000000002</v>
      </c>
      <c r="E27" s="826">
        <v>25447.440000000002</v>
      </c>
      <c r="F27" s="827">
        <v>198171.89</v>
      </c>
      <c r="G27" s="799">
        <v>4516.6900000000005</v>
      </c>
      <c r="H27" s="429" t="s">
        <v>4</v>
      </c>
      <c r="I27" s="755"/>
      <c r="J27" s="399"/>
      <c r="K27" s="894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  <c r="BT27" s="399"/>
      <c r="BU27" s="399"/>
      <c r="BV27" s="399"/>
    </row>
    <row r="28" spans="1:74" s="440" customFormat="1" ht="21.75" customHeight="1">
      <c r="A28" s="754" t="s">
        <v>593</v>
      </c>
      <c r="B28" s="798">
        <v>158261579.03999999</v>
      </c>
      <c r="C28" s="798"/>
      <c r="D28" s="826">
        <v>0</v>
      </c>
      <c r="E28" s="826">
        <v>0</v>
      </c>
      <c r="F28" s="827">
        <v>0</v>
      </c>
      <c r="G28" s="799">
        <v>0</v>
      </c>
      <c r="H28" s="429" t="s">
        <v>4</v>
      </c>
      <c r="I28" s="755"/>
      <c r="J28" s="399"/>
      <c r="K28" s="894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  <c r="BT28" s="399"/>
      <c r="BU28" s="399"/>
      <c r="BV28" s="399"/>
    </row>
    <row r="29" spans="1:74" s="440" customFormat="1" ht="21" customHeight="1">
      <c r="A29" s="754" t="s">
        <v>249</v>
      </c>
      <c r="B29" s="798">
        <v>732354.75</v>
      </c>
      <c r="C29" s="798"/>
      <c r="D29" s="826">
        <v>0</v>
      </c>
      <c r="E29" s="826">
        <v>0</v>
      </c>
      <c r="F29" s="827">
        <v>0</v>
      </c>
      <c r="G29" s="799">
        <v>0</v>
      </c>
      <c r="H29" s="429" t="s">
        <v>4</v>
      </c>
      <c r="I29" s="755"/>
      <c r="J29" s="399"/>
      <c r="K29" s="894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  <c r="BT29" s="399"/>
      <c r="BU29" s="399"/>
      <c r="BV29" s="399"/>
    </row>
    <row r="30" spans="1:74" s="437" customFormat="1" ht="31.5" customHeight="1">
      <c r="A30" s="438" t="s">
        <v>594</v>
      </c>
      <c r="B30" s="798">
        <v>11359378.400000002</v>
      </c>
      <c r="C30" s="797"/>
      <c r="D30" s="826">
        <v>0</v>
      </c>
      <c r="E30" s="826">
        <v>0</v>
      </c>
      <c r="F30" s="827">
        <v>0</v>
      </c>
      <c r="G30" s="799">
        <v>0</v>
      </c>
      <c r="H30" s="429" t="s">
        <v>4</v>
      </c>
      <c r="I30" s="755"/>
      <c r="J30" s="399"/>
      <c r="K30" s="894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</row>
    <row r="31" spans="1:74" s="437" customFormat="1" ht="21" customHeight="1">
      <c r="A31" s="754" t="s">
        <v>251</v>
      </c>
      <c r="B31" s="798">
        <v>976089698.75999987</v>
      </c>
      <c r="C31" s="798"/>
      <c r="D31" s="826">
        <v>799246347.94999993</v>
      </c>
      <c r="E31" s="826">
        <v>795767251.01999998</v>
      </c>
      <c r="F31" s="827">
        <v>672236348.1099999</v>
      </c>
      <c r="G31" s="799">
        <v>127009999.84</v>
      </c>
      <c r="H31" s="429" t="s">
        <v>4</v>
      </c>
      <c r="I31" s="755"/>
      <c r="J31" s="399"/>
      <c r="K31" s="894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  <c r="BT31" s="399"/>
      <c r="BU31" s="399"/>
      <c r="BV31" s="399"/>
    </row>
    <row r="32" spans="1:74" s="437" customFormat="1" ht="23.25" customHeight="1">
      <c r="A32" s="754" t="s">
        <v>252</v>
      </c>
      <c r="B32" s="798">
        <v>3272650.0799999991</v>
      </c>
      <c r="C32" s="798"/>
      <c r="D32" s="826">
        <v>0</v>
      </c>
      <c r="E32" s="826">
        <v>0</v>
      </c>
      <c r="F32" s="827">
        <v>0</v>
      </c>
      <c r="G32" s="799">
        <v>0</v>
      </c>
      <c r="H32" s="429" t="s">
        <v>4</v>
      </c>
      <c r="I32" s="755"/>
      <c r="J32" s="399"/>
      <c r="K32" s="894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</row>
    <row r="33" spans="1:74" s="437" customFormat="1" ht="21.75" customHeight="1">
      <c r="A33" s="754" t="s">
        <v>253</v>
      </c>
      <c r="B33" s="798">
        <v>29414571.789999995</v>
      </c>
      <c r="C33" s="798"/>
      <c r="D33" s="826">
        <v>0</v>
      </c>
      <c r="E33" s="826">
        <v>0</v>
      </c>
      <c r="F33" s="827">
        <v>0</v>
      </c>
      <c r="G33" s="799">
        <v>0</v>
      </c>
      <c r="H33" s="429" t="s">
        <v>4</v>
      </c>
      <c r="I33" s="755"/>
      <c r="J33" s="399"/>
      <c r="K33" s="894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  <c r="BT33" s="399"/>
      <c r="BU33" s="399"/>
      <c r="BV33" s="399"/>
    </row>
    <row r="34" spans="1:74" s="437" customFormat="1" ht="21.95" customHeight="1">
      <c r="A34" s="754" t="s">
        <v>254</v>
      </c>
      <c r="B34" s="798">
        <v>530070.1</v>
      </c>
      <c r="C34" s="798"/>
      <c r="D34" s="826">
        <v>0</v>
      </c>
      <c r="E34" s="826">
        <v>0</v>
      </c>
      <c r="F34" s="827">
        <v>0</v>
      </c>
      <c r="G34" s="799">
        <v>0</v>
      </c>
      <c r="H34" s="429" t="s">
        <v>4</v>
      </c>
      <c r="I34" s="755"/>
      <c r="J34" s="399"/>
      <c r="K34" s="894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  <c r="BT34" s="399"/>
      <c r="BU34" s="399"/>
      <c r="BV34" s="399"/>
    </row>
    <row r="35" spans="1:74" s="437" customFormat="1" ht="21.95" customHeight="1">
      <c r="A35" s="756" t="s">
        <v>255</v>
      </c>
      <c r="B35" s="798">
        <v>588209.15</v>
      </c>
      <c r="C35" s="798"/>
      <c r="D35" s="826">
        <v>0</v>
      </c>
      <c r="E35" s="826">
        <v>0</v>
      </c>
      <c r="F35" s="827">
        <v>0</v>
      </c>
      <c r="G35" s="799">
        <v>0</v>
      </c>
      <c r="H35" s="429" t="s">
        <v>4</v>
      </c>
      <c r="I35" s="755"/>
      <c r="J35" s="399"/>
      <c r="K35" s="894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  <c r="BT35" s="399"/>
      <c r="BU35" s="399"/>
      <c r="BV35" s="399"/>
    </row>
    <row r="36" spans="1:74" s="437" customFormat="1" ht="21.95" customHeight="1">
      <c r="A36" s="754" t="s">
        <v>256</v>
      </c>
      <c r="B36" s="798">
        <v>16550574.510000007</v>
      </c>
      <c r="C36" s="798"/>
      <c r="D36" s="826">
        <v>0</v>
      </c>
      <c r="E36" s="826">
        <v>0</v>
      </c>
      <c r="F36" s="827">
        <v>0</v>
      </c>
      <c r="G36" s="799">
        <v>0</v>
      </c>
      <c r="H36" s="429" t="s">
        <v>4</v>
      </c>
      <c r="I36" s="755"/>
      <c r="J36" s="399"/>
      <c r="K36" s="894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  <c r="BT36" s="399"/>
      <c r="BU36" s="399"/>
      <c r="BV36" s="399"/>
    </row>
    <row r="37" spans="1:74" s="437" customFormat="1" ht="21.95" customHeight="1">
      <c r="A37" s="754" t="s">
        <v>257</v>
      </c>
      <c r="B37" s="798">
        <v>4310101.37</v>
      </c>
      <c r="C37" s="798"/>
      <c r="D37" s="826">
        <v>0</v>
      </c>
      <c r="E37" s="826">
        <v>0</v>
      </c>
      <c r="F37" s="827">
        <v>0</v>
      </c>
      <c r="G37" s="799">
        <v>0</v>
      </c>
      <c r="H37" s="429" t="s">
        <v>4</v>
      </c>
      <c r="I37" s="755"/>
      <c r="J37" s="399"/>
      <c r="K37" s="894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399"/>
      <c r="BH37" s="399"/>
      <c r="BI37" s="399"/>
      <c r="BJ37" s="399"/>
      <c r="BK37" s="399"/>
      <c r="BL37" s="399"/>
      <c r="BM37" s="399"/>
      <c r="BN37" s="399"/>
      <c r="BO37" s="399"/>
      <c r="BP37" s="399"/>
      <c r="BQ37" s="399"/>
      <c r="BR37" s="399"/>
      <c r="BS37" s="399"/>
      <c r="BT37" s="399"/>
      <c r="BU37" s="399"/>
      <c r="BV37" s="399"/>
    </row>
    <row r="38" spans="1:74" s="437" customFormat="1" ht="21.95" customHeight="1">
      <c r="A38" s="754" t="s">
        <v>258</v>
      </c>
      <c r="B38" s="798">
        <v>50487.149999999994</v>
      </c>
      <c r="C38" s="798"/>
      <c r="D38" s="826">
        <v>0</v>
      </c>
      <c r="E38" s="826">
        <v>0</v>
      </c>
      <c r="F38" s="827">
        <v>0</v>
      </c>
      <c r="G38" s="799">
        <v>0</v>
      </c>
      <c r="H38" s="429" t="s">
        <v>4</v>
      </c>
      <c r="I38" s="755"/>
      <c r="J38" s="399"/>
      <c r="K38" s="894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399"/>
      <c r="BJ38" s="399"/>
      <c r="BK38" s="399"/>
      <c r="BL38" s="399"/>
      <c r="BM38" s="399"/>
      <c r="BN38" s="399"/>
      <c r="BO38" s="399"/>
      <c r="BP38" s="399"/>
      <c r="BQ38" s="399"/>
      <c r="BR38" s="399"/>
      <c r="BS38" s="399"/>
      <c r="BT38" s="399"/>
      <c r="BU38" s="399"/>
      <c r="BV38" s="399"/>
    </row>
    <row r="39" spans="1:74" s="437" customFormat="1" ht="21.95" customHeight="1">
      <c r="A39" s="754" t="s">
        <v>259</v>
      </c>
      <c r="B39" s="798">
        <v>2677124.6499999994</v>
      </c>
      <c r="C39" s="798"/>
      <c r="D39" s="826">
        <v>0</v>
      </c>
      <c r="E39" s="826">
        <v>0</v>
      </c>
      <c r="F39" s="827">
        <v>0</v>
      </c>
      <c r="G39" s="799">
        <v>0</v>
      </c>
      <c r="H39" s="429" t="s">
        <v>4</v>
      </c>
      <c r="I39" s="755"/>
      <c r="J39" s="399"/>
      <c r="K39" s="894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399"/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  <c r="BT39" s="399"/>
      <c r="BU39" s="399"/>
      <c r="BV39" s="399"/>
    </row>
    <row r="40" spans="1:74" s="437" customFormat="1" ht="21.95" customHeight="1">
      <c r="A40" s="754" t="s">
        <v>717</v>
      </c>
      <c r="B40" s="798">
        <v>355109.92000000004</v>
      </c>
      <c r="C40" s="798"/>
      <c r="D40" s="826">
        <v>0</v>
      </c>
      <c r="E40" s="826">
        <v>0</v>
      </c>
      <c r="F40" s="827">
        <v>0</v>
      </c>
      <c r="G40" s="799">
        <v>0</v>
      </c>
      <c r="H40" s="429" t="s">
        <v>4</v>
      </c>
      <c r="I40" s="755"/>
      <c r="J40" s="399"/>
      <c r="K40" s="894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399"/>
      <c r="BH40" s="399"/>
      <c r="BI40" s="399"/>
      <c r="BJ40" s="399"/>
      <c r="BK40" s="399"/>
      <c r="BL40" s="399"/>
      <c r="BM40" s="399"/>
      <c r="BN40" s="399"/>
      <c r="BO40" s="399"/>
      <c r="BP40" s="399"/>
      <c r="BQ40" s="399"/>
      <c r="BR40" s="399"/>
      <c r="BS40" s="399"/>
      <c r="BT40" s="399"/>
      <c r="BU40" s="399"/>
      <c r="BV40" s="399"/>
    </row>
    <row r="41" spans="1:74" s="437" customFormat="1" ht="21.95" customHeight="1">
      <c r="A41" s="754" t="s">
        <v>260</v>
      </c>
      <c r="B41" s="798">
        <v>963773290.99999964</v>
      </c>
      <c r="C41" s="798"/>
      <c r="D41" s="826">
        <v>0</v>
      </c>
      <c r="E41" s="826">
        <v>0</v>
      </c>
      <c r="F41" s="827">
        <v>0</v>
      </c>
      <c r="G41" s="799">
        <v>0</v>
      </c>
      <c r="H41" s="429" t="s">
        <v>4</v>
      </c>
      <c r="I41" s="755"/>
      <c r="J41" s="399"/>
      <c r="K41" s="894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399"/>
      <c r="BH41" s="399"/>
      <c r="BI41" s="399"/>
      <c r="BJ41" s="399"/>
      <c r="BK41" s="399"/>
      <c r="BL41" s="399"/>
      <c r="BM41" s="399"/>
      <c r="BN41" s="399"/>
      <c r="BO41" s="399"/>
      <c r="BP41" s="399"/>
      <c r="BQ41" s="399"/>
      <c r="BR41" s="399"/>
      <c r="BS41" s="399"/>
      <c r="BT41" s="399"/>
      <c r="BU41" s="399"/>
      <c r="BV41" s="399"/>
    </row>
    <row r="42" spans="1:74" s="437" customFormat="1" ht="21.95" customHeight="1">
      <c r="A42" s="754" t="s">
        <v>261</v>
      </c>
      <c r="B42" s="798">
        <v>2391622.8199999998</v>
      </c>
      <c r="C42" s="798"/>
      <c r="D42" s="826">
        <v>0</v>
      </c>
      <c r="E42" s="826">
        <v>0</v>
      </c>
      <c r="F42" s="827">
        <v>0</v>
      </c>
      <c r="G42" s="799">
        <v>0</v>
      </c>
      <c r="H42" s="429" t="s">
        <v>4</v>
      </c>
      <c r="I42" s="755"/>
      <c r="J42" s="399"/>
      <c r="K42" s="894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  <c r="BT42" s="399"/>
      <c r="BU42" s="399"/>
      <c r="BV42" s="399"/>
    </row>
    <row r="43" spans="1:74" s="437" customFormat="1" ht="21.95" customHeight="1">
      <c r="A43" s="754" t="s">
        <v>262</v>
      </c>
      <c r="B43" s="798">
        <v>2075909.8699999999</v>
      </c>
      <c r="C43" s="798"/>
      <c r="D43" s="826">
        <v>0</v>
      </c>
      <c r="E43" s="826">
        <v>0</v>
      </c>
      <c r="F43" s="827">
        <v>0</v>
      </c>
      <c r="G43" s="799">
        <v>0</v>
      </c>
      <c r="H43" s="429" t="s">
        <v>4</v>
      </c>
      <c r="I43" s="755"/>
      <c r="J43" s="399"/>
      <c r="K43" s="894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399"/>
      <c r="BH43" s="399"/>
      <c r="BI43" s="399"/>
      <c r="BJ43" s="399"/>
      <c r="BK43" s="399"/>
      <c r="BL43" s="399"/>
      <c r="BM43" s="399"/>
      <c r="BN43" s="399"/>
      <c r="BO43" s="399"/>
      <c r="BP43" s="399"/>
      <c r="BQ43" s="399"/>
      <c r="BR43" s="399"/>
      <c r="BS43" s="399"/>
      <c r="BT43" s="399"/>
      <c r="BU43" s="399"/>
      <c r="BV43" s="399"/>
    </row>
    <row r="44" spans="1:74" s="437" customFormat="1" ht="21.95" customHeight="1">
      <c r="A44" s="754" t="s">
        <v>263</v>
      </c>
      <c r="B44" s="798">
        <v>7567185.0500000026</v>
      </c>
      <c r="C44" s="798"/>
      <c r="D44" s="826">
        <v>0</v>
      </c>
      <c r="E44" s="826">
        <v>0</v>
      </c>
      <c r="F44" s="827">
        <v>0</v>
      </c>
      <c r="G44" s="799">
        <v>0</v>
      </c>
      <c r="H44" s="429" t="s">
        <v>4</v>
      </c>
      <c r="I44" s="755"/>
      <c r="J44" s="399"/>
      <c r="K44" s="894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399"/>
      <c r="BF44" s="399"/>
      <c r="BG44" s="399"/>
      <c r="BH44" s="399"/>
      <c r="BI44" s="399"/>
      <c r="BJ44" s="399"/>
      <c r="BK44" s="399"/>
      <c r="BL44" s="399"/>
      <c r="BM44" s="399"/>
      <c r="BN44" s="399"/>
      <c r="BO44" s="399"/>
      <c r="BP44" s="399"/>
      <c r="BQ44" s="399"/>
      <c r="BR44" s="399"/>
      <c r="BS44" s="399"/>
      <c r="BT44" s="399"/>
      <c r="BU44" s="399"/>
      <c r="BV44" s="399"/>
    </row>
    <row r="45" spans="1:74" s="437" customFormat="1" ht="21.95" customHeight="1">
      <c r="A45" s="754" t="s">
        <v>264</v>
      </c>
      <c r="B45" s="798">
        <v>481731.01</v>
      </c>
      <c r="C45" s="798"/>
      <c r="D45" s="826">
        <v>597</v>
      </c>
      <c r="E45" s="826">
        <v>0</v>
      </c>
      <c r="F45" s="827">
        <v>597</v>
      </c>
      <c r="G45" s="799">
        <v>0</v>
      </c>
      <c r="H45" s="429" t="s">
        <v>4</v>
      </c>
      <c r="I45" s="755"/>
      <c r="J45" s="399"/>
      <c r="K45" s="894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  <c r="AX45" s="399"/>
      <c r="AY45" s="399"/>
      <c r="AZ45" s="399"/>
      <c r="BA45" s="399"/>
      <c r="BB45" s="399"/>
      <c r="BC45" s="399"/>
      <c r="BD45" s="399"/>
      <c r="BE45" s="399"/>
      <c r="BF45" s="399"/>
      <c r="BG45" s="399"/>
      <c r="BH45" s="399"/>
      <c r="BI45" s="399"/>
      <c r="BJ45" s="399"/>
      <c r="BK45" s="399"/>
      <c r="BL45" s="399"/>
      <c r="BM45" s="399"/>
      <c r="BN45" s="399"/>
      <c r="BO45" s="399"/>
      <c r="BP45" s="399"/>
      <c r="BQ45" s="399"/>
      <c r="BR45" s="399"/>
      <c r="BS45" s="399"/>
      <c r="BT45" s="399"/>
      <c r="BU45" s="399"/>
      <c r="BV45" s="399"/>
    </row>
    <row r="46" spans="1:74" s="437" customFormat="1" ht="21.95" customHeight="1">
      <c r="A46" s="754" t="s">
        <v>265</v>
      </c>
      <c r="B46" s="798">
        <v>5997224.2200000007</v>
      </c>
      <c r="C46" s="798"/>
      <c r="D46" s="826">
        <v>0</v>
      </c>
      <c r="E46" s="826">
        <v>0</v>
      </c>
      <c r="F46" s="827">
        <v>0</v>
      </c>
      <c r="G46" s="799">
        <v>0</v>
      </c>
      <c r="H46" s="429" t="s">
        <v>4</v>
      </c>
      <c r="I46" s="755"/>
      <c r="J46" s="399"/>
      <c r="K46" s="894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399"/>
      <c r="BN46" s="399"/>
      <c r="BO46" s="399"/>
      <c r="BP46" s="399"/>
      <c r="BQ46" s="399"/>
      <c r="BR46" s="399"/>
      <c r="BS46" s="399"/>
      <c r="BT46" s="399"/>
      <c r="BU46" s="399"/>
      <c r="BV46" s="399"/>
    </row>
    <row r="47" spans="1:74" s="437" customFormat="1" ht="21.95" customHeight="1">
      <c r="A47" s="754" t="s">
        <v>266</v>
      </c>
      <c r="B47" s="798">
        <v>809865.66</v>
      </c>
      <c r="C47" s="798"/>
      <c r="D47" s="826">
        <v>0</v>
      </c>
      <c r="E47" s="826">
        <v>0</v>
      </c>
      <c r="F47" s="827">
        <v>0</v>
      </c>
      <c r="G47" s="799">
        <v>0</v>
      </c>
      <c r="H47" s="429" t="s">
        <v>4</v>
      </c>
      <c r="I47" s="755"/>
      <c r="J47" s="399"/>
      <c r="K47" s="894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399"/>
      <c r="BF47" s="399"/>
      <c r="BG47" s="399"/>
      <c r="BH47" s="399"/>
      <c r="BI47" s="399"/>
      <c r="BJ47" s="399"/>
      <c r="BK47" s="399"/>
      <c r="BL47" s="399"/>
      <c r="BM47" s="399"/>
      <c r="BN47" s="399"/>
      <c r="BO47" s="399"/>
      <c r="BP47" s="399"/>
      <c r="BQ47" s="399"/>
      <c r="BR47" s="399"/>
      <c r="BS47" s="399"/>
      <c r="BT47" s="399"/>
      <c r="BU47" s="399"/>
      <c r="BV47" s="399"/>
    </row>
    <row r="48" spans="1:74" s="437" customFormat="1" ht="21.95" customHeight="1">
      <c r="A48" s="754" t="s">
        <v>267</v>
      </c>
      <c r="B48" s="798">
        <v>76454098.089999974</v>
      </c>
      <c r="C48" s="798"/>
      <c r="D48" s="826">
        <v>2193.1999999999998</v>
      </c>
      <c r="E48" s="826">
        <v>2193.1999999999998</v>
      </c>
      <c r="F48" s="827">
        <v>2193.1999999999998</v>
      </c>
      <c r="G48" s="799">
        <v>0</v>
      </c>
      <c r="H48" s="429" t="s">
        <v>4</v>
      </c>
      <c r="I48" s="755"/>
      <c r="J48" s="399"/>
      <c r="K48" s="894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  <c r="BT48" s="399"/>
      <c r="BU48" s="399"/>
      <c r="BV48" s="399"/>
    </row>
    <row r="49" spans="1:74" s="437" customFormat="1" ht="21.95" customHeight="1">
      <c r="A49" s="754" t="s">
        <v>268</v>
      </c>
      <c r="B49" s="798">
        <v>107428664.02000003</v>
      </c>
      <c r="C49" s="798"/>
      <c r="D49" s="826">
        <v>29483.29</v>
      </c>
      <c r="E49" s="826">
        <v>13766</v>
      </c>
      <c r="F49" s="827">
        <v>29483.29</v>
      </c>
      <c r="G49" s="799">
        <v>0</v>
      </c>
      <c r="H49" s="429" t="s">
        <v>4</v>
      </c>
      <c r="I49" s="755"/>
      <c r="J49" s="399"/>
      <c r="K49" s="894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399"/>
      <c r="BC49" s="399"/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  <c r="BT49" s="399"/>
      <c r="BU49" s="399"/>
      <c r="BV49" s="399"/>
    </row>
    <row r="50" spans="1:74" s="437" customFormat="1" ht="21.95" customHeight="1">
      <c r="A50" s="754" t="s">
        <v>269</v>
      </c>
      <c r="B50" s="798">
        <v>117207.85999999999</v>
      </c>
      <c r="C50" s="798"/>
      <c r="D50" s="826">
        <v>0</v>
      </c>
      <c r="E50" s="826">
        <v>0</v>
      </c>
      <c r="F50" s="827">
        <v>0</v>
      </c>
      <c r="G50" s="799">
        <v>0</v>
      </c>
      <c r="H50" s="429" t="s">
        <v>4</v>
      </c>
      <c r="I50" s="755"/>
      <c r="J50" s="399"/>
      <c r="K50" s="894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  <c r="BT50" s="399"/>
      <c r="BU50" s="399"/>
      <c r="BV50" s="399"/>
    </row>
    <row r="51" spans="1:74" s="437" customFormat="1" ht="21.95" customHeight="1">
      <c r="A51" s="754" t="s">
        <v>270</v>
      </c>
      <c r="B51" s="798">
        <v>5545090.1499999994</v>
      </c>
      <c r="C51" s="798"/>
      <c r="D51" s="826">
        <v>24936.219999999998</v>
      </c>
      <c r="E51" s="826">
        <v>0</v>
      </c>
      <c r="F51" s="827">
        <v>24443.85</v>
      </c>
      <c r="G51" s="799">
        <v>492.37</v>
      </c>
      <c r="H51" s="429" t="s">
        <v>4</v>
      </c>
      <c r="I51" s="755"/>
      <c r="J51" s="399"/>
      <c r="K51" s="894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399"/>
      <c r="BF51" s="399"/>
      <c r="BG51" s="399"/>
      <c r="BH51" s="399"/>
      <c r="BI51" s="399"/>
      <c r="BJ51" s="399"/>
      <c r="BK51" s="399"/>
      <c r="BL51" s="399"/>
      <c r="BM51" s="399"/>
      <c r="BN51" s="399"/>
      <c r="BO51" s="399"/>
      <c r="BP51" s="399"/>
      <c r="BQ51" s="399"/>
      <c r="BR51" s="399"/>
      <c r="BS51" s="399"/>
      <c r="BT51" s="399"/>
      <c r="BU51" s="399"/>
      <c r="BV51" s="399"/>
    </row>
    <row r="52" spans="1:74" s="437" customFormat="1" ht="21.95" customHeight="1">
      <c r="A52" s="754" t="s">
        <v>271</v>
      </c>
      <c r="B52" s="798">
        <v>339422269.93000025</v>
      </c>
      <c r="C52" s="798"/>
      <c r="D52" s="826">
        <v>0</v>
      </c>
      <c r="E52" s="826">
        <v>0</v>
      </c>
      <c r="F52" s="827">
        <v>0</v>
      </c>
      <c r="G52" s="799">
        <v>0</v>
      </c>
      <c r="H52" s="429" t="s">
        <v>4</v>
      </c>
      <c r="I52" s="755"/>
      <c r="J52" s="399"/>
      <c r="K52" s="894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399"/>
      <c r="BF52" s="399"/>
      <c r="BG52" s="399"/>
      <c r="BH52" s="399"/>
      <c r="BI52" s="399"/>
      <c r="BJ52" s="399"/>
      <c r="BK52" s="399"/>
      <c r="BL52" s="399"/>
      <c r="BM52" s="399"/>
      <c r="BN52" s="399"/>
      <c r="BO52" s="399"/>
      <c r="BP52" s="399"/>
      <c r="BQ52" s="399"/>
      <c r="BR52" s="399"/>
      <c r="BS52" s="399"/>
      <c r="BT52" s="399"/>
      <c r="BU52" s="399"/>
      <c r="BV52" s="399"/>
    </row>
    <row r="53" spans="1:74" s="437" customFormat="1" ht="21.95" customHeight="1">
      <c r="A53" s="754" t="s">
        <v>595</v>
      </c>
      <c r="B53" s="798">
        <v>231026.73</v>
      </c>
      <c r="C53" s="798"/>
      <c r="D53" s="826">
        <v>0</v>
      </c>
      <c r="E53" s="826">
        <v>0</v>
      </c>
      <c r="F53" s="827">
        <v>0</v>
      </c>
      <c r="G53" s="799">
        <v>0</v>
      </c>
      <c r="H53" s="429" t="s">
        <v>4</v>
      </c>
      <c r="I53" s="755"/>
      <c r="J53" s="399"/>
      <c r="K53" s="894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399"/>
      <c r="BH53" s="399"/>
      <c r="BI53" s="399"/>
      <c r="BJ53" s="399"/>
      <c r="BK53" s="399"/>
      <c r="BL53" s="399"/>
      <c r="BM53" s="399"/>
      <c r="BN53" s="399"/>
      <c r="BO53" s="399"/>
      <c r="BP53" s="399"/>
      <c r="BQ53" s="399"/>
      <c r="BR53" s="399"/>
      <c r="BS53" s="399"/>
      <c r="BT53" s="399"/>
      <c r="BU53" s="399"/>
      <c r="BV53" s="399"/>
    </row>
    <row r="54" spans="1:74" s="437" customFormat="1" ht="21.95" customHeight="1">
      <c r="A54" s="754" t="s">
        <v>273</v>
      </c>
      <c r="B54" s="798">
        <v>1013463.59</v>
      </c>
      <c r="C54" s="798"/>
      <c r="D54" s="826">
        <v>0</v>
      </c>
      <c r="E54" s="826">
        <v>0</v>
      </c>
      <c r="F54" s="827">
        <v>0</v>
      </c>
      <c r="G54" s="799">
        <v>0</v>
      </c>
      <c r="H54" s="429" t="s">
        <v>4</v>
      </c>
      <c r="I54" s="755"/>
      <c r="J54" s="399"/>
      <c r="K54" s="894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  <c r="AX54" s="399"/>
      <c r="AY54" s="399"/>
      <c r="AZ54" s="399"/>
      <c r="BA54" s="399"/>
      <c r="BB54" s="399"/>
      <c r="BC54" s="399"/>
      <c r="BD54" s="399"/>
      <c r="BE54" s="399"/>
      <c r="BF54" s="399"/>
      <c r="BG54" s="399"/>
      <c r="BH54" s="399"/>
      <c r="BI54" s="399"/>
      <c r="BJ54" s="399"/>
      <c r="BK54" s="399"/>
      <c r="BL54" s="399"/>
      <c r="BM54" s="399"/>
      <c r="BN54" s="399"/>
      <c r="BO54" s="399"/>
      <c r="BP54" s="399"/>
      <c r="BQ54" s="399"/>
      <c r="BR54" s="399"/>
      <c r="BS54" s="399"/>
      <c r="BT54" s="399"/>
      <c r="BU54" s="399"/>
      <c r="BV54" s="399"/>
    </row>
    <row r="55" spans="1:74" s="437" customFormat="1" ht="21.95" customHeight="1">
      <c r="A55" s="757" t="s">
        <v>274</v>
      </c>
      <c r="B55" s="798">
        <v>19170423.830000002</v>
      </c>
      <c r="C55" s="798"/>
      <c r="D55" s="826">
        <v>5406913.1699999999</v>
      </c>
      <c r="E55" s="826">
        <v>0</v>
      </c>
      <c r="F55" s="827">
        <v>5406913.1699999999</v>
      </c>
      <c r="G55" s="799">
        <v>0</v>
      </c>
      <c r="H55" s="429" t="s">
        <v>4</v>
      </c>
      <c r="I55" s="755"/>
      <c r="J55" s="399"/>
      <c r="K55" s="894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399"/>
      <c r="BN55" s="399"/>
      <c r="BO55" s="399"/>
      <c r="BP55" s="399"/>
      <c r="BQ55" s="399"/>
      <c r="BR55" s="399"/>
      <c r="BS55" s="399"/>
      <c r="BT55" s="399"/>
      <c r="BU55" s="399"/>
      <c r="BV55" s="399"/>
    </row>
    <row r="56" spans="1:74" s="437" customFormat="1" ht="21.75" customHeight="1">
      <c r="A56" s="754" t="s">
        <v>275</v>
      </c>
      <c r="B56" s="798">
        <v>135836979.19000003</v>
      </c>
      <c r="C56" s="798"/>
      <c r="D56" s="826">
        <v>0</v>
      </c>
      <c r="E56" s="826">
        <v>0</v>
      </c>
      <c r="F56" s="827">
        <v>0</v>
      </c>
      <c r="G56" s="799">
        <v>0</v>
      </c>
      <c r="H56" s="429" t="s">
        <v>4</v>
      </c>
      <c r="I56" s="755"/>
      <c r="J56" s="399"/>
      <c r="K56" s="894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399"/>
      <c r="BF56" s="399"/>
      <c r="BG56" s="399"/>
      <c r="BH56" s="399"/>
      <c r="BI56" s="399"/>
      <c r="BJ56" s="399"/>
      <c r="BK56" s="399"/>
      <c r="BL56" s="399"/>
      <c r="BM56" s="399"/>
      <c r="BN56" s="399"/>
      <c r="BO56" s="399"/>
      <c r="BP56" s="399"/>
      <c r="BQ56" s="399"/>
      <c r="BR56" s="399"/>
      <c r="BS56" s="399"/>
      <c r="BT56" s="399"/>
      <c r="BU56" s="399"/>
      <c r="BV56" s="399"/>
    </row>
    <row r="57" spans="1:74" s="437" customFormat="1" ht="21.75" customHeight="1">
      <c r="A57" s="754" t="s">
        <v>276</v>
      </c>
      <c r="B57" s="798">
        <v>5341057.7299999995</v>
      </c>
      <c r="C57" s="798"/>
      <c r="D57" s="826">
        <v>0</v>
      </c>
      <c r="E57" s="826">
        <v>0</v>
      </c>
      <c r="F57" s="827">
        <v>0</v>
      </c>
      <c r="G57" s="799">
        <v>0</v>
      </c>
      <c r="H57" s="429" t="s">
        <v>4</v>
      </c>
      <c r="I57" s="755"/>
      <c r="J57" s="399"/>
      <c r="K57" s="894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  <c r="BT57" s="399"/>
      <c r="BU57" s="399"/>
      <c r="BV57" s="399"/>
    </row>
    <row r="58" spans="1:74" s="437" customFormat="1" ht="21.75" customHeight="1">
      <c r="A58" s="756" t="s">
        <v>277</v>
      </c>
      <c r="B58" s="798">
        <v>890374.52999999991</v>
      </c>
      <c r="C58" s="798"/>
      <c r="D58" s="826">
        <v>0</v>
      </c>
      <c r="E58" s="826">
        <v>0</v>
      </c>
      <c r="F58" s="827">
        <v>0</v>
      </c>
      <c r="G58" s="799">
        <v>0</v>
      </c>
      <c r="H58" s="429" t="s">
        <v>4</v>
      </c>
      <c r="I58" s="755"/>
      <c r="J58" s="399"/>
      <c r="K58" s="894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  <c r="AX58" s="399"/>
      <c r="AY58" s="399"/>
      <c r="AZ58" s="399"/>
      <c r="BA58" s="399"/>
      <c r="BB58" s="399"/>
      <c r="BC58" s="399"/>
      <c r="BD58" s="399"/>
      <c r="BE58" s="399"/>
      <c r="BF58" s="399"/>
      <c r="BG58" s="399"/>
      <c r="BH58" s="399"/>
      <c r="BI58" s="399"/>
      <c r="BJ58" s="399"/>
      <c r="BK58" s="399"/>
      <c r="BL58" s="399"/>
      <c r="BM58" s="399"/>
      <c r="BN58" s="399"/>
      <c r="BO58" s="399"/>
      <c r="BP58" s="399"/>
      <c r="BQ58" s="399"/>
      <c r="BR58" s="399"/>
      <c r="BS58" s="399"/>
      <c r="BT58" s="399"/>
      <c r="BU58" s="399"/>
      <c r="BV58" s="399"/>
    </row>
    <row r="59" spans="1:74" s="437" customFormat="1" ht="21.75" customHeight="1">
      <c r="A59" s="754" t="s">
        <v>278</v>
      </c>
      <c r="B59" s="798">
        <v>22092.100000000002</v>
      </c>
      <c r="C59" s="798"/>
      <c r="D59" s="826">
        <v>0</v>
      </c>
      <c r="E59" s="826">
        <v>0</v>
      </c>
      <c r="F59" s="827">
        <v>0</v>
      </c>
      <c r="G59" s="799">
        <v>0</v>
      </c>
      <c r="H59" s="429" t="s">
        <v>4</v>
      </c>
      <c r="I59" s="755"/>
      <c r="J59" s="399"/>
      <c r="K59" s="894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399"/>
      <c r="BF59" s="399"/>
      <c r="BG59" s="399"/>
      <c r="BH59" s="399"/>
      <c r="BI59" s="399"/>
      <c r="BJ59" s="399"/>
      <c r="BK59" s="399"/>
      <c r="BL59" s="399"/>
      <c r="BM59" s="399"/>
      <c r="BN59" s="399"/>
      <c r="BO59" s="399"/>
      <c r="BP59" s="399"/>
      <c r="BQ59" s="399"/>
      <c r="BR59" s="399"/>
      <c r="BS59" s="399"/>
      <c r="BT59" s="399"/>
      <c r="BU59" s="399"/>
      <c r="BV59" s="399"/>
    </row>
    <row r="60" spans="1:74" s="437" customFormat="1" ht="21.75" customHeight="1">
      <c r="A60" s="754" t="s">
        <v>279</v>
      </c>
      <c r="B60" s="798">
        <v>1073248.8999999999</v>
      </c>
      <c r="C60" s="798"/>
      <c r="D60" s="826">
        <v>0</v>
      </c>
      <c r="E60" s="826">
        <v>0</v>
      </c>
      <c r="F60" s="827">
        <v>0</v>
      </c>
      <c r="G60" s="799">
        <v>0</v>
      </c>
      <c r="H60" s="429" t="s">
        <v>4</v>
      </c>
      <c r="I60" s="755"/>
      <c r="J60" s="399"/>
      <c r="K60" s="894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399"/>
      <c r="BF60" s="399"/>
      <c r="BG60" s="399"/>
      <c r="BH60" s="399"/>
      <c r="BI60" s="399"/>
      <c r="BJ60" s="399"/>
      <c r="BK60" s="399"/>
      <c r="BL60" s="399"/>
      <c r="BM60" s="399"/>
      <c r="BN60" s="399"/>
      <c r="BO60" s="399"/>
      <c r="BP60" s="399"/>
      <c r="BQ60" s="399"/>
      <c r="BR60" s="399"/>
      <c r="BS60" s="399"/>
      <c r="BT60" s="399"/>
      <c r="BU60" s="399"/>
      <c r="BV60" s="399"/>
    </row>
    <row r="61" spans="1:74" s="437" customFormat="1" ht="21.75" customHeight="1">
      <c r="A61" s="754" t="s">
        <v>749</v>
      </c>
      <c r="B61" s="798">
        <v>869245.16000000015</v>
      </c>
      <c r="C61" s="798"/>
      <c r="D61" s="826">
        <v>0</v>
      </c>
      <c r="E61" s="826">
        <v>0</v>
      </c>
      <c r="F61" s="827">
        <v>0</v>
      </c>
      <c r="G61" s="799">
        <v>0</v>
      </c>
      <c r="H61" s="429"/>
      <c r="I61" s="755"/>
      <c r="J61" s="399"/>
      <c r="K61" s="894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  <c r="AX61" s="399"/>
      <c r="AY61" s="399"/>
      <c r="AZ61" s="399"/>
      <c r="BA61" s="399"/>
      <c r="BB61" s="399"/>
      <c r="BC61" s="399"/>
      <c r="BD61" s="399"/>
      <c r="BE61" s="399"/>
      <c r="BF61" s="399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  <c r="BT61" s="399"/>
      <c r="BU61" s="399"/>
      <c r="BV61" s="399"/>
    </row>
    <row r="62" spans="1:74" s="437" customFormat="1" ht="21.75" customHeight="1">
      <c r="A62" s="754" t="s">
        <v>280</v>
      </c>
      <c r="B62" s="798">
        <v>56115.64</v>
      </c>
      <c r="C62" s="798"/>
      <c r="D62" s="826">
        <v>0</v>
      </c>
      <c r="E62" s="826">
        <v>0</v>
      </c>
      <c r="F62" s="827">
        <v>0</v>
      </c>
      <c r="G62" s="799">
        <v>0</v>
      </c>
      <c r="H62" s="429"/>
      <c r="I62" s="755"/>
      <c r="J62" s="399"/>
      <c r="K62" s="894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  <c r="BT62" s="399"/>
      <c r="BU62" s="399"/>
      <c r="BV62" s="399"/>
    </row>
    <row r="63" spans="1:74" s="437" customFormat="1" ht="21.75" customHeight="1">
      <c r="A63" s="754" t="s">
        <v>596</v>
      </c>
      <c r="B63" s="798">
        <v>678831.29</v>
      </c>
      <c r="C63" s="798"/>
      <c r="D63" s="826">
        <v>0</v>
      </c>
      <c r="E63" s="826">
        <v>0</v>
      </c>
      <c r="F63" s="827">
        <v>0</v>
      </c>
      <c r="G63" s="799">
        <v>0</v>
      </c>
      <c r="H63" s="429" t="s">
        <v>4</v>
      </c>
      <c r="I63" s="755"/>
      <c r="J63" s="399"/>
      <c r="K63" s="894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  <c r="BT63" s="399"/>
      <c r="BU63" s="399"/>
      <c r="BV63" s="399"/>
    </row>
    <row r="64" spans="1:74" s="437" customFormat="1" ht="21.75" customHeight="1">
      <c r="A64" s="754" t="s">
        <v>282</v>
      </c>
      <c r="B64" s="798">
        <v>25146.43</v>
      </c>
      <c r="C64" s="798"/>
      <c r="D64" s="826">
        <v>0</v>
      </c>
      <c r="E64" s="826">
        <v>0</v>
      </c>
      <c r="F64" s="827">
        <v>0</v>
      </c>
      <c r="G64" s="799">
        <v>0</v>
      </c>
      <c r="H64" s="429" t="s">
        <v>4</v>
      </c>
      <c r="I64" s="755"/>
      <c r="J64" s="399"/>
      <c r="K64" s="894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  <c r="BT64" s="399"/>
      <c r="BU64" s="399"/>
      <c r="BV64" s="399"/>
    </row>
    <row r="65" spans="1:76" s="437" customFormat="1" ht="21.75" customHeight="1">
      <c r="A65" s="754" t="s">
        <v>757</v>
      </c>
      <c r="B65" s="798">
        <v>453378.6700000001</v>
      </c>
      <c r="C65" s="798"/>
      <c r="D65" s="826">
        <v>0</v>
      </c>
      <c r="E65" s="826">
        <v>0</v>
      </c>
      <c r="F65" s="827">
        <v>0</v>
      </c>
      <c r="G65" s="799">
        <v>0</v>
      </c>
      <c r="H65" s="429"/>
      <c r="I65" s="755"/>
      <c r="J65" s="399"/>
      <c r="K65" s="894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  <c r="BT65" s="399"/>
      <c r="BU65" s="399"/>
      <c r="BV65" s="399"/>
    </row>
    <row r="66" spans="1:76" s="437" customFormat="1" ht="21.75" customHeight="1">
      <c r="A66" s="754" t="s">
        <v>283</v>
      </c>
      <c r="B66" s="798">
        <v>2583077.87</v>
      </c>
      <c r="C66" s="798"/>
      <c r="D66" s="826">
        <v>0</v>
      </c>
      <c r="E66" s="826">
        <v>0</v>
      </c>
      <c r="F66" s="827">
        <v>0</v>
      </c>
      <c r="G66" s="799">
        <v>0</v>
      </c>
      <c r="H66" s="429" t="s">
        <v>4</v>
      </c>
      <c r="I66" s="755"/>
      <c r="J66" s="399"/>
      <c r="K66" s="894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  <c r="AX66" s="399"/>
      <c r="AY66" s="399"/>
      <c r="AZ66" s="399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  <c r="BT66" s="399"/>
      <c r="BU66" s="399"/>
      <c r="BV66" s="399"/>
    </row>
    <row r="67" spans="1:76" s="437" customFormat="1" ht="21.95" customHeight="1">
      <c r="A67" s="754" t="s">
        <v>284</v>
      </c>
      <c r="B67" s="798">
        <v>6717514.4699999979</v>
      </c>
      <c r="C67" s="798"/>
      <c r="D67" s="826">
        <v>0</v>
      </c>
      <c r="E67" s="826">
        <v>0</v>
      </c>
      <c r="F67" s="827">
        <v>0</v>
      </c>
      <c r="G67" s="799">
        <v>0</v>
      </c>
      <c r="H67" s="429" t="s">
        <v>4</v>
      </c>
      <c r="I67" s="755"/>
      <c r="J67" s="399"/>
      <c r="K67" s="894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  <c r="BT67" s="399"/>
      <c r="BU67" s="399"/>
      <c r="BV67" s="399"/>
    </row>
    <row r="68" spans="1:76" s="437" customFormat="1" ht="21.95" customHeight="1">
      <c r="A68" s="754" t="s">
        <v>285</v>
      </c>
      <c r="B68" s="798">
        <v>2386461.31</v>
      </c>
      <c r="C68" s="798"/>
      <c r="D68" s="826">
        <v>0</v>
      </c>
      <c r="E68" s="826">
        <v>0</v>
      </c>
      <c r="F68" s="827">
        <v>0</v>
      </c>
      <c r="G68" s="799">
        <v>0</v>
      </c>
      <c r="H68" s="429" t="s">
        <v>4</v>
      </c>
      <c r="I68" s="755"/>
      <c r="J68" s="399"/>
      <c r="K68" s="894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  <c r="BT68" s="399"/>
      <c r="BU68" s="399"/>
      <c r="BV68" s="399"/>
    </row>
    <row r="69" spans="1:76" s="437" customFormat="1" ht="21.95" customHeight="1">
      <c r="A69" s="754" t="s">
        <v>286</v>
      </c>
      <c r="B69" s="798">
        <v>128492.18000000001</v>
      </c>
      <c r="C69" s="798"/>
      <c r="D69" s="826">
        <v>0</v>
      </c>
      <c r="E69" s="826">
        <v>0</v>
      </c>
      <c r="F69" s="827">
        <v>0</v>
      </c>
      <c r="G69" s="799">
        <v>0</v>
      </c>
      <c r="H69" s="429" t="s">
        <v>4</v>
      </c>
      <c r="I69" s="755"/>
      <c r="J69" s="399"/>
      <c r="K69" s="894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  <c r="AX69" s="399"/>
      <c r="AY69" s="399"/>
      <c r="AZ69" s="399"/>
      <c r="BA69" s="399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  <c r="BT69" s="399"/>
      <c r="BU69" s="399"/>
      <c r="BV69" s="399"/>
    </row>
    <row r="70" spans="1:76" s="437" customFormat="1" ht="21.95" customHeight="1">
      <c r="A70" s="754" t="s">
        <v>287</v>
      </c>
      <c r="B70" s="798">
        <v>160412.6</v>
      </c>
      <c r="C70" s="798"/>
      <c r="D70" s="826">
        <v>0</v>
      </c>
      <c r="E70" s="826">
        <v>0</v>
      </c>
      <c r="F70" s="827">
        <v>0</v>
      </c>
      <c r="G70" s="799">
        <v>0</v>
      </c>
      <c r="H70" s="429" t="s">
        <v>4</v>
      </c>
      <c r="I70" s="755"/>
      <c r="J70" s="399"/>
      <c r="K70" s="894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  <c r="BT70" s="399"/>
      <c r="BU70" s="399"/>
      <c r="BV70" s="399"/>
    </row>
    <row r="71" spans="1:76" s="437" customFormat="1" ht="21.95" customHeight="1">
      <c r="A71" s="754" t="s">
        <v>288</v>
      </c>
      <c r="B71" s="798">
        <v>384721.76</v>
      </c>
      <c r="C71" s="798"/>
      <c r="D71" s="826">
        <v>0</v>
      </c>
      <c r="E71" s="826">
        <v>0</v>
      </c>
      <c r="F71" s="827">
        <v>0</v>
      </c>
      <c r="G71" s="799">
        <v>0</v>
      </c>
      <c r="H71" s="429" t="s">
        <v>4</v>
      </c>
      <c r="I71" s="755"/>
      <c r="J71" s="399"/>
      <c r="K71" s="894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  <c r="AX71" s="399"/>
      <c r="AY71" s="399"/>
      <c r="AZ71" s="399"/>
      <c r="BA71" s="399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  <c r="BT71" s="399"/>
      <c r="BU71" s="399"/>
      <c r="BV71" s="399"/>
    </row>
    <row r="72" spans="1:76" s="437" customFormat="1" ht="21.95" customHeight="1">
      <c r="A72" s="907" t="s">
        <v>289</v>
      </c>
      <c r="B72" s="798">
        <v>529871.72</v>
      </c>
      <c r="C72" s="798"/>
      <c r="D72" s="826">
        <v>0</v>
      </c>
      <c r="E72" s="826">
        <v>0</v>
      </c>
      <c r="F72" s="827">
        <v>0</v>
      </c>
      <c r="G72" s="799">
        <v>0</v>
      </c>
      <c r="H72" s="429" t="s">
        <v>4</v>
      </c>
      <c r="I72" s="755"/>
      <c r="J72" s="399"/>
      <c r="K72" s="894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  <c r="BT72" s="399"/>
      <c r="BU72" s="399"/>
      <c r="BV72" s="399"/>
    </row>
    <row r="73" spans="1:76" s="437" customFormat="1" ht="21.95" customHeight="1">
      <c r="A73" s="907" t="s">
        <v>290</v>
      </c>
      <c r="B73" s="798">
        <v>215393.56000000003</v>
      </c>
      <c r="C73" s="798"/>
      <c r="D73" s="826">
        <v>0</v>
      </c>
      <c r="E73" s="826">
        <v>0</v>
      </c>
      <c r="F73" s="827">
        <v>0</v>
      </c>
      <c r="G73" s="799">
        <v>0</v>
      </c>
      <c r="H73" s="429" t="s">
        <v>4</v>
      </c>
      <c r="I73" s="755"/>
      <c r="J73" s="399"/>
      <c r="K73" s="894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  <c r="BT73" s="399"/>
      <c r="BU73" s="399"/>
      <c r="BV73" s="399"/>
    </row>
    <row r="74" spans="1:76" s="437" customFormat="1" ht="21.95" customHeight="1">
      <c r="A74" s="907" t="s">
        <v>291</v>
      </c>
      <c r="B74" s="798">
        <v>642683.72</v>
      </c>
      <c r="C74" s="798"/>
      <c r="D74" s="826">
        <v>0</v>
      </c>
      <c r="E74" s="826">
        <v>0</v>
      </c>
      <c r="F74" s="827">
        <v>0</v>
      </c>
      <c r="G74" s="799">
        <v>0</v>
      </c>
      <c r="H74" s="429" t="s">
        <v>4</v>
      </c>
      <c r="I74" s="755"/>
      <c r="J74" s="399"/>
      <c r="K74" s="894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  <c r="AX74" s="399"/>
      <c r="AY74" s="399"/>
      <c r="AZ74" s="399"/>
      <c r="BA74" s="399"/>
      <c r="BB74" s="399"/>
      <c r="BC74" s="399"/>
      <c r="BD74" s="399"/>
      <c r="BE74" s="399"/>
      <c r="BF74" s="399"/>
      <c r="BG74" s="399"/>
      <c r="BH74" s="399"/>
      <c r="BI74" s="399"/>
      <c r="BJ74" s="399"/>
      <c r="BK74" s="399"/>
      <c r="BL74" s="399"/>
      <c r="BM74" s="399"/>
      <c r="BN74" s="399"/>
      <c r="BO74" s="399"/>
      <c r="BP74" s="399"/>
      <c r="BQ74" s="399"/>
      <c r="BR74" s="399"/>
      <c r="BS74" s="399"/>
      <c r="BT74" s="399"/>
      <c r="BU74" s="399"/>
      <c r="BV74" s="399"/>
    </row>
    <row r="75" spans="1:76" s="437" customFormat="1" ht="21.95" customHeight="1">
      <c r="A75" s="907" t="s">
        <v>292</v>
      </c>
      <c r="B75" s="798">
        <v>1676689.1399999997</v>
      </c>
      <c r="C75" s="798"/>
      <c r="D75" s="826">
        <v>0</v>
      </c>
      <c r="E75" s="826">
        <v>0</v>
      </c>
      <c r="F75" s="827">
        <v>0</v>
      </c>
      <c r="G75" s="799">
        <v>0</v>
      </c>
      <c r="H75" s="429" t="s">
        <v>4</v>
      </c>
      <c r="I75" s="755"/>
      <c r="J75" s="399"/>
      <c r="K75" s="894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  <c r="BT75" s="399"/>
      <c r="BU75" s="399"/>
      <c r="BV75" s="399"/>
    </row>
    <row r="76" spans="1:76" s="437" customFormat="1" ht="21.95" customHeight="1">
      <c r="A76" s="907" t="s">
        <v>293</v>
      </c>
      <c r="B76" s="798">
        <v>27984.59</v>
      </c>
      <c r="C76" s="798"/>
      <c r="D76" s="826">
        <v>0</v>
      </c>
      <c r="E76" s="826">
        <v>0</v>
      </c>
      <c r="F76" s="827">
        <v>0</v>
      </c>
      <c r="G76" s="799">
        <v>0</v>
      </c>
      <c r="H76" s="429" t="s">
        <v>4</v>
      </c>
      <c r="I76" s="755"/>
      <c r="J76" s="399"/>
      <c r="K76" s="894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  <c r="AX76" s="399"/>
      <c r="AY76" s="399"/>
      <c r="AZ76" s="399"/>
      <c r="BA76" s="399"/>
      <c r="BB76" s="399"/>
      <c r="BC76" s="399"/>
      <c r="BD76" s="399"/>
      <c r="BE76" s="399"/>
      <c r="BF76" s="399"/>
      <c r="BG76" s="399"/>
      <c r="BH76" s="399"/>
      <c r="BI76" s="399"/>
      <c r="BJ76" s="399"/>
      <c r="BK76" s="399"/>
      <c r="BL76" s="399"/>
      <c r="BM76" s="399"/>
      <c r="BN76" s="399"/>
      <c r="BO76" s="399"/>
      <c r="BP76" s="399"/>
      <c r="BQ76" s="399"/>
      <c r="BR76" s="399"/>
      <c r="BS76" s="399"/>
      <c r="BT76" s="399"/>
      <c r="BU76" s="399"/>
      <c r="BV76" s="399"/>
    </row>
    <row r="77" spans="1:76" s="437" customFormat="1" ht="21.95" hidden="1" customHeight="1">
      <c r="A77" s="754" t="s">
        <v>294</v>
      </c>
      <c r="B77" s="798">
        <v>0</v>
      </c>
      <c r="C77" s="798"/>
      <c r="D77" s="826">
        <v>0</v>
      </c>
      <c r="E77" s="826">
        <v>0</v>
      </c>
      <c r="F77" s="827">
        <v>0</v>
      </c>
      <c r="G77" s="799">
        <v>0</v>
      </c>
      <c r="H77" s="429"/>
      <c r="I77" s="755"/>
      <c r="J77" s="399"/>
      <c r="K77" s="894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  <c r="BV77" s="399"/>
    </row>
    <row r="78" spans="1:76" s="437" customFormat="1" ht="21.95" customHeight="1">
      <c r="A78" s="754" t="s">
        <v>295</v>
      </c>
      <c r="B78" s="798">
        <v>544488.92999999993</v>
      </c>
      <c r="C78" s="798"/>
      <c r="D78" s="826">
        <v>0</v>
      </c>
      <c r="E78" s="826">
        <v>0</v>
      </c>
      <c r="F78" s="827">
        <v>0</v>
      </c>
      <c r="G78" s="799">
        <v>0</v>
      </c>
      <c r="H78" s="429" t="s">
        <v>4</v>
      </c>
      <c r="I78" s="755"/>
      <c r="J78" s="399"/>
      <c r="K78" s="894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  <c r="BV78" s="399"/>
    </row>
    <row r="79" spans="1:76" s="437" customFormat="1" ht="21.95" customHeight="1">
      <c r="A79" s="756" t="s">
        <v>296</v>
      </c>
      <c r="B79" s="798">
        <v>848529.56000000017</v>
      </c>
      <c r="C79" s="798"/>
      <c r="D79" s="826">
        <v>0</v>
      </c>
      <c r="E79" s="826">
        <v>0</v>
      </c>
      <c r="F79" s="827">
        <v>0</v>
      </c>
      <c r="G79" s="799">
        <v>0</v>
      </c>
      <c r="H79" s="429" t="s">
        <v>4</v>
      </c>
      <c r="I79" s="755"/>
      <c r="J79" s="399"/>
      <c r="K79" s="894"/>
      <c r="L79" s="755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  <c r="BV79" s="399"/>
      <c r="BW79" s="399"/>
      <c r="BX79" s="399"/>
    </row>
    <row r="80" spans="1:76" s="437" customFormat="1" ht="21.95" customHeight="1">
      <c r="A80" s="754" t="s">
        <v>297</v>
      </c>
      <c r="B80" s="798">
        <v>30146.550000000003</v>
      </c>
      <c r="C80" s="798"/>
      <c r="D80" s="826">
        <v>0</v>
      </c>
      <c r="E80" s="826">
        <v>0</v>
      </c>
      <c r="F80" s="827">
        <v>0</v>
      </c>
      <c r="G80" s="799">
        <v>0</v>
      </c>
      <c r="H80" s="429"/>
      <c r="I80" s="755"/>
      <c r="J80" s="399"/>
      <c r="K80" s="894"/>
      <c r="L80" s="755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  <c r="BV80" s="399"/>
      <c r="BW80" s="399"/>
      <c r="BX80" s="399"/>
    </row>
    <row r="81" spans="1:252" s="437" customFormat="1" ht="21.95" customHeight="1">
      <c r="A81" s="754" t="s">
        <v>298</v>
      </c>
      <c r="B81" s="798">
        <v>942049.29</v>
      </c>
      <c r="C81" s="798"/>
      <c r="D81" s="826">
        <v>0</v>
      </c>
      <c r="E81" s="826">
        <v>0</v>
      </c>
      <c r="F81" s="827">
        <v>0</v>
      </c>
      <c r="G81" s="799">
        <v>0</v>
      </c>
      <c r="H81" s="429" t="s">
        <v>4</v>
      </c>
      <c r="I81" s="755"/>
      <c r="J81" s="399"/>
      <c r="K81" s="894"/>
      <c r="L81" s="755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</row>
    <row r="82" spans="1:252" s="437" customFormat="1" ht="21.95" hidden="1" customHeight="1">
      <c r="A82" s="754" t="s">
        <v>299</v>
      </c>
      <c r="B82" s="798">
        <v>0</v>
      </c>
      <c r="C82" s="798"/>
      <c r="D82" s="826">
        <v>0</v>
      </c>
      <c r="E82" s="826">
        <v>0</v>
      </c>
      <c r="F82" s="827">
        <v>0</v>
      </c>
      <c r="G82" s="799">
        <v>0</v>
      </c>
      <c r="H82" s="429" t="s">
        <v>4</v>
      </c>
      <c r="I82" s="755"/>
      <c r="J82" s="399"/>
      <c r="K82" s="894"/>
      <c r="L82" s="755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  <c r="AX82" s="399"/>
      <c r="AY82" s="399"/>
      <c r="AZ82" s="399"/>
      <c r="BA82" s="399"/>
      <c r="BB82" s="399"/>
      <c r="BC82" s="399"/>
      <c r="BD82" s="399"/>
      <c r="BE82" s="399"/>
      <c r="BF82" s="399"/>
      <c r="BG82" s="399"/>
      <c r="BH82" s="399"/>
      <c r="BI82" s="399"/>
      <c r="BJ82" s="399"/>
      <c r="BK82" s="399"/>
      <c r="BL82" s="399"/>
      <c r="BM82" s="399"/>
      <c r="BN82" s="399"/>
      <c r="BO82" s="399"/>
      <c r="BP82" s="399"/>
      <c r="BQ82" s="399"/>
      <c r="BR82" s="399"/>
      <c r="BS82" s="399"/>
      <c r="BT82" s="399"/>
      <c r="BU82" s="399"/>
      <c r="BV82" s="399"/>
      <c r="BW82" s="399"/>
      <c r="BX82" s="399"/>
    </row>
    <row r="83" spans="1:252" s="437" customFormat="1" ht="21.95" customHeight="1">
      <c r="A83" s="754" t="s">
        <v>347</v>
      </c>
      <c r="B83" s="798">
        <v>1722929.13</v>
      </c>
      <c r="C83" s="798"/>
      <c r="D83" s="826">
        <v>0</v>
      </c>
      <c r="E83" s="826">
        <v>0</v>
      </c>
      <c r="F83" s="827">
        <v>0</v>
      </c>
      <c r="G83" s="799">
        <v>0</v>
      </c>
      <c r="H83" s="429" t="s">
        <v>4</v>
      </c>
      <c r="I83" s="755"/>
      <c r="J83" s="399"/>
      <c r="K83" s="894"/>
      <c r="L83" s="755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  <c r="AX83" s="399"/>
      <c r="AY83" s="399"/>
      <c r="AZ83" s="399"/>
      <c r="BA83" s="399"/>
      <c r="BB83" s="399"/>
      <c r="BC83" s="399"/>
      <c r="BD83" s="399"/>
      <c r="BE83" s="399"/>
      <c r="BF83" s="399"/>
      <c r="BG83" s="399"/>
      <c r="BH83" s="399"/>
      <c r="BI83" s="399"/>
      <c r="BJ83" s="399"/>
      <c r="BK83" s="399"/>
      <c r="BL83" s="399"/>
      <c r="BM83" s="399"/>
      <c r="BN83" s="399"/>
      <c r="BO83" s="399"/>
      <c r="BP83" s="399"/>
      <c r="BQ83" s="399"/>
      <c r="BR83" s="399"/>
      <c r="BS83" s="399"/>
      <c r="BT83" s="399"/>
      <c r="BU83" s="399"/>
      <c r="BV83" s="399"/>
      <c r="BW83" s="399"/>
      <c r="BX83" s="399"/>
    </row>
    <row r="84" spans="1:252" s="437" customFormat="1" ht="21.95" customHeight="1">
      <c r="A84" s="754" t="s">
        <v>300</v>
      </c>
      <c r="B84" s="798">
        <v>524789.30999999994</v>
      </c>
      <c r="C84" s="798"/>
      <c r="D84" s="826">
        <v>0</v>
      </c>
      <c r="E84" s="826">
        <v>0</v>
      </c>
      <c r="F84" s="827">
        <v>0</v>
      </c>
      <c r="G84" s="799">
        <v>0</v>
      </c>
      <c r="H84" s="429" t="s">
        <v>4</v>
      </c>
      <c r="I84" s="755"/>
      <c r="J84" s="399"/>
      <c r="K84" s="894"/>
      <c r="L84" s="755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Y84" s="399"/>
      <c r="AZ84" s="399"/>
      <c r="BA84" s="399"/>
      <c r="BB84" s="399"/>
      <c r="BC84" s="399"/>
      <c r="BD84" s="399"/>
      <c r="BE84" s="399"/>
      <c r="BF84" s="399"/>
      <c r="BG84" s="399"/>
      <c r="BH84" s="399"/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  <c r="BV84" s="399"/>
      <c r="BW84" s="399"/>
      <c r="BX84" s="399"/>
    </row>
    <row r="85" spans="1:252" s="437" customFormat="1" ht="21.95" customHeight="1">
      <c r="A85" s="758" t="s">
        <v>301</v>
      </c>
      <c r="B85" s="798">
        <v>51597.7</v>
      </c>
      <c r="C85" s="798"/>
      <c r="D85" s="826">
        <v>0</v>
      </c>
      <c r="E85" s="826">
        <v>0</v>
      </c>
      <c r="F85" s="827">
        <v>0</v>
      </c>
      <c r="G85" s="799">
        <v>0</v>
      </c>
      <c r="H85" s="429" t="s">
        <v>4</v>
      </c>
      <c r="I85" s="755"/>
      <c r="J85" s="399"/>
      <c r="K85" s="894"/>
      <c r="L85" s="755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  <c r="AX85" s="399"/>
      <c r="AY85" s="399"/>
      <c r="AZ85" s="399"/>
      <c r="BA85" s="399"/>
      <c r="BB85" s="399"/>
      <c r="BC85" s="399"/>
      <c r="BD85" s="399"/>
      <c r="BE85" s="399"/>
      <c r="BF85" s="399"/>
      <c r="BG85" s="399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  <c r="BV85" s="399"/>
      <c r="BW85" s="399"/>
      <c r="BX85" s="399"/>
    </row>
    <row r="86" spans="1:252" s="437" customFormat="1" ht="21.95" customHeight="1">
      <c r="A86" s="754" t="s">
        <v>304</v>
      </c>
      <c r="B86" s="798">
        <v>311693.99999999994</v>
      </c>
      <c r="C86" s="798"/>
      <c r="D86" s="826">
        <v>0</v>
      </c>
      <c r="E86" s="826">
        <v>0</v>
      </c>
      <c r="F86" s="827">
        <v>0</v>
      </c>
      <c r="G86" s="799">
        <v>0</v>
      </c>
      <c r="H86" s="429" t="s">
        <v>4</v>
      </c>
      <c r="I86" s="755"/>
      <c r="J86" s="399"/>
      <c r="K86" s="894"/>
      <c r="L86" s="755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  <c r="AG86" s="399"/>
      <c r="AH86" s="399"/>
      <c r="AI86" s="399"/>
      <c r="AJ86" s="399"/>
      <c r="AK86" s="399"/>
      <c r="AL86" s="399"/>
      <c r="AM86" s="399"/>
      <c r="AN86" s="399"/>
      <c r="AO86" s="399"/>
      <c r="AP86" s="399"/>
      <c r="AQ86" s="399"/>
      <c r="AR86" s="399"/>
      <c r="AS86" s="399"/>
      <c r="AT86" s="399"/>
      <c r="AU86" s="399"/>
      <c r="AV86" s="399"/>
      <c r="AW86" s="399"/>
      <c r="AX86" s="399"/>
      <c r="AY86" s="399"/>
      <c r="AZ86" s="399"/>
      <c r="BA86" s="399"/>
      <c r="BB86" s="399"/>
      <c r="BC86" s="399"/>
      <c r="BD86" s="399"/>
      <c r="BE86" s="399"/>
      <c r="BF86" s="399"/>
      <c r="BG86" s="399"/>
      <c r="BH86" s="399"/>
      <c r="BI86" s="399"/>
      <c r="BJ86" s="399"/>
      <c r="BK86" s="399"/>
      <c r="BL86" s="399"/>
      <c r="BM86" s="399"/>
      <c r="BN86" s="399"/>
      <c r="BO86" s="399"/>
      <c r="BP86" s="399"/>
      <c r="BQ86" s="399"/>
      <c r="BR86" s="399"/>
      <c r="BS86" s="399"/>
      <c r="BT86" s="399"/>
      <c r="BU86" s="399"/>
      <c r="BV86" s="399"/>
      <c r="BW86" s="399"/>
      <c r="BX86" s="399"/>
    </row>
    <row r="87" spans="1:252" s="437" customFormat="1" ht="21.95" hidden="1" customHeight="1">
      <c r="A87" s="754" t="s">
        <v>306</v>
      </c>
      <c r="B87" s="798">
        <v>0</v>
      </c>
      <c r="C87" s="798"/>
      <c r="D87" s="826">
        <v>0</v>
      </c>
      <c r="E87" s="826">
        <v>0</v>
      </c>
      <c r="F87" s="827">
        <v>0</v>
      </c>
      <c r="G87" s="799">
        <v>0</v>
      </c>
      <c r="H87" s="429" t="s">
        <v>4</v>
      </c>
      <c r="I87" s="755"/>
      <c r="J87" s="399"/>
      <c r="K87" s="894"/>
      <c r="L87" s="755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399"/>
      <c r="AK87" s="399"/>
      <c r="AL87" s="399"/>
      <c r="AM87" s="399"/>
      <c r="AN87" s="399"/>
      <c r="AO87" s="399"/>
      <c r="AP87" s="399"/>
      <c r="AQ87" s="399"/>
      <c r="AR87" s="399"/>
      <c r="AS87" s="399"/>
      <c r="AT87" s="399"/>
      <c r="AU87" s="399"/>
      <c r="AV87" s="399"/>
      <c r="AW87" s="399"/>
      <c r="AX87" s="399"/>
      <c r="AY87" s="399"/>
      <c r="AZ87" s="399"/>
      <c r="BA87" s="399"/>
      <c r="BB87" s="399"/>
      <c r="BC87" s="399"/>
      <c r="BD87" s="399"/>
      <c r="BE87" s="399"/>
      <c r="BF87" s="399"/>
      <c r="BG87" s="399"/>
      <c r="BH87" s="399"/>
      <c r="BI87" s="399"/>
      <c r="BJ87" s="399"/>
      <c r="BK87" s="399"/>
      <c r="BL87" s="399"/>
      <c r="BM87" s="399"/>
      <c r="BN87" s="399"/>
      <c r="BO87" s="399"/>
      <c r="BP87" s="399"/>
      <c r="BQ87" s="399"/>
      <c r="BR87" s="399"/>
      <c r="BS87" s="399"/>
      <c r="BT87" s="399"/>
      <c r="BU87" s="399"/>
      <c r="BV87" s="399"/>
      <c r="BW87" s="399"/>
      <c r="BX87" s="399"/>
    </row>
    <row r="88" spans="1:252" ht="21.95" customHeight="1">
      <c r="A88" s="754" t="s">
        <v>307</v>
      </c>
      <c r="B88" s="798">
        <v>150683564.3200002</v>
      </c>
      <c r="C88" s="798"/>
      <c r="D88" s="826">
        <v>6578122.4600000009</v>
      </c>
      <c r="E88" s="826">
        <v>1156.48</v>
      </c>
      <c r="F88" s="827">
        <v>4072106.3200000008</v>
      </c>
      <c r="G88" s="799">
        <v>2506016.14</v>
      </c>
      <c r="H88" s="429" t="s">
        <v>4</v>
      </c>
      <c r="I88" s="755"/>
      <c r="K88" s="894"/>
      <c r="L88" s="755"/>
    </row>
    <row r="89" spans="1:252" ht="21.95" customHeight="1">
      <c r="A89" s="754" t="s">
        <v>308</v>
      </c>
      <c r="B89" s="798">
        <v>665184.15000000014</v>
      </c>
      <c r="C89" s="798"/>
      <c r="D89" s="826">
        <v>25154</v>
      </c>
      <c r="E89" s="826">
        <v>3294</v>
      </c>
      <c r="F89" s="827">
        <v>25154</v>
      </c>
      <c r="G89" s="799">
        <v>0</v>
      </c>
      <c r="H89" s="429" t="s">
        <v>4</v>
      </c>
      <c r="I89" s="755"/>
      <c r="K89" s="894"/>
      <c r="L89" s="755"/>
    </row>
    <row r="90" spans="1:252" s="437" customFormat="1" ht="21.95" customHeight="1" thickBot="1">
      <c r="A90" s="754" t="s">
        <v>309</v>
      </c>
      <c r="B90" s="798">
        <v>30581249.920000002</v>
      </c>
      <c r="C90" s="829"/>
      <c r="D90" s="826">
        <v>0</v>
      </c>
      <c r="E90" s="830">
        <v>0</v>
      </c>
      <c r="F90" s="827">
        <v>0</v>
      </c>
      <c r="G90" s="799">
        <v>0</v>
      </c>
      <c r="H90" s="429" t="s">
        <v>4</v>
      </c>
      <c r="I90" s="755"/>
      <c r="J90" s="399"/>
      <c r="K90" s="894"/>
      <c r="L90" s="755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  <c r="AX90" s="399"/>
      <c r="AY90" s="399"/>
      <c r="AZ90" s="399"/>
      <c r="BA90" s="399"/>
      <c r="BB90" s="399"/>
      <c r="BC90" s="399"/>
      <c r="BD90" s="399"/>
      <c r="BE90" s="399"/>
      <c r="BF90" s="399"/>
      <c r="BG90" s="399"/>
      <c r="BH90" s="399"/>
      <c r="BI90" s="399"/>
      <c r="BJ90" s="399"/>
      <c r="BK90" s="399"/>
      <c r="BL90" s="399"/>
      <c r="BM90" s="399"/>
      <c r="BN90" s="399"/>
      <c r="BO90" s="399"/>
      <c r="BP90" s="399"/>
      <c r="BQ90" s="399"/>
      <c r="BR90" s="399"/>
      <c r="BS90" s="399"/>
      <c r="BT90" s="399"/>
      <c r="BU90" s="399"/>
      <c r="BV90" s="399"/>
      <c r="BW90" s="399"/>
      <c r="BX90" s="399"/>
    </row>
    <row r="91" spans="1:252" s="437" customFormat="1" ht="21.95" customHeight="1" thickTop="1">
      <c r="A91" s="759" t="s">
        <v>587</v>
      </c>
      <c r="B91" s="831"/>
      <c r="C91" s="832"/>
      <c r="D91" s="833"/>
      <c r="E91" s="834"/>
      <c r="F91" s="835"/>
      <c r="G91" s="804"/>
      <c r="H91" s="429" t="s">
        <v>4</v>
      </c>
      <c r="I91" s="755"/>
      <c r="J91" s="399"/>
      <c r="K91" s="894"/>
      <c r="L91" s="755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  <c r="AR91" s="399"/>
      <c r="AS91" s="399"/>
      <c r="AT91" s="399"/>
      <c r="AU91" s="399"/>
      <c r="AV91" s="399"/>
      <c r="AW91" s="399"/>
      <c r="AX91" s="399"/>
      <c r="AY91" s="399"/>
      <c r="AZ91" s="399"/>
      <c r="BA91" s="399"/>
      <c r="BB91" s="399"/>
      <c r="BC91" s="399"/>
      <c r="BD91" s="399"/>
      <c r="BE91" s="399"/>
      <c r="BF91" s="399"/>
      <c r="BG91" s="399"/>
      <c r="BH91" s="399"/>
      <c r="BI91" s="399"/>
      <c r="BJ91" s="399"/>
      <c r="BK91" s="399"/>
      <c r="BL91" s="399"/>
      <c r="BM91" s="399"/>
      <c r="BN91" s="399"/>
      <c r="BO91" s="399"/>
      <c r="BP91" s="399"/>
      <c r="BQ91" s="399"/>
      <c r="BR91" s="399"/>
      <c r="BS91" s="399"/>
      <c r="BT91" s="399"/>
      <c r="BU91" s="399"/>
      <c r="BV91" s="399"/>
      <c r="BW91" s="399"/>
      <c r="BX91" s="399"/>
    </row>
    <row r="92" spans="1:252" s="437" customFormat="1" ht="21.95" customHeight="1">
      <c r="A92" s="441" t="s">
        <v>597</v>
      </c>
      <c r="B92" s="836">
        <v>20366628856.860001</v>
      </c>
      <c r="C92" s="805" t="s">
        <v>711</v>
      </c>
      <c r="D92" s="837">
        <v>0</v>
      </c>
      <c r="E92" s="838">
        <v>0</v>
      </c>
      <c r="F92" s="1140">
        <v>0</v>
      </c>
      <c r="G92" s="839">
        <v>0</v>
      </c>
      <c r="H92" s="429" t="s">
        <v>4</v>
      </c>
      <c r="I92" s="755"/>
      <c r="J92" s="399"/>
      <c r="K92" s="894"/>
      <c r="L92" s="755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399"/>
      <c r="AW92" s="399"/>
      <c r="AX92" s="399"/>
      <c r="AY92" s="399"/>
      <c r="AZ92" s="399"/>
      <c r="BA92" s="399"/>
      <c r="BB92" s="399"/>
      <c r="BC92" s="399"/>
      <c r="BD92" s="399"/>
      <c r="BE92" s="399"/>
      <c r="BF92" s="399"/>
      <c r="BG92" s="399"/>
      <c r="BH92" s="399"/>
      <c r="BI92" s="399"/>
      <c r="BJ92" s="399"/>
      <c r="BK92" s="399"/>
      <c r="BL92" s="399"/>
      <c r="BM92" s="399"/>
      <c r="BN92" s="399"/>
      <c r="BO92" s="399"/>
      <c r="BP92" s="399"/>
      <c r="BQ92" s="399"/>
      <c r="BR92" s="399"/>
      <c r="BS92" s="399"/>
      <c r="BT92" s="399"/>
      <c r="BU92" s="399"/>
      <c r="BV92" s="399"/>
      <c r="BW92" s="399"/>
      <c r="BX92" s="399"/>
    </row>
    <row r="93" spans="1:252" s="440" customFormat="1" ht="19.5" customHeight="1">
      <c r="H93" s="429" t="s">
        <v>4</v>
      </c>
      <c r="I93" s="755"/>
      <c r="J93" s="755"/>
      <c r="K93" s="893"/>
      <c r="L93" s="755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  <c r="AR93" s="399"/>
      <c r="AS93" s="399"/>
      <c r="AT93" s="399"/>
    </row>
    <row r="94" spans="1:252" s="440" customFormat="1" ht="18" customHeight="1">
      <c r="A94" s="1144" t="s">
        <v>714</v>
      </c>
      <c r="B94" s="760"/>
      <c r="C94" s="760"/>
      <c r="D94" s="760"/>
      <c r="E94" s="760"/>
      <c r="H94" s="429" t="s">
        <v>4</v>
      </c>
      <c r="I94" s="755"/>
      <c r="J94" s="755"/>
      <c r="K94" s="893"/>
      <c r="L94" s="755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  <c r="AR94" s="399"/>
      <c r="AS94" s="399"/>
      <c r="AT94" s="399"/>
    </row>
    <row r="95" spans="1:252" s="440" customFormat="1" ht="16.5" customHeight="1">
      <c r="A95" s="1145" t="s">
        <v>770</v>
      </c>
      <c r="B95" s="760"/>
      <c r="C95" s="760"/>
      <c r="D95" s="760"/>
      <c r="E95" s="760"/>
      <c r="H95" s="429" t="s">
        <v>4</v>
      </c>
      <c r="I95" s="399"/>
      <c r="J95" s="399"/>
      <c r="K95" s="893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9"/>
      <c r="AH95" s="399"/>
      <c r="AI95" s="399"/>
      <c r="AJ95" s="399"/>
      <c r="AK95" s="399"/>
      <c r="AL95" s="399"/>
      <c r="AM95" s="399"/>
      <c r="AN95" s="399"/>
      <c r="AO95" s="399"/>
      <c r="AP95" s="399"/>
      <c r="AQ95" s="399"/>
      <c r="AR95" s="399"/>
      <c r="AS95" s="399"/>
      <c r="AT95" s="399"/>
    </row>
    <row r="96" spans="1:252" s="760" customFormat="1" ht="18" customHeight="1">
      <c r="A96" s="442"/>
      <c r="B96" s="442"/>
      <c r="C96" s="442"/>
      <c r="D96" s="442"/>
      <c r="E96" s="442"/>
      <c r="F96" s="442"/>
      <c r="G96" s="442"/>
      <c r="H96" s="442"/>
      <c r="I96" s="399"/>
      <c r="J96" s="399"/>
      <c r="K96" s="893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  <c r="AR96" s="399"/>
      <c r="AS96" s="399"/>
      <c r="AT96" s="399"/>
      <c r="AU96" s="399"/>
      <c r="AV96" s="399"/>
      <c r="AW96" s="399"/>
      <c r="AX96" s="399"/>
      <c r="AY96" s="399"/>
      <c r="AZ96" s="399"/>
      <c r="BA96" s="399"/>
      <c r="BB96" s="399"/>
      <c r="BC96" s="399"/>
      <c r="BD96" s="399"/>
      <c r="BE96" s="399"/>
      <c r="BF96" s="399"/>
      <c r="BG96" s="399"/>
      <c r="BH96" s="399"/>
      <c r="BI96" s="399"/>
      <c r="BJ96" s="399"/>
      <c r="BK96" s="399"/>
      <c r="BL96" s="399"/>
      <c r="BM96" s="399"/>
      <c r="BN96" s="399"/>
      <c r="BO96" s="399"/>
      <c r="BP96" s="399"/>
      <c r="BQ96" s="399"/>
      <c r="BR96" s="399"/>
      <c r="BS96" s="399"/>
      <c r="BT96" s="399"/>
      <c r="BU96" s="399"/>
      <c r="BV96" s="399"/>
      <c r="BW96" s="399"/>
      <c r="BX96" s="399"/>
      <c r="BY96" s="399"/>
      <c r="BZ96" s="399"/>
      <c r="CA96" s="399"/>
      <c r="CB96" s="399"/>
      <c r="CC96" s="399"/>
      <c r="CD96" s="399"/>
      <c r="CE96" s="399"/>
      <c r="CF96" s="399"/>
      <c r="CG96" s="399"/>
      <c r="CH96" s="399"/>
      <c r="CI96" s="399"/>
      <c r="CJ96" s="399"/>
      <c r="CK96" s="399"/>
      <c r="CL96" s="399"/>
      <c r="CM96" s="399"/>
      <c r="CN96" s="399"/>
      <c r="CO96" s="399"/>
      <c r="CP96" s="399"/>
      <c r="CQ96" s="399"/>
      <c r="CR96" s="399"/>
      <c r="CS96" s="399"/>
      <c r="CT96" s="399"/>
      <c r="CU96" s="399"/>
      <c r="CV96" s="399"/>
      <c r="CW96" s="399"/>
      <c r="CX96" s="399"/>
      <c r="CY96" s="399"/>
      <c r="CZ96" s="399"/>
      <c r="DA96" s="399"/>
      <c r="DB96" s="399"/>
      <c r="DC96" s="399"/>
      <c r="DD96" s="399"/>
      <c r="DE96" s="399"/>
      <c r="DF96" s="399"/>
      <c r="DG96" s="399"/>
      <c r="DH96" s="399"/>
      <c r="DI96" s="399"/>
      <c r="DJ96" s="399"/>
      <c r="DK96" s="399"/>
      <c r="DL96" s="399"/>
      <c r="DM96" s="399"/>
      <c r="DN96" s="399"/>
      <c r="DO96" s="399"/>
      <c r="DP96" s="399"/>
      <c r="DQ96" s="399"/>
      <c r="DR96" s="399"/>
      <c r="DS96" s="399"/>
      <c r="DT96" s="399"/>
      <c r="DU96" s="399"/>
      <c r="DV96" s="399"/>
      <c r="DW96" s="399"/>
      <c r="DX96" s="399"/>
      <c r="DY96" s="399"/>
      <c r="DZ96" s="399"/>
      <c r="EA96" s="399"/>
      <c r="EB96" s="399"/>
      <c r="EC96" s="399"/>
      <c r="ED96" s="399"/>
      <c r="EE96" s="399"/>
      <c r="EF96" s="399"/>
      <c r="EG96" s="399"/>
      <c r="EH96" s="399"/>
      <c r="EI96" s="399"/>
      <c r="EJ96" s="399"/>
      <c r="EK96" s="399"/>
      <c r="EL96" s="399"/>
      <c r="EM96" s="399"/>
      <c r="EN96" s="399"/>
      <c r="EO96" s="399"/>
      <c r="EP96" s="399"/>
      <c r="EQ96" s="399"/>
      <c r="ER96" s="399"/>
      <c r="ES96" s="399"/>
      <c r="ET96" s="399"/>
      <c r="EU96" s="399"/>
      <c r="EV96" s="399"/>
      <c r="EW96" s="399"/>
      <c r="EX96" s="399"/>
      <c r="EY96" s="399"/>
      <c r="EZ96" s="399"/>
      <c r="FA96" s="399"/>
      <c r="FB96" s="399"/>
      <c r="FC96" s="399"/>
      <c r="FD96" s="399"/>
      <c r="FE96" s="399"/>
      <c r="FF96" s="399"/>
      <c r="FG96" s="399"/>
      <c r="FH96" s="399"/>
      <c r="FI96" s="399"/>
      <c r="FJ96" s="399"/>
      <c r="FK96" s="399"/>
      <c r="FL96" s="399"/>
      <c r="FM96" s="399"/>
      <c r="FN96" s="399"/>
      <c r="FO96" s="399"/>
      <c r="FP96" s="399"/>
      <c r="FQ96" s="399"/>
      <c r="FR96" s="399"/>
      <c r="FS96" s="399"/>
      <c r="FT96" s="399"/>
      <c r="FU96" s="399"/>
      <c r="FV96" s="399"/>
      <c r="FW96" s="399"/>
      <c r="FX96" s="399"/>
      <c r="FY96" s="399"/>
      <c r="FZ96" s="399"/>
      <c r="GA96" s="399"/>
      <c r="GB96" s="399"/>
      <c r="GC96" s="399"/>
      <c r="GD96" s="399"/>
      <c r="GE96" s="399"/>
      <c r="GF96" s="399"/>
      <c r="GG96" s="399"/>
      <c r="GH96" s="399"/>
      <c r="GI96" s="399"/>
      <c r="GJ96" s="399"/>
      <c r="GK96" s="399"/>
      <c r="GL96" s="399"/>
      <c r="GM96" s="399"/>
      <c r="GN96" s="399"/>
      <c r="GO96" s="399"/>
      <c r="GP96" s="399"/>
      <c r="GQ96" s="399"/>
      <c r="GR96" s="399"/>
      <c r="GS96" s="399"/>
      <c r="GT96" s="399"/>
      <c r="GU96" s="399"/>
      <c r="GV96" s="399"/>
      <c r="GW96" s="399"/>
      <c r="GX96" s="399"/>
      <c r="GY96" s="399"/>
      <c r="GZ96" s="399"/>
      <c r="HA96" s="399"/>
      <c r="HB96" s="399"/>
      <c r="HC96" s="399"/>
      <c r="HD96" s="399"/>
      <c r="HE96" s="399"/>
      <c r="HF96" s="399"/>
      <c r="HG96" s="399"/>
      <c r="HH96" s="399"/>
      <c r="HI96" s="399"/>
      <c r="HJ96" s="399"/>
      <c r="HK96" s="399"/>
      <c r="HL96" s="399"/>
      <c r="HM96" s="399"/>
      <c r="HN96" s="399"/>
      <c r="HO96" s="399"/>
      <c r="HP96" s="399"/>
      <c r="HQ96" s="399"/>
      <c r="HR96" s="399"/>
      <c r="HS96" s="399"/>
      <c r="HT96" s="399"/>
      <c r="HU96" s="399"/>
      <c r="HV96" s="399"/>
      <c r="HW96" s="399"/>
      <c r="HX96" s="399"/>
      <c r="HY96" s="399"/>
      <c r="HZ96" s="399"/>
      <c r="IA96" s="399"/>
      <c r="IB96" s="399"/>
      <c r="IC96" s="399"/>
      <c r="ID96" s="399"/>
      <c r="IE96" s="399"/>
      <c r="IF96" s="399"/>
      <c r="IG96" s="399"/>
      <c r="IH96" s="399"/>
      <c r="II96" s="399"/>
      <c r="IJ96" s="399"/>
      <c r="IK96" s="399"/>
      <c r="IL96" s="399"/>
      <c r="IM96" s="399"/>
      <c r="IN96" s="399"/>
      <c r="IO96" s="399"/>
      <c r="IP96" s="399"/>
      <c r="IQ96" s="399"/>
      <c r="IR96" s="399"/>
    </row>
    <row r="97" spans="1:8">
      <c r="A97" s="443"/>
      <c r="B97" s="443"/>
      <c r="C97" s="443"/>
      <c r="D97" s="443"/>
      <c r="E97" s="443"/>
      <c r="F97" s="443"/>
      <c r="G97" s="443"/>
      <c r="H97" s="443"/>
    </row>
    <row r="98" spans="1:8">
      <c r="A98" s="761" t="s">
        <v>4</v>
      </c>
      <c r="H98" s="429" t="s">
        <v>4</v>
      </c>
    </row>
    <row r="99" spans="1:8">
      <c r="H99" s="429" t="s">
        <v>4</v>
      </c>
    </row>
    <row r="100" spans="1:8">
      <c r="H100" s="429" t="s">
        <v>4</v>
      </c>
    </row>
    <row r="101" spans="1:8">
      <c r="H101" s="429" t="s">
        <v>4</v>
      </c>
    </row>
    <row r="102" spans="1:8">
      <c r="H102" s="429" t="s">
        <v>4</v>
      </c>
    </row>
    <row r="103" spans="1:8">
      <c r="H103" s="429" t="s">
        <v>4</v>
      </c>
    </row>
    <row r="104" spans="1:8">
      <c r="H104" s="429" t="s">
        <v>4</v>
      </c>
    </row>
    <row r="105" spans="1:8">
      <c r="H105" s="429" t="s">
        <v>4</v>
      </c>
    </row>
    <row r="106" spans="1:8">
      <c r="H106" s="429" t="s">
        <v>4</v>
      </c>
    </row>
    <row r="107" spans="1:8">
      <c r="H107" s="429" t="s">
        <v>4</v>
      </c>
    </row>
    <row r="108" spans="1:8">
      <c r="B108" s="444" t="s">
        <v>4</v>
      </c>
      <c r="C108" s="444"/>
      <c r="H108" s="429" t="s">
        <v>4</v>
      </c>
    </row>
    <row r="109" spans="1:8">
      <c r="H109" s="429" t="s">
        <v>4</v>
      </c>
    </row>
    <row r="110" spans="1:8">
      <c r="H110" s="429" t="s">
        <v>4</v>
      </c>
    </row>
    <row r="111" spans="1:8">
      <c r="H111" s="429" t="s">
        <v>4</v>
      </c>
    </row>
    <row r="112" spans="1:8">
      <c r="H112" s="429" t="s">
        <v>4</v>
      </c>
    </row>
    <row r="113" spans="8:8">
      <c r="H113" s="429" t="s">
        <v>4</v>
      </c>
    </row>
    <row r="114" spans="8:8">
      <c r="H114" s="429" t="s">
        <v>4</v>
      </c>
    </row>
    <row r="115" spans="8:8">
      <c r="H115" s="429" t="s">
        <v>4</v>
      </c>
    </row>
    <row r="116" spans="8:8">
      <c r="H116" s="429" t="s">
        <v>4</v>
      </c>
    </row>
    <row r="117" spans="8:8">
      <c r="H117" s="429" t="s">
        <v>4</v>
      </c>
    </row>
    <row r="118" spans="8:8">
      <c r="H118" s="429" t="s">
        <v>4</v>
      </c>
    </row>
    <row r="119" spans="8:8">
      <c r="H119" s="429" t="s">
        <v>4</v>
      </c>
    </row>
    <row r="120" spans="8:8">
      <c r="H120" s="429" t="s">
        <v>4</v>
      </c>
    </row>
    <row r="121" spans="8:8">
      <c r="H121" s="429" t="s">
        <v>4</v>
      </c>
    </row>
    <row r="122" spans="8:8">
      <c r="H122" s="429" t="s">
        <v>4</v>
      </c>
    </row>
    <row r="123" spans="8:8">
      <c r="H123" s="429" t="s">
        <v>4</v>
      </c>
    </row>
    <row r="124" spans="8:8">
      <c r="H124" s="429" t="s">
        <v>4</v>
      </c>
    </row>
    <row r="125" spans="8:8">
      <c r="H125" s="429" t="s">
        <v>4</v>
      </c>
    </row>
    <row r="126" spans="8:8">
      <c r="H126" s="429" t="s">
        <v>4</v>
      </c>
    </row>
    <row r="127" spans="8:8">
      <c r="H127" s="429" t="s">
        <v>4</v>
      </c>
    </row>
    <row r="128" spans="8:8">
      <c r="H128" s="429" t="s">
        <v>4</v>
      </c>
    </row>
    <row r="129" spans="8:8">
      <c r="H129" s="429" t="s">
        <v>4</v>
      </c>
    </row>
    <row r="130" spans="8:8">
      <c r="H130" s="429" t="s">
        <v>4</v>
      </c>
    </row>
    <row r="131" spans="8:8">
      <c r="H131" s="429" t="s">
        <v>4</v>
      </c>
    </row>
    <row r="132" spans="8:8">
      <c r="H132" s="429" t="s">
        <v>4</v>
      </c>
    </row>
    <row r="133" spans="8:8">
      <c r="H133" s="429" t="s">
        <v>4</v>
      </c>
    </row>
    <row r="134" spans="8:8">
      <c r="H134" s="429" t="s">
        <v>4</v>
      </c>
    </row>
    <row r="135" spans="8:8">
      <c r="H135" s="429" t="s">
        <v>4</v>
      </c>
    </row>
    <row r="136" spans="8:8">
      <c r="H136" s="429" t="s">
        <v>4</v>
      </c>
    </row>
    <row r="137" spans="8:8">
      <c r="H137" s="429" t="s">
        <v>4</v>
      </c>
    </row>
    <row r="138" spans="8:8">
      <c r="H138" s="429" t="s">
        <v>4</v>
      </c>
    </row>
    <row r="139" spans="8:8">
      <c r="H139" s="429" t="s">
        <v>4</v>
      </c>
    </row>
    <row r="140" spans="8:8">
      <c r="H140" s="429" t="s">
        <v>4</v>
      </c>
    </row>
    <row r="141" spans="8:8">
      <c r="H141" s="429" t="s">
        <v>4</v>
      </c>
    </row>
    <row r="142" spans="8:8">
      <c r="H142" s="429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2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L22" sqref="L22"/>
    </sheetView>
  </sheetViews>
  <sheetFormatPr defaultColWidth="12.5703125" defaultRowHeight="15"/>
  <cols>
    <col min="1" max="1" width="6" style="447" bestFit="1" customWidth="1"/>
    <col min="2" max="2" width="2" style="447" customWidth="1"/>
    <col min="3" max="3" width="57.140625" style="447" customWidth="1"/>
    <col min="4" max="4" width="20.140625" style="447" customWidth="1"/>
    <col min="5" max="8" width="21.42578125" style="447" customWidth="1"/>
    <col min="9" max="9" width="16.7109375" style="447" customWidth="1"/>
    <col min="10" max="10" width="12.5703125" style="447"/>
    <col min="11" max="11" width="16.7109375" style="447" customWidth="1"/>
    <col min="12" max="12" width="22.85546875" style="447" customWidth="1"/>
    <col min="13" max="256" width="12.5703125" style="447"/>
    <col min="257" max="257" width="5" style="447" customWidth="1"/>
    <col min="258" max="258" width="2" style="447" customWidth="1"/>
    <col min="259" max="259" width="57.140625" style="447" customWidth="1"/>
    <col min="260" max="260" width="20.140625" style="447" customWidth="1"/>
    <col min="261" max="264" width="21.42578125" style="447" customWidth="1"/>
    <col min="265" max="265" width="16.7109375" style="447" customWidth="1"/>
    <col min="266" max="266" width="12.5703125" style="447"/>
    <col min="267" max="267" width="16.7109375" style="447" customWidth="1"/>
    <col min="268" max="268" width="22.85546875" style="447" customWidth="1"/>
    <col min="269" max="512" width="12.5703125" style="447"/>
    <col min="513" max="513" width="5" style="447" customWidth="1"/>
    <col min="514" max="514" width="2" style="447" customWidth="1"/>
    <col min="515" max="515" width="57.140625" style="447" customWidth="1"/>
    <col min="516" max="516" width="20.140625" style="447" customWidth="1"/>
    <col min="517" max="520" width="21.42578125" style="447" customWidth="1"/>
    <col min="521" max="521" width="16.7109375" style="447" customWidth="1"/>
    <col min="522" max="522" width="12.5703125" style="447"/>
    <col min="523" max="523" width="16.7109375" style="447" customWidth="1"/>
    <col min="524" max="524" width="22.85546875" style="447" customWidth="1"/>
    <col min="525" max="768" width="12.5703125" style="447"/>
    <col min="769" max="769" width="5" style="447" customWidth="1"/>
    <col min="770" max="770" width="2" style="447" customWidth="1"/>
    <col min="771" max="771" width="57.140625" style="447" customWidth="1"/>
    <col min="772" max="772" width="20.140625" style="447" customWidth="1"/>
    <col min="773" max="776" width="21.42578125" style="447" customWidth="1"/>
    <col min="777" max="777" width="16.7109375" style="447" customWidth="1"/>
    <col min="778" max="778" width="12.5703125" style="447"/>
    <col min="779" max="779" width="16.7109375" style="447" customWidth="1"/>
    <col min="780" max="780" width="22.85546875" style="447" customWidth="1"/>
    <col min="781" max="1024" width="12.5703125" style="447"/>
    <col min="1025" max="1025" width="5" style="447" customWidth="1"/>
    <col min="1026" max="1026" width="2" style="447" customWidth="1"/>
    <col min="1027" max="1027" width="57.140625" style="447" customWidth="1"/>
    <col min="1028" max="1028" width="20.140625" style="447" customWidth="1"/>
    <col min="1029" max="1032" width="21.42578125" style="447" customWidth="1"/>
    <col min="1033" max="1033" width="16.7109375" style="447" customWidth="1"/>
    <col min="1034" max="1034" width="12.5703125" style="447"/>
    <col min="1035" max="1035" width="16.7109375" style="447" customWidth="1"/>
    <col min="1036" max="1036" width="22.85546875" style="447" customWidth="1"/>
    <col min="1037" max="1280" width="12.5703125" style="447"/>
    <col min="1281" max="1281" width="5" style="447" customWidth="1"/>
    <col min="1282" max="1282" width="2" style="447" customWidth="1"/>
    <col min="1283" max="1283" width="57.140625" style="447" customWidth="1"/>
    <col min="1284" max="1284" width="20.140625" style="447" customWidth="1"/>
    <col min="1285" max="1288" width="21.42578125" style="447" customWidth="1"/>
    <col min="1289" max="1289" width="16.7109375" style="447" customWidth="1"/>
    <col min="1290" max="1290" width="12.5703125" style="447"/>
    <col min="1291" max="1291" width="16.7109375" style="447" customWidth="1"/>
    <col min="1292" max="1292" width="22.85546875" style="447" customWidth="1"/>
    <col min="1293" max="1536" width="12.5703125" style="447"/>
    <col min="1537" max="1537" width="5" style="447" customWidth="1"/>
    <col min="1538" max="1538" width="2" style="447" customWidth="1"/>
    <col min="1539" max="1539" width="57.140625" style="447" customWidth="1"/>
    <col min="1540" max="1540" width="20.140625" style="447" customWidth="1"/>
    <col min="1541" max="1544" width="21.42578125" style="447" customWidth="1"/>
    <col min="1545" max="1545" width="16.7109375" style="447" customWidth="1"/>
    <col min="1546" max="1546" width="12.5703125" style="447"/>
    <col min="1547" max="1547" width="16.7109375" style="447" customWidth="1"/>
    <col min="1548" max="1548" width="22.85546875" style="447" customWidth="1"/>
    <col min="1549" max="1792" width="12.5703125" style="447"/>
    <col min="1793" max="1793" width="5" style="447" customWidth="1"/>
    <col min="1794" max="1794" width="2" style="447" customWidth="1"/>
    <col min="1795" max="1795" width="57.140625" style="447" customWidth="1"/>
    <col min="1796" max="1796" width="20.140625" style="447" customWidth="1"/>
    <col min="1797" max="1800" width="21.42578125" style="447" customWidth="1"/>
    <col min="1801" max="1801" width="16.7109375" style="447" customWidth="1"/>
    <col min="1802" max="1802" width="12.5703125" style="447"/>
    <col min="1803" max="1803" width="16.7109375" style="447" customWidth="1"/>
    <col min="1804" max="1804" width="22.85546875" style="447" customWidth="1"/>
    <col min="1805" max="2048" width="12.5703125" style="447"/>
    <col min="2049" max="2049" width="5" style="447" customWidth="1"/>
    <col min="2050" max="2050" width="2" style="447" customWidth="1"/>
    <col min="2051" max="2051" width="57.140625" style="447" customWidth="1"/>
    <col min="2052" max="2052" width="20.140625" style="447" customWidth="1"/>
    <col min="2053" max="2056" width="21.42578125" style="447" customWidth="1"/>
    <col min="2057" max="2057" width="16.7109375" style="447" customWidth="1"/>
    <col min="2058" max="2058" width="12.5703125" style="447"/>
    <col min="2059" max="2059" width="16.7109375" style="447" customWidth="1"/>
    <col min="2060" max="2060" width="22.85546875" style="447" customWidth="1"/>
    <col min="2061" max="2304" width="12.5703125" style="447"/>
    <col min="2305" max="2305" width="5" style="447" customWidth="1"/>
    <col min="2306" max="2306" width="2" style="447" customWidth="1"/>
    <col min="2307" max="2307" width="57.140625" style="447" customWidth="1"/>
    <col min="2308" max="2308" width="20.140625" style="447" customWidth="1"/>
    <col min="2309" max="2312" width="21.42578125" style="447" customWidth="1"/>
    <col min="2313" max="2313" width="16.7109375" style="447" customWidth="1"/>
    <col min="2314" max="2314" width="12.5703125" style="447"/>
    <col min="2315" max="2315" width="16.7109375" style="447" customWidth="1"/>
    <col min="2316" max="2316" width="22.85546875" style="447" customWidth="1"/>
    <col min="2317" max="2560" width="12.5703125" style="447"/>
    <col min="2561" max="2561" width="5" style="447" customWidth="1"/>
    <col min="2562" max="2562" width="2" style="447" customWidth="1"/>
    <col min="2563" max="2563" width="57.140625" style="447" customWidth="1"/>
    <col min="2564" max="2564" width="20.140625" style="447" customWidth="1"/>
    <col min="2565" max="2568" width="21.42578125" style="447" customWidth="1"/>
    <col min="2569" max="2569" width="16.7109375" style="447" customWidth="1"/>
    <col min="2570" max="2570" width="12.5703125" style="447"/>
    <col min="2571" max="2571" width="16.7109375" style="447" customWidth="1"/>
    <col min="2572" max="2572" width="22.85546875" style="447" customWidth="1"/>
    <col min="2573" max="2816" width="12.5703125" style="447"/>
    <col min="2817" max="2817" width="5" style="447" customWidth="1"/>
    <col min="2818" max="2818" width="2" style="447" customWidth="1"/>
    <col min="2819" max="2819" width="57.140625" style="447" customWidth="1"/>
    <col min="2820" max="2820" width="20.140625" style="447" customWidth="1"/>
    <col min="2821" max="2824" width="21.42578125" style="447" customWidth="1"/>
    <col min="2825" max="2825" width="16.7109375" style="447" customWidth="1"/>
    <col min="2826" max="2826" width="12.5703125" style="447"/>
    <col min="2827" max="2827" width="16.7109375" style="447" customWidth="1"/>
    <col min="2828" max="2828" width="22.85546875" style="447" customWidth="1"/>
    <col min="2829" max="3072" width="12.5703125" style="447"/>
    <col min="3073" max="3073" width="5" style="447" customWidth="1"/>
    <col min="3074" max="3074" width="2" style="447" customWidth="1"/>
    <col min="3075" max="3075" width="57.140625" style="447" customWidth="1"/>
    <col min="3076" max="3076" width="20.140625" style="447" customWidth="1"/>
    <col min="3077" max="3080" width="21.42578125" style="447" customWidth="1"/>
    <col min="3081" max="3081" width="16.7109375" style="447" customWidth="1"/>
    <col min="3082" max="3082" width="12.5703125" style="447"/>
    <col min="3083" max="3083" width="16.7109375" style="447" customWidth="1"/>
    <col min="3084" max="3084" width="22.85546875" style="447" customWidth="1"/>
    <col min="3085" max="3328" width="12.5703125" style="447"/>
    <col min="3329" max="3329" width="5" style="447" customWidth="1"/>
    <col min="3330" max="3330" width="2" style="447" customWidth="1"/>
    <col min="3331" max="3331" width="57.140625" style="447" customWidth="1"/>
    <col min="3332" max="3332" width="20.140625" style="447" customWidth="1"/>
    <col min="3333" max="3336" width="21.42578125" style="447" customWidth="1"/>
    <col min="3337" max="3337" width="16.7109375" style="447" customWidth="1"/>
    <col min="3338" max="3338" width="12.5703125" style="447"/>
    <col min="3339" max="3339" width="16.7109375" style="447" customWidth="1"/>
    <col min="3340" max="3340" width="22.85546875" style="447" customWidth="1"/>
    <col min="3341" max="3584" width="12.5703125" style="447"/>
    <col min="3585" max="3585" width="5" style="447" customWidth="1"/>
    <col min="3586" max="3586" width="2" style="447" customWidth="1"/>
    <col min="3587" max="3587" width="57.140625" style="447" customWidth="1"/>
    <col min="3588" max="3588" width="20.140625" style="447" customWidth="1"/>
    <col min="3589" max="3592" width="21.42578125" style="447" customWidth="1"/>
    <col min="3593" max="3593" width="16.7109375" style="447" customWidth="1"/>
    <col min="3594" max="3594" width="12.5703125" style="447"/>
    <col min="3595" max="3595" width="16.7109375" style="447" customWidth="1"/>
    <col min="3596" max="3596" width="22.85546875" style="447" customWidth="1"/>
    <col min="3597" max="3840" width="12.5703125" style="447"/>
    <col min="3841" max="3841" width="5" style="447" customWidth="1"/>
    <col min="3842" max="3842" width="2" style="447" customWidth="1"/>
    <col min="3843" max="3843" width="57.140625" style="447" customWidth="1"/>
    <col min="3844" max="3844" width="20.140625" style="447" customWidth="1"/>
    <col min="3845" max="3848" width="21.42578125" style="447" customWidth="1"/>
    <col min="3849" max="3849" width="16.7109375" style="447" customWidth="1"/>
    <col min="3850" max="3850" width="12.5703125" style="447"/>
    <col min="3851" max="3851" width="16.7109375" style="447" customWidth="1"/>
    <col min="3852" max="3852" width="22.85546875" style="447" customWidth="1"/>
    <col min="3853" max="4096" width="12.5703125" style="447"/>
    <col min="4097" max="4097" width="5" style="447" customWidth="1"/>
    <col min="4098" max="4098" width="2" style="447" customWidth="1"/>
    <col min="4099" max="4099" width="57.140625" style="447" customWidth="1"/>
    <col min="4100" max="4100" width="20.140625" style="447" customWidth="1"/>
    <col min="4101" max="4104" width="21.42578125" style="447" customWidth="1"/>
    <col min="4105" max="4105" width="16.7109375" style="447" customWidth="1"/>
    <col min="4106" max="4106" width="12.5703125" style="447"/>
    <col min="4107" max="4107" width="16.7109375" style="447" customWidth="1"/>
    <col min="4108" max="4108" width="22.85546875" style="447" customWidth="1"/>
    <col min="4109" max="4352" width="12.5703125" style="447"/>
    <col min="4353" max="4353" width="5" style="447" customWidth="1"/>
    <col min="4354" max="4354" width="2" style="447" customWidth="1"/>
    <col min="4355" max="4355" width="57.140625" style="447" customWidth="1"/>
    <col min="4356" max="4356" width="20.140625" style="447" customWidth="1"/>
    <col min="4357" max="4360" width="21.42578125" style="447" customWidth="1"/>
    <col min="4361" max="4361" width="16.7109375" style="447" customWidth="1"/>
    <col min="4362" max="4362" width="12.5703125" style="447"/>
    <col min="4363" max="4363" width="16.7109375" style="447" customWidth="1"/>
    <col min="4364" max="4364" width="22.85546875" style="447" customWidth="1"/>
    <col min="4365" max="4608" width="12.5703125" style="447"/>
    <col min="4609" max="4609" width="5" style="447" customWidth="1"/>
    <col min="4610" max="4610" width="2" style="447" customWidth="1"/>
    <col min="4611" max="4611" width="57.140625" style="447" customWidth="1"/>
    <col min="4612" max="4612" width="20.140625" style="447" customWidth="1"/>
    <col min="4613" max="4616" width="21.42578125" style="447" customWidth="1"/>
    <col min="4617" max="4617" width="16.7109375" style="447" customWidth="1"/>
    <col min="4618" max="4618" width="12.5703125" style="447"/>
    <col min="4619" max="4619" width="16.7109375" style="447" customWidth="1"/>
    <col min="4620" max="4620" width="22.85546875" style="447" customWidth="1"/>
    <col min="4621" max="4864" width="12.5703125" style="447"/>
    <col min="4865" max="4865" width="5" style="447" customWidth="1"/>
    <col min="4866" max="4866" width="2" style="447" customWidth="1"/>
    <col min="4867" max="4867" width="57.140625" style="447" customWidth="1"/>
    <col min="4868" max="4868" width="20.140625" style="447" customWidth="1"/>
    <col min="4869" max="4872" width="21.42578125" style="447" customWidth="1"/>
    <col min="4873" max="4873" width="16.7109375" style="447" customWidth="1"/>
    <col min="4874" max="4874" width="12.5703125" style="447"/>
    <col min="4875" max="4875" width="16.7109375" style="447" customWidth="1"/>
    <col min="4876" max="4876" width="22.85546875" style="447" customWidth="1"/>
    <col min="4877" max="5120" width="12.5703125" style="447"/>
    <col min="5121" max="5121" width="5" style="447" customWidth="1"/>
    <col min="5122" max="5122" width="2" style="447" customWidth="1"/>
    <col min="5123" max="5123" width="57.140625" style="447" customWidth="1"/>
    <col min="5124" max="5124" width="20.140625" style="447" customWidth="1"/>
    <col min="5125" max="5128" width="21.42578125" style="447" customWidth="1"/>
    <col min="5129" max="5129" width="16.7109375" style="447" customWidth="1"/>
    <col min="5130" max="5130" width="12.5703125" style="447"/>
    <col min="5131" max="5131" width="16.7109375" style="447" customWidth="1"/>
    <col min="5132" max="5132" width="22.85546875" style="447" customWidth="1"/>
    <col min="5133" max="5376" width="12.5703125" style="447"/>
    <col min="5377" max="5377" width="5" style="447" customWidth="1"/>
    <col min="5378" max="5378" width="2" style="447" customWidth="1"/>
    <col min="5379" max="5379" width="57.140625" style="447" customWidth="1"/>
    <col min="5380" max="5380" width="20.140625" style="447" customWidth="1"/>
    <col min="5381" max="5384" width="21.42578125" style="447" customWidth="1"/>
    <col min="5385" max="5385" width="16.7109375" style="447" customWidth="1"/>
    <col min="5386" max="5386" width="12.5703125" style="447"/>
    <col min="5387" max="5387" width="16.7109375" style="447" customWidth="1"/>
    <col min="5388" max="5388" width="22.85546875" style="447" customWidth="1"/>
    <col min="5389" max="5632" width="12.5703125" style="447"/>
    <col min="5633" max="5633" width="5" style="447" customWidth="1"/>
    <col min="5634" max="5634" width="2" style="447" customWidth="1"/>
    <col min="5635" max="5635" width="57.140625" style="447" customWidth="1"/>
    <col min="5636" max="5636" width="20.140625" style="447" customWidth="1"/>
    <col min="5637" max="5640" width="21.42578125" style="447" customWidth="1"/>
    <col min="5641" max="5641" width="16.7109375" style="447" customWidth="1"/>
    <col min="5642" max="5642" width="12.5703125" style="447"/>
    <col min="5643" max="5643" width="16.7109375" style="447" customWidth="1"/>
    <col min="5644" max="5644" width="22.85546875" style="447" customWidth="1"/>
    <col min="5645" max="5888" width="12.5703125" style="447"/>
    <col min="5889" max="5889" width="5" style="447" customWidth="1"/>
    <col min="5890" max="5890" width="2" style="447" customWidth="1"/>
    <col min="5891" max="5891" width="57.140625" style="447" customWidth="1"/>
    <col min="5892" max="5892" width="20.140625" style="447" customWidth="1"/>
    <col min="5893" max="5896" width="21.42578125" style="447" customWidth="1"/>
    <col min="5897" max="5897" width="16.7109375" style="447" customWidth="1"/>
    <col min="5898" max="5898" width="12.5703125" style="447"/>
    <col min="5899" max="5899" width="16.7109375" style="447" customWidth="1"/>
    <col min="5900" max="5900" width="22.85546875" style="447" customWidth="1"/>
    <col min="5901" max="6144" width="12.5703125" style="447"/>
    <col min="6145" max="6145" width="5" style="447" customWidth="1"/>
    <col min="6146" max="6146" width="2" style="447" customWidth="1"/>
    <col min="6147" max="6147" width="57.140625" style="447" customWidth="1"/>
    <col min="6148" max="6148" width="20.140625" style="447" customWidth="1"/>
    <col min="6149" max="6152" width="21.42578125" style="447" customWidth="1"/>
    <col min="6153" max="6153" width="16.7109375" style="447" customWidth="1"/>
    <col min="6154" max="6154" width="12.5703125" style="447"/>
    <col min="6155" max="6155" width="16.7109375" style="447" customWidth="1"/>
    <col min="6156" max="6156" width="22.85546875" style="447" customWidth="1"/>
    <col min="6157" max="6400" width="12.5703125" style="447"/>
    <col min="6401" max="6401" width="5" style="447" customWidth="1"/>
    <col min="6402" max="6402" width="2" style="447" customWidth="1"/>
    <col min="6403" max="6403" width="57.140625" style="447" customWidth="1"/>
    <col min="6404" max="6404" width="20.140625" style="447" customWidth="1"/>
    <col min="6405" max="6408" width="21.42578125" style="447" customWidth="1"/>
    <col min="6409" max="6409" width="16.7109375" style="447" customWidth="1"/>
    <col min="6410" max="6410" width="12.5703125" style="447"/>
    <col min="6411" max="6411" width="16.7109375" style="447" customWidth="1"/>
    <col min="6412" max="6412" width="22.85546875" style="447" customWidth="1"/>
    <col min="6413" max="6656" width="12.5703125" style="447"/>
    <col min="6657" max="6657" width="5" style="447" customWidth="1"/>
    <col min="6658" max="6658" width="2" style="447" customWidth="1"/>
    <col min="6659" max="6659" width="57.140625" style="447" customWidth="1"/>
    <col min="6660" max="6660" width="20.140625" style="447" customWidth="1"/>
    <col min="6661" max="6664" width="21.42578125" style="447" customWidth="1"/>
    <col min="6665" max="6665" width="16.7109375" style="447" customWidth="1"/>
    <col min="6666" max="6666" width="12.5703125" style="447"/>
    <col min="6667" max="6667" width="16.7109375" style="447" customWidth="1"/>
    <col min="6668" max="6668" width="22.85546875" style="447" customWidth="1"/>
    <col min="6669" max="6912" width="12.5703125" style="447"/>
    <col min="6913" max="6913" width="5" style="447" customWidth="1"/>
    <col min="6914" max="6914" width="2" style="447" customWidth="1"/>
    <col min="6915" max="6915" width="57.140625" style="447" customWidth="1"/>
    <col min="6916" max="6916" width="20.140625" style="447" customWidth="1"/>
    <col min="6917" max="6920" width="21.42578125" style="447" customWidth="1"/>
    <col min="6921" max="6921" width="16.7109375" style="447" customWidth="1"/>
    <col min="6922" max="6922" width="12.5703125" style="447"/>
    <col min="6923" max="6923" width="16.7109375" style="447" customWidth="1"/>
    <col min="6924" max="6924" width="22.85546875" style="447" customWidth="1"/>
    <col min="6925" max="7168" width="12.5703125" style="447"/>
    <col min="7169" max="7169" width="5" style="447" customWidth="1"/>
    <col min="7170" max="7170" width="2" style="447" customWidth="1"/>
    <col min="7171" max="7171" width="57.140625" style="447" customWidth="1"/>
    <col min="7172" max="7172" width="20.140625" style="447" customWidth="1"/>
    <col min="7173" max="7176" width="21.42578125" style="447" customWidth="1"/>
    <col min="7177" max="7177" width="16.7109375" style="447" customWidth="1"/>
    <col min="7178" max="7178" width="12.5703125" style="447"/>
    <col min="7179" max="7179" width="16.7109375" style="447" customWidth="1"/>
    <col min="7180" max="7180" width="22.85546875" style="447" customWidth="1"/>
    <col min="7181" max="7424" width="12.5703125" style="447"/>
    <col min="7425" max="7425" width="5" style="447" customWidth="1"/>
    <col min="7426" max="7426" width="2" style="447" customWidth="1"/>
    <col min="7427" max="7427" width="57.140625" style="447" customWidth="1"/>
    <col min="7428" max="7428" width="20.140625" style="447" customWidth="1"/>
    <col min="7429" max="7432" width="21.42578125" style="447" customWidth="1"/>
    <col min="7433" max="7433" width="16.7109375" style="447" customWidth="1"/>
    <col min="7434" max="7434" width="12.5703125" style="447"/>
    <col min="7435" max="7435" width="16.7109375" style="447" customWidth="1"/>
    <col min="7436" max="7436" width="22.85546875" style="447" customWidth="1"/>
    <col min="7437" max="7680" width="12.5703125" style="447"/>
    <col min="7681" max="7681" width="5" style="447" customWidth="1"/>
    <col min="7682" max="7682" width="2" style="447" customWidth="1"/>
    <col min="7683" max="7683" width="57.140625" style="447" customWidth="1"/>
    <col min="7684" max="7684" width="20.140625" style="447" customWidth="1"/>
    <col min="7685" max="7688" width="21.42578125" style="447" customWidth="1"/>
    <col min="7689" max="7689" width="16.7109375" style="447" customWidth="1"/>
    <col min="7690" max="7690" width="12.5703125" style="447"/>
    <col min="7691" max="7691" width="16.7109375" style="447" customWidth="1"/>
    <col min="7692" max="7692" width="22.85546875" style="447" customWidth="1"/>
    <col min="7693" max="7936" width="12.5703125" style="447"/>
    <col min="7937" max="7937" width="5" style="447" customWidth="1"/>
    <col min="7938" max="7938" width="2" style="447" customWidth="1"/>
    <col min="7939" max="7939" width="57.140625" style="447" customWidth="1"/>
    <col min="7940" max="7940" width="20.140625" style="447" customWidth="1"/>
    <col min="7941" max="7944" width="21.42578125" style="447" customWidth="1"/>
    <col min="7945" max="7945" width="16.7109375" style="447" customWidth="1"/>
    <col min="7946" max="7946" width="12.5703125" style="447"/>
    <col min="7947" max="7947" width="16.7109375" style="447" customWidth="1"/>
    <col min="7948" max="7948" width="22.85546875" style="447" customWidth="1"/>
    <col min="7949" max="8192" width="12.5703125" style="447"/>
    <col min="8193" max="8193" width="5" style="447" customWidth="1"/>
    <col min="8194" max="8194" width="2" style="447" customWidth="1"/>
    <col min="8195" max="8195" width="57.140625" style="447" customWidth="1"/>
    <col min="8196" max="8196" width="20.140625" style="447" customWidth="1"/>
    <col min="8197" max="8200" width="21.42578125" style="447" customWidth="1"/>
    <col min="8201" max="8201" width="16.7109375" style="447" customWidth="1"/>
    <col min="8202" max="8202" width="12.5703125" style="447"/>
    <col min="8203" max="8203" width="16.7109375" style="447" customWidth="1"/>
    <col min="8204" max="8204" width="22.85546875" style="447" customWidth="1"/>
    <col min="8205" max="8448" width="12.5703125" style="447"/>
    <col min="8449" max="8449" width="5" style="447" customWidth="1"/>
    <col min="8450" max="8450" width="2" style="447" customWidth="1"/>
    <col min="8451" max="8451" width="57.140625" style="447" customWidth="1"/>
    <col min="8452" max="8452" width="20.140625" style="447" customWidth="1"/>
    <col min="8453" max="8456" width="21.42578125" style="447" customWidth="1"/>
    <col min="8457" max="8457" width="16.7109375" style="447" customWidth="1"/>
    <col min="8458" max="8458" width="12.5703125" style="447"/>
    <col min="8459" max="8459" width="16.7109375" style="447" customWidth="1"/>
    <col min="8460" max="8460" width="22.85546875" style="447" customWidth="1"/>
    <col min="8461" max="8704" width="12.5703125" style="447"/>
    <col min="8705" max="8705" width="5" style="447" customWidth="1"/>
    <col min="8706" max="8706" width="2" style="447" customWidth="1"/>
    <col min="8707" max="8707" width="57.140625" style="447" customWidth="1"/>
    <col min="8708" max="8708" width="20.140625" style="447" customWidth="1"/>
    <col min="8709" max="8712" width="21.42578125" style="447" customWidth="1"/>
    <col min="8713" max="8713" width="16.7109375" style="447" customWidth="1"/>
    <col min="8714" max="8714" width="12.5703125" style="447"/>
    <col min="8715" max="8715" width="16.7109375" style="447" customWidth="1"/>
    <col min="8716" max="8716" width="22.85546875" style="447" customWidth="1"/>
    <col min="8717" max="8960" width="12.5703125" style="447"/>
    <col min="8961" max="8961" width="5" style="447" customWidth="1"/>
    <col min="8962" max="8962" width="2" style="447" customWidth="1"/>
    <col min="8963" max="8963" width="57.140625" style="447" customWidth="1"/>
    <col min="8964" max="8964" width="20.140625" style="447" customWidth="1"/>
    <col min="8965" max="8968" width="21.42578125" style="447" customWidth="1"/>
    <col min="8969" max="8969" width="16.7109375" style="447" customWidth="1"/>
    <col min="8970" max="8970" width="12.5703125" style="447"/>
    <col min="8971" max="8971" width="16.7109375" style="447" customWidth="1"/>
    <col min="8972" max="8972" width="22.85546875" style="447" customWidth="1"/>
    <col min="8973" max="9216" width="12.5703125" style="447"/>
    <col min="9217" max="9217" width="5" style="447" customWidth="1"/>
    <col min="9218" max="9218" width="2" style="447" customWidth="1"/>
    <col min="9219" max="9219" width="57.140625" style="447" customWidth="1"/>
    <col min="9220" max="9220" width="20.140625" style="447" customWidth="1"/>
    <col min="9221" max="9224" width="21.42578125" style="447" customWidth="1"/>
    <col min="9225" max="9225" width="16.7109375" style="447" customWidth="1"/>
    <col min="9226" max="9226" width="12.5703125" style="447"/>
    <col min="9227" max="9227" width="16.7109375" style="447" customWidth="1"/>
    <col min="9228" max="9228" width="22.85546875" style="447" customWidth="1"/>
    <col min="9229" max="9472" width="12.5703125" style="447"/>
    <col min="9473" max="9473" width="5" style="447" customWidth="1"/>
    <col min="9474" max="9474" width="2" style="447" customWidth="1"/>
    <col min="9475" max="9475" width="57.140625" style="447" customWidth="1"/>
    <col min="9476" max="9476" width="20.140625" style="447" customWidth="1"/>
    <col min="9477" max="9480" width="21.42578125" style="447" customWidth="1"/>
    <col min="9481" max="9481" width="16.7109375" style="447" customWidth="1"/>
    <col min="9482" max="9482" width="12.5703125" style="447"/>
    <col min="9483" max="9483" width="16.7109375" style="447" customWidth="1"/>
    <col min="9484" max="9484" width="22.85546875" style="447" customWidth="1"/>
    <col min="9485" max="9728" width="12.5703125" style="447"/>
    <col min="9729" max="9729" width="5" style="447" customWidth="1"/>
    <col min="9730" max="9730" width="2" style="447" customWidth="1"/>
    <col min="9731" max="9731" width="57.140625" style="447" customWidth="1"/>
    <col min="9732" max="9732" width="20.140625" style="447" customWidth="1"/>
    <col min="9733" max="9736" width="21.42578125" style="447" customWidth="1"/>
    <col min="9737" max="9737" width="16.7109375" style="447" customWidth="1"/>
    <col min="9738" max="9738" width="12.5703125" style="447"/>
    <col min="9739" max="9739" width="16.7109375" style="447" customWidth="1"/>
    <col min="9740" max="9740" width="22.85546875" style="447" customWidth="1"/>
    <col min="9741" max="9984" width="12.5703125" style="447"/>
    <col min="9985" max="9985" width="5" style="447" customWidth="1"/>
    <col min="9986" max="9986" width="2" style="447" customWidth="1"/>
    <col min="9987" max="9987" width="57.140625" style="447" customWidth="1"/>
    <col min="9988" max="9988" width="20.140625" style="447" customWidth="1"/>
    <col min="9989" max="9992" width="21.42578125" style="447" customWidth="1"/>
    <col min="9993" max="9993" width="16.7109375" style="447" customWidth="1"/>
    <col min="9994" max="9994" width="12.5703125" style="447"/>
    <col min="9995" max="9995" width="16.7109375" style="447" customWidth="1"/>
    <col min="9996" max="9996" width="22.85546875" style="447" customWidth="1"/>
    <col min="9997" max="10240" width="12.5703125" style="447"/>
    <col min="10241" max="10241" width="5" style="447" customWidth="1"/>
    <col min="10242" max="10242" width="2" style="447" customWidth="1"/>
    <col min="10243" max="10243" width="57.140625" style="447" customWidth="1"/>
    <col min="10244" max="10244" width="20.140625" style="447" customWidth="1"/>
    <col min="10245" max="10248" width="21.42578125" style="447" customWidth="1"/>
    <col min="10249" max="10249" width="16.7109375" style="447" customWidth="1"/>
    <col min="10250" max="10250" width="12.5703125" style="447"/>
    <col min="10251" max="10251" width="16.7109375" style="447" customWidth="1"/>
    <col min="10252" max="10252" width="22.85546875" style="447" customWidth="1"/>
    <col min="10253" max="10496" width="12.5703125" style="447"/>
    <col min="10497" max="10497" width="5" style="447" customWidth="1"/>
    <col min="10498" max="10498" width="2" style="447" customWidth="1"/>
    <col min="10499" max="10499" width="57.140625" style="447" customWidth="1"/>
    <col min="10500" max="10500" width="20.140625" style="447" customWidth="1"/>
    <col min="10501" max="10504" width="21.42578125" style="447" customWidth="1"/>
    <col min="10505" max="10505" width="16.7109375" style="447" customWidth="1"/>
    <col min="10506" max="10506" width="12.5703125" style="447"/>
    <col min="10507" max="10507" width="16.7109375" style="447" customWidth="1"/>
    <col min="10508" max="10508" width="22.85546875" style="447" customWidth="1"/>
    <col min="10509" max="10752" width="12.5703125" style="447"/>
    <col min="10753" max="10753" width="5" style="447" customWidth="1"/>
    <col min="10754" max="10754" width="2" style="447" customWidth="1"/>
    <col min="10755" max="10755" width="57.140625" style="447" customWidth="1"/>
    <col min="10756" max="10756" width="20.140625" style="447" customWidth="1"/>
    <col min="10757" max="10760" width="21.42578125" style="447" customWidth="1"/>
    <col min="10761" max="10761" width="16.7109375" style="447" customWidth="1"/>
    <col min="10762" max="10762" width="12.5703125" style="447"/>
    <col min="10763" max="10763" width="16.7109375" style="447" customWidth="1"/>
    <col min="10764" max="10764" width="22.85546875" style="447" customWidth="1"/>
    <col min="10765" max="11008" width="12.5703125" style="447"/>
    <col min="11009" max="11009" width="5" style="447" customWidth="1"/>
    <col min="11010" max="11010" width="2" style="447" customWidth="1"/>
    <col min="11011" max="11011" width="57.140625" style="447" customWidth="1"/>
    <col min="11012" max="11012" width="20.140625" style="447" customWidth="1"/>
    <col min="11013" max="11016" width="21.42578125" style="447" customWidth="1"/>
    <col min="11017" max="11017" width="16.7109375" style="447" customWidth="1"/>
    <col min="11018" max="11018" width="12.5703125" style="447"/>
    <col min="11019" max="11019" width="16.7109375" style="447" customWidth="1"/>
    <col min="11020" max="11020" width="22.85546875" style="447" customWidth="1"/>
    <col min="11021" max="11264" width="12.5703125" style="447"/>
    <col min="11265" max="11265" width="5" style="447" customWidth="1"/>
    <col min="11266" max="11266" width="2" style="447" customWidth="1"/>
    <col min="11267" max="11267" width="57.140625" style="447" customWidth="1"/>
    <col min="11268" max="11268" width="20.140625" style="447" customWidth="1"/>
    <col min="11269" max="11272" width="21.42578125" style="447" customWidth="1"/>
    <col min="11273" max="11273" width="16.7109375" style="447" customWidth="1"/>
    <col min="11274" max="11274" width="12.5703125" style="447"/>
    <col min="11275" max="11275" width="16.7109375" style="447" customWidth="1"/>
    <col min="11276" max="11276" width="22.85546875" style="447" customWidth="1"/>
    <col min="11277" max="11520" width="12.5703125" style="447"/>
    <col min="11521" max="11521" width="5" style="447" customWidth="1"/>
    <col min="11522" max="11522" width="2" style="447" customWidth="1"/>
    <col min="11523" max="11523" width="57.140625" style="447" customWidth="1"/>
    <col min="11524" max="11524" width="20.140625" style="447" customWidth="1"/>
    <col min="11525" max="11528" width="21.42578125" style="447" customWidth="1"/>
    <col min="11529" max="11529" width="16.7109375" style="447" customWidth="1"/>
    <col min="11530" max="11530" width="12.5703125" style="447"/>
    <col min="11531" max="11531" width="16.7109375" style="447" customWidth="1"/>
    <col min="11532" max="11532" width="22.85546875" style="447" customWidth="1"/>
    <col min="11533" max="11776" width="12.5703125" style="447"/>
    <col min="11777" max="11777" width="5" style="447" customWidth="1"/>
    <col min="11778" max="11778" width="2" style="447" customWidth="1"/>
    <col min="11779" max="11779" width="57.140625" style="447" customWidth="1"/>
    <col min="11780" max="11780" width="20.140625" style="447" customWidth="1"/>
    <col min="11781" max="11784" width="21.42578125" style="447" customWidth="1"/>
    <col min="11785" max="11785" width="16.7109375" style="447" customWidth="1"/>
    <col min="11786" max="11786" width="12.5703125" style="447"/>
    <col min="11787" max="11787" width="16.7109375" style="447" customWidth="1"/>
    <col min="11788" max="11788" width="22.85546875" style="447" customWidth="1"/>
    <col min="11789" max="12032" width="12.5703125" style="447"/>
    <col min="12033" max="12033" width="5" style="447" customWidth="1"/>
    <col min="12034" max="12034" width="2" style="447" customWidth="1"/>
    <col min="12035" max="12035" width="57.140625" style="447" customWidth="1"/>
    <col min="12036" max="12036" width="20.140625" style="447" customWidth="1"/>
    <col min="12037" max="12040" width="21.42578125" style="447" customWidth="1"/>
    <col min="12041" max="12041" width="16.7109375" style="447" customWidth="1"/>
    <col min="12042" max="12042" width="12.5703125" style="447"/>
    <col min="12043" max="12043" width="16.7109375" style="447" customWidth="1"/>
    <col min="12044" max="12044" width="22.85546875" style="447" customWidth="1"/>
    <col min="12045" max="12288" width="12.5703125" style="447"/>
    <col min="12289" max="12289" width="5" style="447" customWidth="1"/>
    <col min="12290" max="12290" width="2" style="447" customWidth="1"/>
    <col min="12291" max="12291" width="57.140625" style="447" customWidth="1"/>
    <col min="12292" max="12292" width="20.140625" style="447" customWidth="1"/>
    <col min="12293" max="12296" width="21.42578125" style="447" customWidth="1"/>
    <col min="12297" max="12297" width="16.7109375" style="447" customWidth="1"/>
    <col min="12298" max="12298" width="12.5703125" style="447"/>
    <col min="12299" max="12299" width="16.7109375" style="447" customWidth="1"/>
    <col min="12300" max="12300" width="22.85546875" style="447" customWidth="1"/>
    <col min="12301" max="12544" width="12.5703125" style="447"/>
    <col min="12545" max="12545" width="5" style="447" customWidth="1"/>
    <col min="12546" max="12546" width="2" style="447" customWidth="1"/>
    <col min="12547" max="12547" width="57.140625" style="447" customWidth="1"/>
    <col min="12548" max="12548" width="20.140625" style="447" customWidth="1"/>
    <col min="12549" max="12552" width="21.42578125" style="447" customWidth="1"/>
    <col min="12553" max="12553" width="16.7109375" style="447" customWidth="1"/>
    <col min="12554" max="12554" width="12.5703125" style="447"/>
    <col min="12555" max="12555" width="16.7109375" style="447" customWidth="1"/>
    <col min="12556" max="12556" width="22.85546875" style="447" customWidth="1"/>
    <col min="12557" max="12800" width="12.5703125" style="447"/>
    <col min="12801" max="12801" width="5" style="447" customWidth="1"/>
    <col min="12802" max="12802" width="2" style="447" customWidth="1"/>
    <col min="12803" max="12803" width="57.140625" style="447" customWidth="1"/>
    <col min="12804" max="12804" width="20.140625" style="447" customWidth="1"/>
    <col min="12805" max="12808" width="21.42578125" style="447" customWidth="1"/>
    <col min="12809" max="12809" width="16.7109375" style="447" customWidth="1"/>
    <col min="12810" max="12810" width="12.5703125" style="447"/>
    <col min="12811" max="12811" width="16.7109375" style="447" customWidth="1"/>
    <col min="12812" max="12812" width="22.85546875" style="447" customWidth="1"/>
    <col min="12813" max="13056" width="12.5703125" style="447"/>
    <col min="13057" max="13057" width="5" style="447" customWidth="1"/>
    <col min="13058" max="13058" width="2" style="447" customWidth="1"/>
    <col min="13059" max="13059" width="57.140625" style="447" customWidth="1"/>
    <col min="13060" max="13060" width="20.140625" style="447" customWidth="1"/>
    <col min="13061" max="13064" width="21.42578125" style="447" customWidth="1"/>
    <col min="13065" max="13065" width="16.7109375" style="447" customWidth="1"/>
    <col min="13066" max="13066" width="12.5703125" style="447"/>
    <col min="13067" max="13067" width="16.7109375" style="447" customWidth="1"/>
    <col min="13068" max="13068" width="22.85546875" style="447" customWidth="1"/>
    <col min="13069" max="13312" width="12.5703125" style="447"/>
    <col min="13313" max="13313" width="5" style="447" customWidth="1"/>
    <col min="13314" max="13314" width="2" style="447" customWidth="1"/>
    <col min="13315" max="13315" width="57.140625" style="447" customWidth="1"/>
    <col min="13316" max="13316" width="20.140625" style="447" customWidth="1"/>
    <col min="13317" max="13320" width="21.42578125" style="447" customWidth="1"/>
    <col min="13321" max="13321" width="16.7109375" style="447" customWidth="1"/>
    <col min="13322" max="13322" width="12.5703125" style="447"/>
    <col min="13323" max="13323" width="16.7109375" style="447" customWidth="1"/>
    <col min="13324" max="13324" width="22.85546875" style="447" customWidth="1"/>
    <col min="13325" max="13568" width="12.5703125" style="447"/>
    <col min="13569" max="13569" width="5" style="447" customWidth="1"/>
    <col min="13570" max="13570" width="2" style="447" customWidth="1"/>
    <col min="13571" max="13571" width="57.140625" style="447" customWidth="1"/>
    <col min="13572" max="13572" width="20.140625" style="447" customWidth="1"/>
    <col min="13573" max="13576" width="21.42578125" style="447" customWidth="1"/>
    <col min="13577" max="13577" width="16.7109375" style="447" customWidth="1"/>
    <col min="13578" max="13578" width="12.5703125" style="447"/>
    <col min="13579" max="13579" width="16.7109375" style="447" customWidth="1"/>
    <col min="13580" max="13580" width="22.85546875" style="447" customWidth="1"/>
    <col min="13581" max="13824" width="12.5703125" style="447"/>
    <col min="13825" max="13825" width="5" style="447" customWidth="1"/>
    <col min="13826" max="13826" width="2" style="447" customWidth="1"/>
    <col min="13827" max="13827" width="57.140625" style="447" customWidth="1"/>
    <col min="13828" max="13828" width="20.140625" style="447" customWidth="1"/>
    <col min="13829" max="13832" width="21.42578125" style="447" customWidth="1"/>
    <col min="13833" max="13833" width="16.7109375" style="447" customWidth="1"/>
    <col min="13834" max="13834" width="12.5703125" style="447"/>
    <col min="13835" max="13835" width="16.7109375" style="447" customWidth="1"/>
    <col min="13836" max="13836" width="22.85546875" style="447" customWidth="1"/>
    <col min="13837" max="14080" width="12.5703125" style="447"/>
    <col min="14081" max="14081" width="5" style="447" customWidth="1"/>
    <col min="14082" max="14082" width="2" style="447" customWidth="1"/>
    <col min="14083" max="14083" width="57.140625" style="447" customWidth="1"/>
    <col min="14084" max="14084" width="20.140625" style="447" customWidth="1"/>
    <col min="14085" max="14088" width="21.42578125" style="447" customWidth="1"/>
    <col min="14089" max="14089" width="16.7109375" style="447" customWidth="1"/>
    <col min="14090" max="14090" width="12.5703125" style="447"/>
    <col min="14091" max="14091" width="16.7109375" style="447" customWidth="1"/>
    <col min="14092" max="14092" width="22.85546875" style="447" customWidth="1"/>
    <col min="14093" max="14336" width="12.5703125" style="447"/>
    <col min="14337" max="14337" width="5" style="447" customWidth="1"/>
    <col min="14338" max="14338" width="2" style="447" customWidth="1"/>
    <col min="14339" max="14339" width="57.140625" style="447" customWidth="1"/>
    <col min="14340" max="14340" width="20.140625" style="447" customWidth="1"/>
    <col min="14341" max="14344" width="21.42578125" style="447" customWidth="1"/>
    <col min="14345" max="14345" width="16.7109375" style="447" customWidth="1"/>
    <col min="14346" max="14346" width="12.5703125" style="447"/>
    <col min="14347" max="14347" width="16.7109375" style="447" customWidth="1"/>
    <col min="14348" max="14348" width="22.85546875" style="447" customWidth="1"/>
    <col min="14349" max="14592" width="12.5703125" style="447"/>
    <col min="14593" max="14593" width="5" style="447" customWidth="1"/>
    <col min="14594" max="14594" width="2" style="447" customWidth="1"/>
    <col min="14595" max="14595" width="57.140625" style="447" customWidth="1"/>
    <col min="14596" max="14596" width="20.140625" style="447" customWidth="1"/>
    <col min="14597" max="14600" width="21.42578125" style="447" customWidth="1"/>
    <col min="14601" max="14601" width="16.7109375" style="447" customWidth="1"/>
    <col min="14602" max="14602" width="12.5703125" style="447"/>
    <col min="14603" max="14603" width="16.7109375" style="447" customWidth="1"/>
    <col min="14604" max="14604" width="22.85546875" style="447" customWidth="1"/>
    <col min="14605" max="14848" width="12.5703125" style="447"/>
    <col min="14849" max="14849" width="5" style="447" customWidth="1"/>
    <col min="14850" max="14850" width="2" style="447" customWidth="1"/>
    <col min="14851" max="14851" width="57.140625" style="447" customWidth="1"/>
    <col min="14852" max="14852" width="20.140625" style="447" customWidth="1"/>
    <col min="14853" max="14856" width="21.42578125" style="447" customWidth="1"/>
    <col min="14857" max="14857" width="16.7109375" style="447" customWidth="1"/>
    <col min="14858" max="14858" width="12.5703125" style="447"/>
    <col min="14859" max="14859" width="16.7109375" style="447" customWidth="1"/>
    <col min="14860" max="14860" width="22.85546875" style="447" customWidth="1"/>
    <col min="14861" max="15104" width="12.5703125" style="447"/>
    <col min="15105" max="15105" width="5" style="447" customWidth="1"/>
    <col min="15106" max="15106" width="2" style="447" customWidth="1"/>
    <col min="15107" max="15107" width="57.140625" style="447" customWidth="1"/>
    <col min="15108" max="15108" width="20.140625" style="447" customWidth="1"/>
    <col min="15109" max="15112" width="21.42578125" style="447" customWidth="1"/>
    <col min="15113" max="15113" width="16.7109375" style="447" customWidth="1"/>
    <col min="15114" max="15114" width="12.5703125" style="447"/>
    <col min="15115" max="15115" width="16.7109375" style="447" customWidth="1"/>
    <col min="15116" max="15116" width="22.85546875" style="447" customWidth="1"/>
    <col min="15117" max="15360" width="12.5703125" style="447"/>
    <col min="15361" max="15361" width="5" style="447" customWidth="1"/>
    <col min="15362" max="15362" width="2" style="447" customWidth="1"/>
    <col min="15363" max="15363" width="57.140625" style="447" customWidth="1"/>
    <col min="15364" max="15364" width="20.140625" style="447" customWidth="1"/>
    <col min="15365" max="15368" width="21.42578125" style="447" customWidth="1"/>
    <col min="15369" max="15369" width="16.7109375" style="447" customWidth="1"/>
    <col min="15370" max="15370" width="12.5703125" style="447"/>
    <col min="15371" max="15371" width="16.7109375" style="447" customWidth="1"/>
    <col min="15372" max="15372" width="22.85546875" style="447" customWidth="1"/>
    <col min="15373" max="15616" width="12.5703125" style="447"/>
    <col min="15617" max="15617" width="5" style="447" customWidth="1"/>
    <col min="15618" max="15618" width="2" style="447" customWidth="1"/>
    <col min="15619" max="15619" width="57.140625" style="447" customWidth="1"/>
    <col min="15620" max="15620" width="20.140625" style="447" customWidth="1"/>
    <col min="15621" max="15624" width="21.42578125" style="447" customWidth="1"/>
    <col min="15625" max="15625" width="16.7109375" style="447" customWidth="1"/>
    <col min="15626" max="15626" width="12.5703125" style="447"/>
    <col min="15627" max="15627" width="16.7109375" style="447" customWidth="1"/>
    <col min="15628" max="15628" width="22.85546875" style="447" customWidth="1"/>
    <col min="15629" max="15872" width="12.5703125" style="447"/>
    <col min="15873" max="15873" width="5" style="447" customWidth="1"/>
    <col min="15874" max="15874" width="2" style="447" customWidth="1"/>
    <col min="15875" max="15875" width="57.140625" style="447" customWidth="1"/>
    <col min="15876" max="15876" width="20.140625" style="447" customWidth="1"/>
    <col min="15877" max="15880" width="21.42578125" style="447" customWidth="1"/>
    <col min="15881" max="15881" width="16.7109375" style="447" customWidth="1"/>
    <col min="15882" max="15882" width="12.5703125" style="447"/>
    <col min="15883" max="15883" width="16.7109375" style="447" customWidth="1"/>
    <col min="15884" max="15884" width="22.85546875" style="447" customWidth="1"/>
    <col min="15885" max="16128" width="12.5703125" style="447"/>
    <col min="16129" max="16129" width="5" style="447" customWidth="1"/>
    <col min="16130" max="16130" width="2" style="447" customWidth="1"/>
    <col min="16131" max="16131" width="57.140625" style="447" customWidth="1"/>
    <col min="16132" max="16132" width="20.140625" style="447" customWidth="1"/>
    <col min="16133" max="16136" width="21.42578125" style="447" customWidth="1"/>
    <col min="16137" max="16137" width="16.7109375" style="447" customWidth="1"/>
    <col min="16138" max="16138" width="12.5703125" style="447"/>
    <col min="16139" max="16139" width="16.7109375" style="447" customWidth="1"/>
    <col min="16140" max="16140" width="22.85546875" style="447" customWidth="1"/>
    <col min="16141" max="16384" width="12.5703125" style="447"/>
  </cols>
  <sheetData>
    <row r="1" spans="1:65" ht="15.75" customHeight="1">
      <c r="A1" s="1651" t="s">
        <v>598</v>
      </c>
      <c r="B1" s="1651"/>
      <c r="C1" s="1651"/>
      <c r="D1" s="445"/>
      <c r="E1" s="445"/>
      <c r="F1" s="445"/>
      <c r="G1" s="446"/>
      <c r="H1" s="446"/>
    </row>
    <row r="2" spans="1:65" ht="26.25" customHeight="1">
      <c r="A2" s="1652" t="s">
        <v>599</v>
      </c>
      <c r="B2" s="1652"/>
      <c r="C2" s="1652"/>
      <c r="D2" s="1652"/>
      <c r="E2" s="1652"/>
      <c r="F2" s="1652"/>
      <c r="G2" s="1652"/>
      <c r="H2" s="1652"/>
    </row>
    <row r="3" spans="1:65" ht="12" customHeight="1">
      <c r="A3" s="445"/>
      <c r="B3" s="445"/>
      <c r="C3" s="448"/>
      <c r="D3" s="449"/>
      <c r="E3" s="449"/>
      <c r="F3" s="449"/>
      <c r="G3" s="450"/>
      <c r="H3" s="450"/>
    </row>
    <row r="4" spans="1:65" ht="15" customHeight="1">
      <c r="A4" s="451"/>
      <c r="B4" s="451"/>
      <c r="C4" s="448"/>
      <c r="D4" s="449"/>
      <c r="E4" s="449"/>
      <c r="F4" s="449"/>
      <c r="G4" s="450"/>
      <c r="H4" s="452" t="s">
        <v>2</v>
      </c>
    </row>
    <row r="5" spans="1:65" ht="16.5" customHeight="1">
      <c r="A5" s="453"/>
      <c r="B5" s="446"/>
      <c r="C5" s="454"/>
      <c r="D5" s="1653" t="s">
        <v>562</v>
      </c>
      <c r="E5" s="1654"/>
      <c r="F5" s="1655"/>
      <c r="G5" s="1656" t="s">
        <v>563</v>
      </c>
      <c r="H5" s="1657"/>
    </row>
    <row r="6" spans="1:65" ht="15" customHeight="1">
      <c r="A6" s="455"/>
      <c r="B6" s="446"/>
      <c r="C6" s="456"/>
      <c r="D6" s="1658" t="s">
        <v>767</v>
      </c>
      <c r="E6" s="1659"/>
      <c r="F6" s="1660"/>
      <c r="G6" s="1639" t="s">
        <v>767</v>
      </c>
      <c r="H6" s="1641"/>
    </row>
    <row r="7" spans="1:65" ht="15.75">
      <c r="A7" s="455"/>
      <c r="B7" s="446"/>
      <c r="C7" s="457" t="s">
        <v>3</v>
      </c>
      <c r="D7" s="458"/>
      <c r="E7" s="459" t="s">
        <v>564</v>
      </c>
      <c r="F7" s="460"/>
      <c r="G7" s="461" t="s">
        <v>4</v>
      </c>
      <c r="H7" s="462" t="s">
        <v>4</v>
      </c>
    </row>
    <row r="8" spans="1:65" ht="14.25" customHeight="1">
      <c r="A8" s="455"/>
      <c r="B8" s="446"/>
      <c r="C8" s="463"/>
      <c r="D8" s="464"/>
      <c r="E8" s="465"/>
      <c r="F8" s="466" t="s">
        <v>564</v>
      </c>
      <c r="G8" s="467" t="s">
        <v>565</v>
      </c>
      <c r="H8" s="462" t="s">
        <v>566</v>
      </c>
    </row>
    <row r="9" spans="1:65" ht="14.25" customHeight="1">
      <c r="A9" s="455"/>
      <c r="B9" s="446"/>
      <c r="C9" s="468"/>
      <c r="D9" s="469" t="s">
        <v>567</v>
      </c>
      <c r="E9" s="470" t="s">
        <v>568</v>
      </c>
      <c r="F9" s="471" t="s">
        <v>569</v>
      </c>
      <c r="G9" s="467" t="s">
        <v>570</v>
      </c>
      <c r="H9" s="462" t="s">
        <v>571</v>
      </c>
    </row>
    <row r="10" spans="1:65" ht="14.25" customHeight="1">
      <c r="A10" s="472"/>
      <c r="B10" s="451"/>
      <c r="C10" s="473"/>
      <c r="D10" s="474"/>
      <c r="E10" s="475"/>
      <c r="F10" s="471" t="s">
        <v>572</v>
      </c>
      <c r="G10" s="476" t="s">
        <v>573</v>
      </c>
      <c r="H10" s="477"/>
    </row>
    <row r="11" spans="1:65" ht="9.9499999999999993" customHeight="1">
      <c r="A11" s="478"/>
      <c r="B11" s="479"/>
      <c r="C11" s="480" t="s">
        <v>439</v>
      </c>
      <c r="D11" s="481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65" ht="15.75" customHeight="1">
      <c r="A12" s="453"/>
      <c r="B12" s="485"/>
      <c r="C12" s="486" t="s">
        <v>4</v>
      </c>
      <c r="D12" s="762" t="s">
        <v>4</v>
      </c>
      <c r="E12" s="763" t="s">
        <v>124</v>
      </c>
      <c r="F12" s="764"/>
      <c r="G12" s="765" t="s">
        <v>4</v>
      </c>
      <c r="H12" s="766" t="s">
        <v>124</v>
      </c>
    </row>
    <row r="13" spans="1:65" ht="15.75">
      <c r="A13" s="1647" t="s">
        <v>40</v>
      </c>
      <c r="B13" s="1648"/>
      <c r="C13" s="1649"/>
      <c r="D13" s="840">
        <v>150683564.32000002</v>
      </c>
      <c r="E13" s="841">
        <v>6578122.46</v>
      </c>
      <c r="F13" s="841">
        <v>1156.48</v>
      </c>
      <c r="G13" s="842">
        <v>4072106.32</v>
      </c>
      <c r="H13" s="843">
        <v>2506016.14</v>
      </c>
      <c r="K13" s="1146"/>
    </row>
    <row r="14" spans="1:65" s="487" customFormat="1" ht="24" customHeight="1">
      <c r="A14" s="767" t="s">
        <v>350</v>
      </c>
      <c r="B14" s="768" t="s">
        <v>47</v>
      </c>
      <c r="C14" s="769" t="s">
        <v>351</v>
      </c>
      <c r="D14" s="844">
        <v>53177268.93</v>
      </c>
      <c r="E14" s="845">
        <v>416912.98</v>
      </c>
      <c r="F14" s="845">
        <v>0</v>
      </c>
      <c r="G14" s="846">
        <v>416912.98</v>
      </c>
      <c r="H14" s="847">
        <v>0</v>
      </c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</row>
    <row r="15" spans="1:65" s="487" customFormat="1" ht="24" hidden="1" customHeight="1">
      <c r="A15" s="767" t="s">
        <v>352</v>
      </c>
      <c r="B15" s="768" t="s">
        <v>47</v>
      </c>
      <c r="C15" s="769" t="s">
        <v>353</v>
      </c>
      <c r="D15" s="844">
        <v>0</v>
      </c>
      <c r="E15" s="845">
        <v>0</v>
      </c>
      <c r="F15" s="845">
        <v>0</v>
      </c>
      <c r="G15" s="848">
        <v>0</v>
      </c>
      <c r="H15" s="847">
        <v>0</v>
      </c>
      <c r="I15" s="447"/>
      <c r="J15" s="447"/>
      <c r="K15" s="923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</row>
    <row r="16" spans="1:65" s="487" customFormat="1" ht="24" customHeight="1">
      <c r="A16" s="767" t="s">
        <v>354</v>
      </c>
      <c r="B16" s="768" t="s">
        <v>47</v>
      </c>
      <c r="C16" s="769" t="s">
        <v>355</v>
      </c>
      <c r="D16" s="844">
        <v>566568.86</v>
      </c>
      <c r="E16" s="845">
        <v>0</v>
      </c>
      <c r="F16" s="845">
        <v>0</v>
      </c>
      <c r="G16" s="848">
        <v>0</v>
      </c>
      <c r="H16" s="847">
        <v>0</v>
      </c>
      <c r="I16" s="447"/>
      <c r="J16" s="447"/>
      <c r="K16" s="923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  <c r="BM16" s="447"/>
    </row>
    <row r="17" spans="1:65" s="924" customFormat="1" ht="37.5" hidden="1" customHeight="1">
      <c r="A17" s="912" t="s">
        <v>360</v>
      </c>
      <c r="B17" s="908" t="s">
        <v>47</v>
      </c>
      <c r="C17" s="910" t="s">
        <v>729</v>
      </c>
      <c r="D17" s="844">
        <v>0</v>
      </c>
      <c r="E17" s="845">
        <v>0</v>
      </c>
      <c r="F17" s="845">
        <v>0</v>
      </c>
      <c r="G17" s="848">
        <v>0</v>
      </c>
      <c r="H17" s="847">
        <v>0</v>
      </c>
      <c r="I17" s="923"/>
      <c r="J17" s="923"/>
      <c r="K17" s="923"/>
      <c r="L17" s="923"/>
      <c r="M17" s="923"/>
      <c r="N17" s="923"/>
      <c r="O17" s="923"/>
      <c r="P17" s="923"/>
      <c r="Q17" s="923"/>
      <c r="R17" s="923"/>
      <c r="S17" s="923"/>
      <c r="T17" s="923"/>
      <c r="U17" s="923"/>
      <c r="V17" s="923"/>
      <c r="W17" s="923"/>
      <c r="X17" s="923"/>
      <c r="Y17" s="923"/>
      <c r="Z17" s="923"/>
      <c r="AA17" s="923"/>
      <c r="AB17" s="923"/>
      <c r="AC17" s="923"/>
      <c r="AD17" s="923"/>
      <c r="AE17" s="923"/>
      <c r="AF17" s="923"/>
      <c r="AG17" s="923"/>
      <c r="AH17" s="923"/>
      <c r="AI17" s="923"/>
      <c r="AJ17" s="923"/>
      <c r="AK17" s="923"/>
      <c r="AL17" s="923"/>
      <c r="AM17" s="923"/>
      <c r="AN17" s="923"/>
      <c r="AO17" s="923"/>
      <c r="AP17" s="923"/>
      <c r="AQ17" s="923"/>
      <c r="AR17" s="923"/>
      <c r="AS17" s="923"/>
      <c r="AT17" s="923"/>
      <c r="AU17" s="923"/>
      <c r="AV17" s="923"/>
      <c r="AW17" s="923"/>
      <c r="AX17" s="923"/>
      <c r="AY17" s="923"/>
      <c r="AZ17" s="923"/>
      <c r="BA17" s="923"/>
      <c r="BB17" s="923"/>
      <c r="BC17" s="923"/>
      <c r="BD17" s="923"/>
      <c r="BE17" s="923"/>
      <c r="BF17" s="923"/>
      <c r="BG17" s="923"/>
      <c r="BH17" s="923"/>
      <c r="BI17" s="923"/>
      <c r="BJ17" s="923"/>
      <c r="BK17" s="923"/>
      <c r="BL17" s="923"/>
      <c r="BM17" s="923"/>
    </row>
    <row r="18" spans="1:65" s="487" customFormat="1" ht="24" customHeight="1">
      <c r="A18" s="767" t="s">
        <v>363</v>
      </c>
      <c r="B18" s="768" t="s">
        <v>47</v>
      </c>
      <c r="C18" s="769" t="s">
        <v>364</v>
      </c>
      <c r="D18" s="844">
        <v>730176.5499999997</v>
      </c>
      <c r="E18" s="845">
        <v>0</v>
      </c>
      <c r="F18" s="845">
        <v>0</v>
      </c>
      <c r="G18" s="848">
        <v>0</v>
      </c>
      <c r="H18" s="847">
        <v>0</v>
      </c>
      <c r="I18" s="447"/>
      <c r="J18" s="447"/>
      <c r="K18" s="923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</row>
    <row r="19" spans="1:65" s="487" customFormat="1" ht="24" customHeight="1">
      <c r="A19" s="767" t="s">
        <v>367</v>
      </c>
      <c r="B19" s="768" t="s">
        <v>47</v>
      </c>
      <c r="C19" s="769" t="s">
        <v>368</v>
      </c>
      <c r="D19" s="844">
        <v>11359136.090000007</v>
      </c>
      <c r="E19" s="845">
        <v>0</v>
      </c>
      <c r="F19" s="845">
        <v>0</v>
      </c>
      <c r="G19" s="848">
        <v>0</v>
      </c>
      <c r="H19" s="847">
        <v>0</v>
      </c>
      <c r="I19" s="447"/>
      <c r="J19" s="447"/>
      <c r="K19" s="923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  <c r="BM19" s="447"/>
    </row>
    <row r="20" spans="1:65" s="489" customFormat="1" ht="24" hidden="1" customHeight="1">
      <c r="A20" s="770" t="s">
        <v>369</v>
      </c>
      <c r="B20" s="771" t="s">
        <v>47</v>
      </c>
      <c r="C20" s="772" t="s">
        <v>132</v>
      </c>
      <c r="D20" s="844">
        <v>0</v>
      </c>
      <c r="E20" s="845">
        <v>0</v>
      </c>
      <c r="F20" s="845">
        <v>0</v>
      </c>
      <c r="G20" s="849">
        <v>0</v>
      </c>
      <c r="H20" s="847">
        <v>0</v>
      </c>
      <c r="I20" s="488"/>
      <c r="J20" s="488"/>
      <c r="K20" s="923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  <c r="BM20" s="488"/>
    </row>
    <row r="21" spans="1:65" s="489" customFormat="1" ht="24" customHeight="1">
      <c r="A21" s="770" t="s">
        <v>370</v>
      </c>
      <c r="B21" s="773" t="s">
        <v>47</v>
      </c>
      <c r="C21" s="772" t="s">
        <v>371</v>
      </c>
      <c r="D21" s="844">
        <v>6269627.8900000006</v>
      </c>
      <c r="E21" s="845">
        <v>268791.64</v>
      </c>
      <c r="F21" s="845">
        <v>0</v>
      </c>
      <c r="G21" s="849">
        <v>260449.5</v>
      </c>
      <c r="H21" s="847">
        <v>8342.14</v>
      </c>
      <c r="I21" s="488"/>
      <c r="J21" s="488"/>
      <c r="K21" s="923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  <c r="BM21" s="488"/>
    </row>
    <row r="22" spans="1:65" s="489" customFormat="1" ht="24" customHeight="1">
      <c r="A22" s="770" t="s">
        <v>372</v>
      </c>
      <c r="B22" s="773" t="s">
        <v>47</v>
      </c>
      <c r="C22" s="772" t="s">
        <v>373</v>
      </c>
      <c r="D22" s="844">
        <v>927819.93</v>
      </c>
      <c r="E22" s="845">
        <v>0</v>
      </c>
      <c r="F22" s="845">
        <v>0</v>
      </c>
      <c r="G22" s="849">
        <v>0</v>
      </c>
      <c r="H22" s="847">
        <v>0</v>
      </c>
      <c r="I22" s="488"/>
      <c r="J22" s="488"/>
      <c r="K22" s="923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  <c r="BM22" s="488"/>
    </row>
    <row r="23" spans="1:65" s="488" customFormat="1" ht="24" hidden="1" customHeight="1">
      <c r="A23" s="770" t="s">
        <v>374</v>
      </c>
      <c r="B23" s="773" t="s">
        <v>47</v>
      </c>
      <c r="C23" s="772" t="s">
        <v>375</v>
      </c>
      <c r="D23" s="844">
        <v>0</v>
      </c>
      <c r="E23" s="845">
        <v>0</v>
      </c>
      <c r="F23" s="845">
        <v>0</v>
      </c>
      <c r="G23" s="849">
        <v>0</v>
      </c>
      <c r="H23" s="847">
        <v>0</v>
      </c>
      <c r="K23" s="923"/>
    </row>
    <row r="24" spans="1:65" s="489" customFormat="1" ht="24" customHeight="1">
      <c r="A24" s="770" t="s">
        <v>377</v>
      </c>
      <c r="B24" s="773" t="s">
        <v>47</v>
      </c>
      <c r="C24" s="772" t="s">
        <v>83</v>
      </c>
      <c r="D24" s="844">
        <v>23987724.819999997</v>
      </c>
      <c r="E24" s="845">
        <v>5093577.84</v>
      </c>
      <c r="F24" s="845">
        <v>1156.48</v>
      </c>
      <c r="G24" s="849">
        <v>2595903.84</v>
      </c>
      <c r="H24" s="847">
        <v>2497674</v>
      </c>
      <c r="I24" s="488"/>
      <c r="J24" s="488"/>
      <c r="K24" s="923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  <c r="BB24" s="488"/>
      <c r="BC24" s="488"/>
      <c r="BD24" s="488"/>
      <c r="BE24" s="488"/>
      <c r="BF24" s="488"/>
      <c r="BG24" s="488"/>
      <c r="BH24" s="488"/>
      <c r="BI24" s="488"/>
      <c r="BJ24" s="488"/>
      <c r="BK24" s="488"/>
      <c r="BL24" s="488"/>
      <c r="BM24" s="488"/>
    </row>
    <row r="25" spans="1:65" s="490" customFormat="1" ht="24" customHeight="1">
      <c r="A25" s="770" t="s">
        <v>383</v>
      </c>
      <c r="B25" s="773" t="s">
        <v>47</v>
      </c>
      <c r="C25" s="772" t="s">
        <v>113</v>
      </c>
      <c r="D25" s="844">
        <v>216579.66999999998</v>
      </c>
      <c r="E25" s="845">
        <v>0</v>
      </c>
      <c r="F25" s="845">
        <v>0</v>
      </c>
      <c r="G25" s="849">
        <v>0</v>
      </c>
      <c r="H25" s="847">
        <v>0</v>
      </c>
      <c r="I25" s="488"/>
      <c r="J25" s="488"/>
      <c r="K25" s="923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  <c r="BM25" s="488"/>
    </row>
    <row r="26" spans="1:65" s="491" customFormat="1" ht="24" customHeight="1">
      <c r="A26" s="770" t="s">
        <v>387</v>
      </c>
      <c r="B26" s="773" t="s">
        <v>47</v>
      </c>
      <c r="C26" s="772" t="s">
        <v>579</v>
      </c>
      <c r="D26" s="844">
        <v>5755519.6999999974</v>
      </c>
      <c r="E26" s="845">
        <v>0</v>
      </c>
      <c r="F26" s="845">
        <v>0</v>
      </c>
      <c r="G26" s="849">
        <v>0</v>
      </c>
      <c r="H26" s="847">
        <v>0</v>
      </c>
      <c r="I26" s="488"/>
      <c r="J26" s="488"/>
      <c r="K26" s="923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  <c r="BJ26" s="488"/>
      <c r="BK26" s="488"/>
      <c r="BL26" s="488"/>
      <c r="BM26" s="488"/>
    </row>
    <row r="27" spans="1:65" s="492" customFormat="1" ht="24" hidden="1" customHeight="1">
      <c r="A27" s="767" t="s">
        <v>400</v>
      </c>
      <c r="B27" s="768" t="s">
        <v>47</v>
      </c>
      <c r="C27" s="769" t="s">
        <v>401</v>
      </c>
      <c r="D27" s="844">
        <v>0</v>
      </c>
      <c r="E27" s="845">
        <v>0</v>
      </c>
      <c r="F27" s="845">
        <v>0</v>
      </c>
      <c r="G27" s="848">
        <v>0</v>
      </c>
      <c r="H27" s="847">
        <v>0</v>
      </c>
      <c r="I27" s="447"/>
      <c r="J27" s="447"/>
      <c r="K27" s="923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</row>
    <row r="28" spans="1:65" s="492" customFormat="1" ht="24" customHeight="1">
      <c r="A28" s="767" t="s">
        <v>402</v>
      </c>
      <c r="B28" s="768" t="s">
        <v>47</v>
      </c>
      <c r="C28" s="769" t="s">
        <v>115</v>
      </c>
      <c r="D28" s="844">
        <v>2628488.6600000006</v>
      </c>
      <c r="E28" s="845">
        <v>0</v>
      </c>
      <c r="F28" s="845">
        <v>0</v>
      </c>
      <c r="G28" s="848">
        <v>0</v>
      </c>
      <c r="H28" s="847">
        <v>0</v>
      </c>
      <c r="I28" s="447"/>
      <c r="J28" s="447"/>
      <c r="K28" s="923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</row>
    <row r="29" spans="1:65" s="493" customFormat="1" ht="24" customHeight="1">
      <c r="A29" s="767" t="s">
        <v>403</v>
      </c>
      <c r="B29" s="768" t="s">
        <v>47</v>
      </c>
      <c r="C29" s="769" t="s">
        <v>404</v>
      </c>
      <c r="D29" s="844">
        <v>40308273.170000009</v>
      </c>
      <c r="E29" s="845">
        <v>798840</v>
      </c>
      <c r="F29" s="845">
        <v>0</v>
      </c>
      <c r="G29" s="848">
        <v>798840</v>
      </c>
      <c r="H29" s="847">
        <v>0</v>
      </c>
      <c r="I29" s="447"/>
      <c r="J29" s="447"/>
      <c r="K29" s="923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</row>
    <row r="30" spans="1:65" s="492" customFormat="1" ht="24" customHeight="1">
      <c r="A30" s="767" t="s">
        <v>405</v>
      </c>
      <c r="B30" s="768" t="s">
        <v>47</v>
      </c>
      <c r="C30" s="769" t="s">
        <v>406</v>
      </c>
      <c r="D30" s="844">
        <v>54962.55</v>
      </c>
      <c r="E30" s="845">
        <v>0</v>
      </c>
      <c r="F30" s="845">
        <v>0</v>
      </c>
      <c r="G30" s="848">
        <v>0</v>
      </c>
      <c r="H30" s="847">
        <v>0</v>
      </c>
      <c r="I30" s="447"/>
      <c r="J30" s="447"/>
      <c r="K30" s="923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</row>
    <row r="31" spans="1:65" s="492" customFormat="1" ht="24" customHeight="1">
      <c r="A31" s="767" t="s">
        <v>407</v>
      </c>
      <c r="B31" s="768" t="s">
        <v>47</v>
      </c>
      <c r="C31" s="769" t="s">
        <v>582</v>
      </c>
      <c r="D31" s="844">
        <v>213185.17</v>
      </c>
      <c r="E31" s="845">
        <v>0</v>
      </c>
      <c r="F31" s="845">
        <v>0</v>
      </c>
      <c r="G31" s="848">
        <v>0</v>
      </c>
      <c r="H31" s="847">
        <v>0</v>
      </c>
      <c r="K31" s="923"/>
    </row>
    <row r="32" spans="1:65" s="487" customFormat="1" ht="24" customHeight="1">
      <c r="A32" s="767" t="s">
        <v>410</v>
      </c>
      <c r="B32" s="768" t="s">
        <v>47</v>
      </c>
      <c r="C32" s="769" t="s">
        <v>583</v>
      </c>
      <c r="D32" s="844">
        <v>180000</v>
      </c>
      <c r="E32" s="845">
        <v>0</v>
      </c>
      <c r="F32" s="845">
        <v>0</v>
      </c>
      <c r="G32" s="848">
        <v>0</v>
      </c>
      <c r="H32" s="847">
        <v>0</v>
      </c>
      <c r="K32" s="923"/>
    </row>
    <row r="33" spans="1:11" s="487" customFormat="1" ht="24" customHeight="1">
      <c r="A33" s="767" t="s">
        <v>426</v>
      </c>
      <c r="B33" s="768" t="s">
        <v>47</v>
      </c>
      <c r="C33" s="769" t="s">
        <v>178</v>
      </c>
      <c r="D33" s="844">
        <v>830351.81</v>
      </c>
      <c r="E33" s="845">
        <v>0</v>
      </c>
      <c r="F33" s="845">
        <v>0</v>
      </c>
      <c r="G33" s="848">
        <v>0</v>
      </c>
      <c r="H33" s="847">
        <v>0</v>
      </c>
      <c r="K33" s="923"/>
    </row>
    <row r="34" spans="1:11" s="487" customFormat="1" ht="24" customHeight="1">
      <c r="A34" s="767" t="s">
        <v>413</v>
      </c>
      <c r="B34" s="768" t="s">
        <v>47</v>
      </c>
      <c r="C34" s="769" t="s">
        <v>584</v>
      </c>
      <c r="D34" s="844">
        <v>2197811.6499999994</v>
      </c>
      <c r="E34" s="845">
        <v>0</v>
      </c>
      <c r="F34" s="845">
        <v>0</v>
      </c>
      <c r="G34" s="848">
        <v>0</v>
      </c>
      <c r="H34" s="847">
        <v>0</v>
      </c>
      <c r="K34" s="923"/>
    </row>
    <row r="35" spans="1:11" s="487" customFormat="1" ht="24" customHeight="1">
      <c r="A35" s="767" t="s">
        <v>416</v>
      </c>
      <c r="B35" s="494" t="s">
        <v>47</v>
      </c>
      <c r="C35" s="769" t="s">
        <v>585</v>
      </c>
      <c r="D35" s="844">
        <v>1280068.8699999996</v>
      </c>
      <c r="E35" s="845">
        <v>0</v>
      </c>
      <c r="F35" s="845">
        <v>0</v>
      </c>
      <c r="G35" s="848">
        <v>0</v>
      </c>
      <c r="H35" s="847">
        <v>0</v>
      </c>
      <c r="K35" s="923"/>
    </row>
    <row r="36" spans="1:11" s="487" customFormat="1" ht="36.75" hidden="1" customHeight="1">
      <c r="A36" s="495" t="s">
        <v>419</v>
      </c>
      <c r="B36" s="496" t="s">
        <v>47</v>
      </c>
      <c r="C36" s="774" t="s">
        <v>586</v>
      </c>
      <c r="D36" s="844" t="e">
        <f>SUMIFS(#REF!,#REF!,"85",#REF!,A36)</f>
        <v>#REF!</v>
      </c>
      <c r="E36" s="845" t="e">
        <f>SUMIFS(#REF!,#REF!,A36,#REF!,"85")+SUMIFS(#REF!,#REF!,A36,#REF!,"85")</f>
        <v>#REF!</v>
      </c>
      <c r="F36" s="845" t="e">
        <f>SUMIFS(#REF!,#REF!,A36,#REF!,"85")</f>
        <v>#REF!</v>
      </c>
      <c r="G36" s="850" t="e">
        <f t="shared" ref="G36" si="0">E36-H36</f>
        <v>#REF!</v>
      </c>
      <c r="H36" s="847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923"/>
    </row>
    <row r="37" spans="1:11" s="487" customFormat="1" ht="19.5" customHeight="1">
      <c r="A37" s="497" t="s">
        <v>4</v>
      </c>
      <c r="B37" s="498"/>
      <c r="C37" s="497"/>
      <c r="D37" s="499" t="s">
        <v>4</v>
      </c>
      <c r="E37" s="499" t="s">
        <v>4</v>
      </c>
      <c r="F37" s="499" t="s">
        <v>4</v>
      </c>
      <c r="G37" s="500" t="s">
        <v>4</v>
      </c>
      <c r="H37" s="499" t="s">
        <v>4</v>
      </c>
    </row>
    <row r="38" spans="1:11" s="487" customFormat="1" ht="16.5" customHeight="1">
      <c r="A38" s="501"/>
      <c r="B38" s="494"/>
      <c r="C38" s="502"/>
      <c r="D38" s="503"/>
      <c r="E38" s="504"/>
      <c r="F38" s="504"/>
      <c r="G38" s="505"/>
      <c r="H38" s="506"/>
    </row>
    <row r="39" spans="1:11" s="487" customFormat="1" ht="18.75" customHeight="1"/>
    <row r="40" spans="1:11" ht="16.5" customHeight="1">
      <c r="A40" s="507" t="s">
        <v>4</v>
      </c>
      <c r="B40" s="508"/>
      <c r="C40" s="507"/>
      <c r="D40" s="447" t="s">
        <v>4</v>
      </c>
    </row>
    <row r="41" spans="1:11" ht="22.5" hidden="1" customHeight="1">
      <c r="B41" s="1650" t="s">
        <v>600</v>
      </c>
      <c r="C41" s="1650"/>
      <c r="D41" s="447">
        <v>0</v>
      </c>
    </row>
    <row r="42" spans="1:11">
      <c r="D42" s="447" t="s">
        <v>4</v>
      </c>
    </row>
    <row r="43" spans="1:11">
      <c r="D43" s="447" t="s">
        <v>4</v>
      </c>
    </row>
    <row r="44" spans="1:11">
      <c r="D44" s="447" t="s">
        <v>4</v>
      </c>
    </row>
    <row r="45" spans="1:11">
      <c r="D45" s="447" t="s">
        <v>4</v>
      </c>
    </row>
    <row r="46" spans="1:11">
      <c r="D46" s="447" t="s">
        <v>4</v>
      </c>
    </row>
    <row r="47" spans="1:11">
      <c r="D47" s="509" t="s">
        <v>4</v>
      </c>
    </row>
    <row r="48" spans="1:11">
      <c r="D48" s="447" t="s">
        <v>4</v>
      </c>
    </row>
    <row r="49" spans="4:4">
      <c r="D49" s="447" t="s">
        <v>4</v>
      </c>
    </row>
    <row r="50" spans="4:4">
      <c r="D50" s="447" t="s">
        <v>4</v>
      </c>
    </row>
    <row r="51" spans="4:4">
      <c r="D51" s="447" t="s">
        <v>4</v>
      </c>
    </row>
    <row r="52" spans="4:4">
      <c r="D52" s="447" t="s">
        <v>4</v>
      </c>
    </row>
    <row r="53" spans="4:4">
      <c r="D53" s="447" t="s">
        <v>4</v>
      </c>
    </row>
    <row r="54" spans="4:4">
      <c r="D54" s="447" t="s">
        <v>4</v>
      </c>
    </row>
    <row r="55" spans="4:4">
      <c r="D55" s="510" t="s">
        <v>4</v>
      </c>
    </row>
    <row r="56" spans="4:4">
      <c r="D56" s="510" t="s">
        <v>4</v>
      </c>
    </row>
    <row r="57" spans="4:4">
      <c r="D57" s="510" t="s">
        <v>4</v>
      </c>
    </row>
    <row r="58" spans="4:4">
      <c r="D58" s="510" t="s">
        <v>4</v>
      </c>
    </row>
    <row r="59" spans="4:4">
      <c r="D59" s="510" t="s">
        <v>4</v>
      </c>
    </row>
    <row r="60" spans="4:4">
      <c r="D60" s="510" t="s">
        <v>4</v>
      </c>
    </row>
    <row r="61" spans="4:4">
      <c r="D61" s="510" t="s">
        <v>4</v>
      </c>
    </row>
    <row r="62" spans="4:4">
      <c r="D62" s="510" t="s">
        <v>4</v>
      </c>
    </row>
    <row r="63" spans="4:4">
      <c r="D63" s="510" t="s">
        <v>4</v>
      </c>
    </row>
    <row r="64" spans="4:4">
      <c r="D64" s="510" t="s">
        <v>4</v>
      </c>
    </row>
    <row r="65" spans="4:4">
      <c r="D65" s="510" t="s">
        <v>4</v>
      </c>
    </row>
    <row r="66" spans="4:4">
      <c r="D66" s="510" t="s">
        <v>4</v>
      </c>
    </row>
    <row r="67" spans="4:4">
      <c r="D67" s="510" t="s">
        <v>4</v>
      </c>
    </row>
    <row r="68" spans="4:4">
      <c r="D68" s="510" t="s">
        <v>4</v>
      </c>
    </row>
    <row r="69" spans="4:4">
      <c r="D69" s="510" t="s">
        <v>4</v>
      </c>
    </row>
    <row r="70" spans="4:4">
      <c r="D70" s="510" t="s">
        <v>4</v>
      </c>
    </row>
    <row r="71" spans="4:4">
      <c r="D71" s="510" t="s">
        <v>4</v>
      </c>
    </row>
    <row r="72" spans="4:4">
      <c r="D72" s="510" t="s">
        <v>4</v>
      </c>
    </row>
    <row r="73" spans="4:4">
      <c r="D73" s="510" t="s">
        <v>4</v>
      </c>
    </row>
    <row r="74" spans="4:4">
      <c r="D74" s="510" t="s">
        <v>4</v>
      </c>
    </row>
    <row r="75" spans="4:4">
      <c r="D75" s="510" t="s">
        <v>4</v>
      </c>
    </row>
    <row r="76" spans="4:4">
      <c r="D76" s="510" t="s">
        <v>4</v>
      </c>
    </row>
    <row r="77" spans="4:4">
      <c r="D77" s="510" t="s">
        <v>4</v>
      </c>
    </row>
    <row r="78" spans="4:4">
      <c r="D78" s="510" t="s">
        <v>4</v>
      </c>
    </row>
    <row r="79" spans="4:4">
      <c r="D79" s="510" t="s">
        <v>4</v>
      </c>
    </row>
    <row r="80" spans="4:4">
      <c r="D80" s="510" t="s">
        <v>4</v>
      </c>
    </row>
    <row r="81" spans="4:4">
      <c r="D81" s="510" t="s">
        <v>4</v>
      </c>
    </row>
    <row r="82" spans="4:4">
      <c r="D82" s="510" t="s">
        <v>4</v>
      </c>
    </row>
    <row r="83" spans="4:4">
      <c r="D83" s="510" t="s">
        <v>4</v>
      </c>
    </row>
    <row r="84" spans="4:4">
      <c r="D84" s="510" t="s">
        <v>4</v>
      </c>
    </row>
    <row r="85" spans="4:4">
      <c r="D85" s="510" t="s">
        <v>4</v>
      </c>
    </row>
    <row r="86" spans="4:4">
      <c r="D86" s="510" t="s">
        <v>4</v>
      </c>
    </row>
    <row r="87" spans="4:4">
      <c r="D87" s="510" t="s">
        <v>4</v>
      </c>
    </row>
    <row r="88" spans="4:4">
      <c r="D88" s="510" t="s">
        <v>4</v>
      </c>
    </row>
    <row r="89" spans="4:4">
      <c r="D89" s="510" t="s">
        <v>4</v>
      </c>
    </row>
    <row r="90" spans="4:4">
      <c r="D90" s="510" t="s">
        <v>4</v>
      </c>
    </row>
    <row r="91" spans="4:4">
      <c r="D91" s="510" t="s">
        <v>4</v>
      </c>
    </row>
    <row r="92" spans="4:4">
      <c r="D92" s="510" t="s">
        <v>4</v>
      </c>
    </row>
    <row r="93" spans="4:4">
      <c r="D93" s="510" t="s">
        <v>4</v>
      </c>
    </row>
    <row r="94" spans="4:4">
      <c r="D94" s="510" t="s">
        <v>4</v>
      </c>
    </row>
    <row r="95" spans="4:4">
      <c r="D95" s="510" t="s">
        <v>4</v>
      </c>
    </row>
    <row r="96" spans="4:4">
      <c r="D96" s="510" t="s">
        <v>4</v>
      </c>
    </row>
    <row r="97" spans="4:4">
      <c r="D97" s="510" t="s">
        <v>4</v>
      </c>
    </row>
    <row r="98" spans="4:4">
      <c r="D98" s="510" t="s">
        <v>4</v>
      </c>
    </row>
    <row r="99" spans="4:4">
      <c r="D99" s="510" t="s">
        <v>4</v>
      </c>
    </row>
    <row r="100" spans="4:4">
      <c r="D100" s="510" t="s">
        <v>4</v>
      </c>
    </row>
    <row r="101" spans="4:4">
      <c r="D101" s="510" t="s">
        <v>4</v>
      </c>
    </row>
    <row r="102" spans="4:4">
      <c r="D102" s="510" t="s">
        <v>4</v>
      </c>
    </row>
    <row r="103" spans="4:4">
      <c r="D103" s="510" t="s">
        <v>4</v>
      </c>
    </row>
    <row r="104" spans="4:4">
      <c r="D104" s="510" t="s">
        <v>4</v>
      </c>
    </row>
    <row r="105" spans="4:4">
      <c r="D105" s="510" t="s">
        <v>4</v>
      </c>
    </row>
    <row r="106" spans="4:4">
      <c r="D106" s="510" t="s">
        <v>4</v>
      </c>
    </row>
    <row r="107" spans="4:4">
      <c r="D107" s="510" t="s">
        <v>4</v>
      </c>
    </row>
    <row r="108" spans="4:4">
      <c r="D108" s="510" t="s">
        <v>4</v>
      </c>
    </row>
    <row r="109" spans="4:4">
      <c r="D109" s="510" t="s">
        <v>4</v>
      </c>
    </row>
    <row r="110" spans="4:4">
      <c r="D110" s="510" t="s">
        <v>4</v>
      </c>
    </row>
    <row r="111" spans="4:4">
      <c r="D111" s="510" t="s">
        <v>4</v>
      </c>
    </row>
    <row r="112" spans="4:4">
      <c r="D112" s="510" t="s">
        <v>4</v>
      </c>
    </row>
    <row r="113" spans="4:4">
      <c r="D113" s="510" t="s">
        <v>4</v>
      </c>
    </row>
    <row r="114" spans="4:4">
      <c r="D114" s="510" t="s">
        <v>4</v>
      </c>
    </row>
    <row r="115" spans="4:4">
      <c r="D115" s="510" t="s">
        <v>4</v>
      </c>
    </row>
    <row r="116" spans="4:4">
      <c r="D116" s="510" t="s">
        <v>4</v>
      </c>
    </row>
    <row r="117" spans="4:4">
      <c r="D117" s="510" t="s">
        <v>4</v>
      </c>
    </row>
    <row r="118" spans="4:4">
      <c r="D118" s="510" t="s">
        <v>4</v>
      </c>
    </row>
    <row r="119" spans="4:4">
      <c r="D119" s="510" t="s">
        <v>4</v>
      </c>
    </row>
    <row r="120" spans="4:4">
      <c r="D120" s="510" t="s">
        <v>4</v>
      </c>
    </row>
    <row r="121" spans="4:4">
      <c r="D121" s="510" t="s">
        <v>4</v>
      </c>
    </row>
    <row r="122" spans="4:4">
      <c r="D122" s="510" t="s">
        <v>4</v>
      </c>
    </row>
    <row r="123" spans="4:4">
      <c r="D123" s="510" t="s">
        <v>4</v>
      </c>
    </row>
    <row r="124" spans="4:4">
      <c r="D124" s="510" t="s">
        <v>4</v>
      </c>
    </row>
    <row r="125" spans="4:4">
      <c r="D125" s="510" t="s">
        <v>4</v>
      </c>
    </row>
    <row r="126" spans="4:4">
      <c r="D126" s="510" t="s">
        <v>4</v>
      </c>
    </row>
    <row r="127" spans="4:4">
      <c r="D127" s="510" t="s">
        <v>4</v>
      </c>
    </row>
    <row r="128" spans="4:4">
      <c r="D128" s="510" t="s">
        <v>4</v>
      </c>
    </row>
    <row r="129" spans="4:4">
      <c r="D129" s="510" t="s">
        <v>4</v>
      </c>
    </row>
    <row r="130" spans="4:4">
      <c r="D130" s="510" t="s">
        <v>4</v>
      </c>
    </row>
    <row r="131" spans="4:4">
      <c r="D131" s="510" t="s">
        <v>4</v>
      </c>
    </row>
    <row r="132" spans="4:4">
      <c r="D132" s="510" t="s">
        <v>4</v>
      </c>
    </row>
    <row r="133" spans="4:4">
      <c r="D133" s="510" t="s">
        <v>4</v>
      </c>
    </row>
    <row r="134" spans="4:4">
      <c r="D134" s="510" t="s">
        <v>4</v>
      </c>
    </row>
    <row r="135" spans="4:4">
      <c r="D135" s="510" t="s">
        <v>4</v>
      </c>
    </row>
    <row r="136" spans="4:4">
      <c r="D136" s="510" t="s">
        <v>4</v>
      </c>
    </row>
    <row r="137" spans="4:4">
      <c r="D137" s="510" t="s">
        <v>4</v>
      </c>
    </row>
    <row r="138" spans="4:4">
      <c r="D138" s="510" t="s">
        <v>4</v>
      </c>
    </row>
    <row r="139" spans="4:4">
      <c r="D139" s="510" t="s">
        <v>4</v>
      </c>
    </row>
    <row r="140" spans="4:4">
      <c r="D140" s="510" t="s">
        <v>4</v>
      </c>
    </row>
    <row r="141" spans="4:4">
      <c r="D141" s="510" t="s">
        <v>4</v>
      </c>
    </row>
    <row r="142" spans="4:4">
      <c r="D142" s="510" t="s">
        <v>4</v>
      </c>
    </row>
    <row r="143" spans="4:4">
      <c r="D143" s="510" t="s">
        <v>4</v>
      </c>
    </row>
    <row r="144" spans="4:4">
      <c r="D144" s="510" t="s">
        <v>4</v>
      </c>
    </row>
    <row r="145" spans="4:4">
      <c r="D145" s="510" t="s">
        <v>4</v>
      </c>
    </row>
    <row r="146" spans="4:4">
      <c r="D146" s="510" t="s">
        <v>4</v>
      </c>
    </row>
    <row r="147" spans="4:4">
      <c r="D147" s="510" t="s">
        <v>4</v>
      </c>
    </row>
    <row r="148" spans="4:4">
      <c r="D148" s="510" t="s">
        <v>4</v>
      </c>
    </row>
    <row r="149" spans="4:4">
      <c r="D149" s="510" t="s">
        <v>4</v>
      </c>
    </row>
    <row r="150" spans="4:4">
      <c r="D150" s="510" t="s">
        <v>4</v>
      </c>
    </row>
    <row r="151" spans="4:4">
      <c r="D151" s="510" t="s">
        <v>4</v>
      </c>
    </row>
    <row r="152" spans="4:4">
      <c r="D152" s="510" t="s">
        <v>4</v>
      </c>
    </row>
    <row r="153" spans="4:4">
      <c r="D153" s="510" t="s">
        <v>4</v>
      </c>
    </row>
    <row r="154" spans="4:4">
      <c r="D154" s="510" t="s">
        <v>4</v>
      </c>
    </row>
    <row r="155" spans="4:4">
      <c r="D155" s="510" t="s">
        <v>4</v>
      </c>
    </row>
    <row r="156" spans="4:4">
      <c r="D156" s="510" t="s">
        <v>4</v>
      </c>
    </row>
    <row r="157" spans="4:4">
      <c r="D157" s="510" t="s">
        <v>4</v>
      </c>
    </row>
    <row r="158" spans="4:4">
      <c r="D158" s="510" t="s">
        <v>4</v>
      </c>
    </row>
    <row r="159" spans="4:4">
      <c r="D159" s="510" t="s">
        <v>4</v>
      </c>
    </row>
    <row r="160" spans="4:4">
      <c r="D160" s="510" t="s">
        <v>4</v>
      </c>
    </row>
    <row r="161" spans="4:4">
      <c r="D161" s="510" t="s">
        <v>4</v>
      </c>
    </row>
    <row r="162" spans="4:4">
      <c r="D162" s="510" t="s">
        <v>4</v>
      </c>
    </row>
    <row r="163" spans="4:4">
      <c r="D163" s="510" t="s">
        <v>4</v>
      </c>
    </row>
    <row r="164" spans="4:4">
      <c r="D164" s="510" t="s">
        <v>4</v>
      </c>
    </row>
    <row r="165" spans="4:4">
      <c r="D165" s="510" t="s">
        <v>4</v>
      </c>
    </row>
    <row r="166" spans="4:4">
      <c r="D166" s="510" t="s">
        <v>4</v>
      </c>
    </row>
    <row r="167" spans="4:4">
      <c r="D167" s="510" t="s">
        <v>4</v>
      </c>
    </row>
    <row r="168" spans="4:4">
      <c r="D168" s="510" t="s">
        <v>4</v>
      </c>
    </row>
    <row r="169" spans="4:4">
      <c r="D169" s="510" t="s">
        <v>4</v>
      </c>
    </row>
    <row r="170" spans="4:4">
      <c r="D170" s="510" t="s">
        <v>4</v>
      </c>
    </row>
    <row r="171" spans="4:4">
      <c r="D171" s="510" t="s">
        <v>4</v>
      </c>
    </row>
    <row r="172" spans="4:4">
      <c r="D172" s="510" t="s">
        <v>4</v>
      </c>
    </row>
    <row r="173" spans="4:4">
      <c r="D173" s="510" t="s">
        <v>4</v>
      </c>
    </row>
    <row r="174" spans="4:4">
      <c r="D174" s="510" t="s">
        <v>4</v>
      </c>
    </row>
    <row r="175" spans="4:4">
      <c r="D175" s="510" t="s">
        <v>4</v>
      </c>
    </row>
    <row r="176" spans="4:4">
      <c r="D176" s="510" t="s">
        <v>4</v>
      </c>
    </row>
    <row r="177" spans="4:4">
      <c r="D177" s="510" t="s">
        <v>4</v>
      </c>
    </row>
    <row r="178" spans="4:4">
      <c r="D178" s="510" t="s">
        <v>4</v>
      </c>
    </row>
    <row r="179" spans="4:4">
      <c r="D179" s="510" t="s">
        <v>4</v>
      </c>
    </row>
    <row r="180" spans="4:4">
      <c r="D180" s="510" t="s">
        <v>4</v>
      </c>
    </row>
    <row r="181" spans="4:4">
      <c r="D181" s="510" t="s">
        <v>4</v>
      </c>
    </row>
    <row r="182" spans="4:4">
      <c r="D182" s="510" t="s">
        <v>4</v>
      </c>
    </row>
    <row r="183" spans="4:4">
      <c r="D183" s="510" t="s">
        <v>4</v>
      </c>
    </row>
    <row r="184" spans="4:4">
      <c r="D184" s="510" t="s">
        <v>4</v>
      </c>
    </row>
    <row r="185" spans="4:4">
      <c r="D185" s="510" t="s">
        <v>4</v>
      </c>
    </row>
    <row r="186" spans="4:4">
      <c r="D186" s="510" t="s">
        <v>4</v>
      </c>
    </row>
    <row r="187" spans="4:4">
      <c r="D187" s="510" t="s">
        <v>4</v>
      </c>
    </row>
    <row r="188" spans="4:4">
      <c r="D188" s="510" t="s">
        <v>4</v>
      </c>
    </row>
    <row r="189" spans="4:4">
      <c r="D189" s="510" t="s">
        <v>4</v>
      </c>
    </row>
    <row r="190" spans="4:4">
      <c r="D190" s="510" t="s">
        <v>4</v>
      </c>
    </row>
    <row r="191" spans="4:4">
      <c r="D191" s="510" t="s">
        <v>4</v>
      </c>
    </row>
    <row r="192" spans="4:4">
      <c r="D192" s="510" t="s">
        <v>4</v>
      </c>
    </row>
    <row r="193" spans="4:4">
      <c r="D193" s="510" t="s">
        <v>4</v>
      </c>
    </row>
    <row r="194" spans="4:4">
      <c r="D194" s="510" t="s">
        <v>4</v>
      </c>
    </row>
    <row r="195" spans="4:4">
      <c r="D195" s="510" t="s">
        <v>4</v>
      </c>
    </row>
    <row r="196" spans="4:4">
      <c r="D196" s="510" t="s">
        <v>4</v>
      </c>
    </row>
    <row r="197" spans="4:4">
      <c r="D197" s="510" t="s">
        <v>4</v>
      </c>
    </row>
    <row r="198" spans="4:4">
      <c r="D198" s="510" t="s">
        <v>4</v>
      </c>
    </row>
    <row r="199" spans="4:4">
      <c r="D199" s="510" t="s">
        <v>4</v>
      </c>
    </row>
    <row r="200" spans="4:4">
      <c r="D200" s="510" t="s">
        <v>4</v>
      </c>
    </row>
    <row r="201" spans="4:4">
      <c r="D201" s="510" t="s">
        <v>4</v>
      </c>
    </row>
    <row r="202" spans="4:4">
      <c r="D202" s="510" t="s">
        <v>4</v>
      </c>
    </row>
    <row r="203" spans="4:4">
      <c r="D203" s="510" t="s">
        <v>4</v>
      </c>
    </row>
    <row r="204" spans="4:4">
      <c r="D204" s="510" t="s">
        <v>4</v>
      </c>
    </row>
    <row r="205" spans="4:4">
      <c r="D205" s="510" t="s">
        <v>4</v>
      </c>
    </row>
    <row r="206" spans="4:4">
      <c r="D206" s="510" t="s">
        <v>4</v>
      </c>
    </row>
    <row r="207" spans="4:4">
      <c r="D207" s="510" t="s">
        <v>4</v>
      </c>
    </row>
    <row r="208" spans="4:4">
      <c r="D208" s="510" t="s">
        <v>4</v>
      </c>
    </row>
    <row r="209" spans="4:4">
      <c r="D209" s="510" t="s">
        <v>4</v>
      </c>
    </row>
    <row r="210" spans="4:4">
      <c r="D210" s="510" t="s">
        <v>4</v>
      </c>
    </row>
    <row r="211" spans="4:4">
      <c r="D211" s="510" t="s">
        <v>4</v>
      </c>
    </row>
    <row r="212" spans="4:4">
      <c r="D212" s="510" t="s">
        <v>4</v>
      </c>
    </row>
    <row r="213" spans="4:4">
      <c r="D213" s="510" t="s">
        <v>4</v>
      </c>
    </row>
    <row r="214" spans="4:4">
      <c r="D214" s="510" t="s">
        <v>4</v>
      </c>
    </row>
    <row r="215" spans="4:4">
      <c r="D215" s="510" t="s">
        <v>4</v>
      </c>
    </row>
    <row r="216" spans="4:4">
      <c r="D216" s="510" t="s">
        <v>4</v>
      </c>
    </row>
    <row r="217" spans="4:4">
      <c r="D217" s="510" t="s">
        <v>4</v>
      </c>
    </row>
    <row r="218" spans="4:4">
      <c r="D218" s="510" t="s">
        <v>4</v>
      </c>
    </row>
    <row r="219" spans="4:4">
      <c r="D219" s="510" t="s">
        <v>4</v>
      </c>
    </row>
    <row r="220" spans="4:4">
      <c r="D220" s="510" t="s">
        <v>4</v>
      </c>
    </row>
    <row r="221" spans="4:4">
      <c r="D221" s="510" t="s">
        <v>4</v>
      </c>
    </row>
    <row r="222" spans="4:4">
      <c r="D222" s="510" t="s">
        <v>4</v>
      </c>
    </row>
    <row r="223" spans="4:4">
      <c r="D223" s="510" t="s">
        <v>4</v>
      </c>
    </row>
    <row r="224" spans="4:4">
      <c r="D224" s="510" t="s">
        <v>4</v>
      </c>
    </row>
    <row r="225" spans="4:4">
      <c r="D225" s="510" t="s">
        <v>4</v>
      </c>
    </row>
    <row r="226" spans="4:4">
      <c r="D226" s="510" t="s">
        <v>4</v>
      </c>
    </row>
    <row r="227" spans="4:4">
      <c r="D227" s="510" t="s">
        <v>4</v>
      </c>
    </row>
    <row r="228" spans="4:4">
      <c r="D228" s="510" t="s">
        <v>4</v>
      </c>
    </row>
    <row r="229" spans="4:4">
      <c r="D229" s="510" t="s">
        <v>4</v>
      </c>
    </row>
    <row r="230" spans="4:4">
      <c r="D230" s="510" t="s">
        <v>4</v>
      </c>
    </row>
    <row r="231" spans="4:4">
      <c r="D231" s="510" t="s">
        <v>4</v>
      </c>
    </row>
    <row r="232" spans="4:4">
      <c r="D232" s="510" t="s">
        <v>4</v>
      </c>
    </row>
    <row r="233" spans="4:4">
      <c r="D233" s="510" t="s">
        <v>4</v>
      </c>
    </row>
    <row r="234" spans="4:4">
      <c r="D234" s="510" t="s">
        <v>4</v>
      </c>
    </row>
    <row r="235" spans="4:4">
      <c r="D235" s="510" t="s">
        <v>4</v>
      </c>
    </row>
    <row r="236" spans="4:4">
      <c r="D236" s="510" t="s">
        <v>4</v>
      </c>
    </row>
    <row r="237" spans="4:4">
      <c r="D237" s="510" t="s">
        <v>4</v>
      </c>
    </row>
    <row r="238" spans="4:4">
      <c r="D238" s="510" t="s">
        <v>4</v>
      </c>
    </row>
    <row r="239" spans="4:4">
      <c r="D239" s="510" t="s">
        <v>4</v>
      </c>
    </row>
    <row r="240" spans="4:4">
      <c r="D240" s="510" t="s">
        <v>4</v>
      </c>
    </row>
    <row r="241" spans="4:4">
      <c r="D241" s="510" t="s">
        <v>4</v>
      </c>
    </row>
    <row r="242" spans="4:4">
      <c r="D242" s="510" t="s">
        <v>4</v>
      </c>
    </row>
    <row r="243" spans="4:4">
      <c r="D243" s="510" t="s">
        <v>4</v>
      </c>
    </row>
    <row r="244" spans="4:4">
      <c r="D244" s="510" t="s">
        <v>4</v>
      </c>
    </row>
    <row r="245" spans="4:4">
      <c r="D245" s="510" t="s">
        <v>4</v>
      </c>
    </row>
    <row r="246" spans="4:4">
      <c r="D246" s="510" t="s">
        <v>4</v>
      </c>
    </row>
    <row r="247" spans="4:4">
      <c r="D247" s="510" t="s">
        <v>4</v>
      </c>
    </row>
    <row r="248" spans="4:4">
      <c r="D248" s="510" t="s">
        <v>4</v>
      </c>
    </row>
    <row r="249" spans="4:4">
      <c r="D249" s="510" t="s">
        <v>4</v>
      </c>
    </row>
    <row r="250" spans="4:4">
      <c r="D250" s="510" t="s">
        <v>4</v>
      </c>
    </row>
    <row r="251" spans="4:4">
      <c r="D251" s="510" t="s">
        <v>4</v>
      </c>
    </row>
    <row r="252" spans="4:4">
      <c r="D252" s="510" t="s">
        <v>4</v>
      </c>
    </row>
    <row r="253" spans="4:4">
      <c r="D253" s="510" t="s">
        <v>4</v>
      </c>
    </row>
    <row r="254" spans="4:4">
      <c r="D254" s="510" t="s">
        <v>4</v>
      </c>
    </row>
    <row r="255" spans="4:4">
      <c r="D255" s="510" t="s">
        <v>4</v>
      </c>
    </row>
    <row r="256" spans="4:4">
      <c r="D256" s="510" t="s">
        <v>4</v>
      </c>
    </row>
    <row r="257" spans="4:4">
      <c r="D257" s="510" t="s">
        <v>4</v>
      </c>
    </row>
    <row r="258" spans="4:4">
      <c r="D258" s="510" t="s">
        <v>4</v>
      </c>
    </row>
    <row r="259" spans="4:4">
      <c r="D259" s="510" t="s">
        <v>4</v>
      </c>
    </row>
    <row r="260" spans="4:4">
      <c r="D260" s="510" t="s">
        <v>4</v>
      </c>
    </row>
    <row r="261" spans="4:4">
      <c r="D261" s="510" t="s">
        <v>4</v>
      </c>
    </row>
    <row r="262" spans="4:4">
      <c r="D262" s="510" t="s">
        <v>4</v>
      </c>
    </row>
    <row r="263" spans="4:4">
      <c r="D263" s="510" t="s">
        <v>4</v>
      </c>
    </row>
    <row r="264" spans="4:4">
      <c r="D264" s="510" t="s">
        <v>4</v>
      </c>
    </row>
    <row r="265" spans="4:4">
      <c r="D265" s="510" t="s">
        <v>4</v>
      </c>
    </row>
    <row r="266" spans="4:4">
      <c r="D266" s="510" t="s">
        <v>4</v>
      </c>
    </row>
    <row r="267" spans="4:4">
      <c r="D267" s="510" t="s">
        <v>4</v>
      </c>
    </row>
    <row r="268" spans="4:4">
      <c r="D268" s="510" t="s">
        <v>4</v>
      </c>
    </row>
    <row r="269" spans="4:4">
      <c r="D269" s="510" t="s">
        <v>4</v>
      </c>
    </row>
    <row r="270" spans="4:4">
      <c r="D270" s="510" t="s">
        <v>4</v>
      </c>
    </row>
    <row r="271" spans="4:4">
      <c r="D271" s="510" t="s">
        <v>4</v>
      </c>
    </row>
    <row r="272" spans="4:4">
      <c r="D272" s="510" t="s">
        <v>4</v>
      </c>
    </row>
    <row r="273" spans="4:4">
      <c r="D273" s="510" t="s">
        <v>4</v>
      </c>
    </row>
    <row r="274" spans="4:4">
      <c r="D274" s="510" t="s">
        <v>4</v>
      </c>
    </row>
    <row r="275" spans="4:4">
      <c r="D275" s="510" t="s">
        <v>4</v>
      </c>
    </row>
    <row r="276" spans="4:4">
      <c r="D276" s="510" t="s">
        <v>4</v>
      </c>
    </row>
    <row r="277" spans="4:4">
      <c r="D277" s="510" t="s">
        <v>4</v>
      </c>
    </row>
    <row r="278" spans="4:4">
      <c r="D278" s="510" t="s">
        <v>4</v>
      </c>
    </row>
    <row r="279" spans="4:4">
      <c r="D279" s="510" t="s">
        <v>4</v>
      </c>
    </row>
    <row r="280" spans="4:4">
      <c r="D280" s="510" t="s">
        <v>4</v>
      </c>
    </row>
    <row r="281" spans="4:4">
      <c r="D281" s="510" t="s">
        <v>4</v>
      </c>
    </row>
    <row r="282" spans="4:4">
      <c r="D282" s="510" t="s">
        <v>4</v>
      </c>
    </row>
    <row r="283" spans="4:4">
      <c r="D283" s="510" t="s">
        <v>4</v>
      </c>
    </row>
    <row r="284" spans="4:4">
      <c r="D284" s="510" t="s">
        <v>4</v>
      </c>
    </row>
    <row r="285" spans="4:4">
      <c r="D285" s="510" t="s">
        <v>4</v>
      </c>
    </row>
    <row r="286" spans="4:4">
      <c r="D286" s="510" t="s">
        <v>4</v>
      </c>
    </row>
    <row r="287" spans="4:4">
      <c r="D287" s="510" t="s">
        <v>4</v>
      </c>
    </row>
    <row r="288" spans="4:4">
      <c r="D288" s="510" t="s">
        <v>4</v>
      </c>
    </row>
    <row r="289" spans="4:4">
      <c r="D289" s="510" t="s">
        <v>4</v>
      </c>
    </row>
    <row r="290" spans="4:4">
      <c r="D290" s="510" t="s">
        <v>4</v>
      </c>
    </row>
    <row r="291" spans="4:4">
      <c r="D291" s="510" t="s">
        <v>4</v>
      </c>
    </row>
    <row r="292" spans="4:4">
      <c r="D292" s="510" t="s">
        <v>4</v>
      </c>
    </row>
    <row r="293" spans="4:4">
      <c r="D293" s="510" t="s">
        <v>4</v>
      </c>
    </row>
    <row r="294" spans="4:4">
      <c r="D294" s="510" t="s">
        <v>4</v>
      </c>
    </row>
    <row r="295" spans="4:4">
      <c r="D295" s="510" t="s">
        <v>4</v>
      </c>
    </row>
    <row r="296" spans="4:4">
      <c r="D296" s="510" t="s">
        <v>4</v>
      </c>
    </row>
    <row r="297" spans="4:4">
      <c r="D297" s="510" t="s">
        <v>4</v>
      </c>
    </row>
    <row r="298" spans="4:4">
      <c r="D298" s="510" t="s">
        <v>4</v>
      </c>
    </row>
    <row r="299" spans="4:4">
      <c r="D299" s="510" t="s">
        <v>4</v>
      </c>
    </row>
    <row r="300" spans="4:4">
      <c r="D300" s="510" t="s">
        <v>4</v>
      </c>
    </row>
    <row r="301" spans="4:4">
      <c r="D301" s="510" t="s">
        <v>4</v>
      </c>
    </row>
    <row r="302" spans="4:4">
      <c r="D302" s="510" t="s">
        <v>4</v>
      </c>
    </row>
    <row r="303" spans="4:4">
      <c r="D303" s="510" t="s">
        <v>4</v>
      </c>
    </row>
    <row r="304" spans="4:4">
      <c r="D304" s="510" t="s">
        <v>4</v>
      </c>
    </row>
    <row r="305" spans="4:4">
      <c r="D305" s="510" t="s">
        <v>4</v>
      </c>
    </row>
    <row r="306" spans="4:4">
      <c r="D306" s="510" t="s">
        <v>4</v>
      </c>
    </row>
    <row r="307" spans="4:4">
      <c r="D307" s="510" t="s">
        <v>4</v>
      </c>
    </row>
    <row r="308" spans="4:4">
      <c r="D308" s="510" t="s">
        <v>4</v>
      </c>
    </row>
    <row r="309" spans="4:4">
      <c r="D309" s="510" t="s">
        <v>4</v>
      </c>
    </row>
    <row r="310" spans="4:4">
      <c r="D310" s="510" t="s">
        <v>4</v>
      </c>
    </row>
    <row r="311" spans="4:4">
      <c r="D311" s="510" t="s">
        <v>4</v>
      </c>
    </row>
    <row r="312" spans="4:4">
      <c r="D312" s="510" t="s">
        <v>4</v>
      </c>
    </row>
    <row r="313" spans="4:4">
      <c r="D313" s="510" t="s">
        <v>4</v>
      </c>
    </row>
    <row r="314" spans="4:4">
      <c r="D314" s="510" t="s">
        <v>4</v>
      </c>
    </row>
    <row r="315" spans="4:4">
      <c r="D315" s="510" t="s">
        <v>4</v>
      </c>
    </row>
    <row r="316" spans="4:4">
      <c r="D316" s="510" t="s">
        <v>4</v>
      </c>
    </row>
    <row r="317" spans="4:4">
      <c r="D317" s="510" t="s">
        <v>4</v>
      </c>
    </row>
    <row r="318" spans="4:4">
      <c r="D318" s="510" t="s">
        <v>4</v>
      </c>
    </row>
    <row r="319" spans="4:4">
      <c r="D319" s="510" t="s">
        <v>4</v>
      </c>
    </row>
    <row r="320" spans="4:4">
      <c r="D320" s="510" t="s">
        <v>4</v>
      </c>
    </row>
    <row r="321" spans="4:4">
      <c r="D321" s="510" t="s">
        <v>4</v>
      </c>
    </row>
    <row r="322" spans="4:4">
      <c r="D322" s="510" t="s">
        <v>4</v>
      </c>
    </row>
    <row r="323" spans="4:4">
      <c r="D323" s="510" t="s">
        <v>4</v>
      </c>
    </row>
    <row r="324" spans="4:4">
      <c r="D324" s="510" t="s">
        <v>4</v>
      </c>
    </row>
    <row r="325" spans="4:4">
      <c r="D325" s="510" t="s">
        <v>4</v>
      </c>
    </row>
    <row r="326" spans="4:4">
      <c r="D326" s="510" t="s">
        <v>4</v>
      </c>
    </row>
    <row r="327" spans="4:4">
      <c r="D327" s="510" t="s">
        <v>4</v>
      </c>
    </row>
    <row r="328" spans="4:4">
      <c r="D328" s="510" t="s">
        <v>4</v>
      </c>
    </row>
    <row r="329" spans="4:4">
      <c r="D329" s="510" t="s">
        <v>4</v>
      </c>
    </row>
    <row r="330" spans="4:4">
      <c r="D330" s="510" t="s">
        <v>4</v>
      </c>
    </row>
    <row r="331" spans="4:4">
      <c r="D331" s="510" t="s">
        <v>4</v>
      </c>
    </row>
    <row r="332" spans="4:4">
      <c r="D332" s="510" t="s">
        <v>4</v>
      </c>
    </row>
    <row r="333" spans="4:4">
      <c r="D333" s="510" t="s">
        <v>4</v>
      </c>
    </row>
    <row r="334" spans="4:4">
      <c r="D334" s="510" t="s">
        <v>4</v>
      </c>
    </row>
    <row r="335" spans="4:4">
      <c r="D335" s="510" t="s">
        <v>4</v>
      </c>
    </row>
    <row r="336" spans="4:4">
      <c r="D336" s="510" t="s">
        <v>4</v>
      </c>
    </row>
    <row r="337" spans="4:4">
      <c r="D337" s="510" t="s">
        <v>4</v>
      </c>
    </row>
    <row r="338" spans="4:4">
      <c r="D338" s="510" t="s">
        <v>4</v>
      </c>
    </row>
    <row r="339" spans="4:4">
      <c r="D339" s="510" t="s">
        <v>4</v>
      </c>
    </row>
    <row r="340" spans="4:4">
      <c r="D340" s="510" t="s">
        <v>4</v>
      </c>
    </row>
    <row r="341" spans="4:4">
      <c r="D341" s="510" t="s">
        <v>4</v>
      </c>
    </row>
    <row r="342" spans="4:4">
      <c r="D342" s="510" t="s">
        <v>4</v>
      </c>
    </row>
    <row r="343" spans="4:4">
      <c r="D343" s="510" t="s">
        <v>4</v>
      </c>
    </row>
    <row r="344" spans="4:4">
      <c r="D344" s="510" t="s">
        <v>4</v>
      </c>
    </row>
    <row r="345" spans="4:4">
      <c r="D345" s="510" t="s">
        <v>4</v>
      </c>
    </row>
    <row r="346" spans="4:4">
      <c r="D346" s="510" t="s">
        <v>4</v>
      </c>
    </row>
    <row r="347" spans="4:4">
      <c r="D347" s="510" t="s">
        <v>4</v>
      </c>
    </row>
    <row r="348" spans="4:4">
      <c r="D348" s="510" t="s">
        <v>4</v>
      </c>
    </row>
    <row r="349" spans="4:4">
      <c r="D349" s="510" t="s">
        <v>4</v>
      </c>
    </row>
    <row r="350" spans="4:4">
      <c r="D350" s="510" t="s">
        <v>4</v>
      </c>
    </row>
    <row r="351" spans="4:4">
      <c r="D351" s="510" t="s">
        <v>4</v>
      </c>
    </row>
    <row r="352" spans="4:4">
      <c r="D352" s="510" t="s">
        <v>4</v>
      </c>
    </row>
    <row r="353" spans="4:4">
      <c r="D353" s="510" t="s">
        <v>4</v>
      </c>
    </row>
    <row r="354" spans="4:4">
      <c r="D354" s="510" t="s">
        <v>4</v>
      </c>
    </row>
    <row r="355" spans="4:4">
      <c r="D355" s="510" t="s">
        <v>4</v>
      </c>
    </row>
    <row r="356" spans="4:4">
      <c r="D356" s="510" t="s">
        <v>4</v>
      </c>
    </row>
    <row r="357" spans="4:4">
      <c r="D357" s="510" t="s">
        <v>4</v>
      </c>
    </row>
    <row r="358" spans="4:4">
      <c r="D358" s="510" t="s">
        <v>4</v>
      </c>
    </row>
    <row r="359" spans="4:4">
      <c r="D359" s="510" t="s">
        <v>4</v>
      </c>
    </row>
    <row r="360" spans="4:4">
      <c r="D360" s="510" t="s">
        <v>4</v>
      </c>
    </row>
    <row r="361" spans="4:4">
      <c r="D361" s="510" t="s">
        <v>4</v>
      </c>
    </row>
    <row r="362" spans="4:4">
      <c r="D362" s="510" t="s">
        <v>4</v>
      </c>
    </row>
    <row r="363" spans="4:4">
      <c r="D363" s="510" t="s">
        <v>4</v>
      </c>
    </row>
    <row r="364" spans="4:4">
      <c r="D364" s="510" t="s">
        <v>4</v>
      </c>
    </row>
    <row r="365" spans="4:4">
      <c r="D365" s="510" t="s">
        <v>4</v>
      </c>
    </row>
    <row r="366" spans="4:4">
      <c r="D366" s="510" t="s">
        <v>4</v>
      </c>
    </row>
    <row r="367" spans="4:4">
      <c r="D367" s="510" t="s">
        <v>4</v>
      </c>
    </row>
    <row r="368" spans="4:4">
      <c r="D368" s="510" t="s">
        <v>4</v>
      </c>
    </row>
    <row r="369" spans="4:4">
      <c r="D369" s="510" t="s">
        <v>4</v>
      </c>
    </row>
    <row r="370" spans="4:4">
      <c r="D370" s="510" t="s">
        <v>4</v>
      </c>
    </row>
    <row r="371" spans="4:4">
      <c r="D371" s="510" t="s">
        <v>4</v>
      </c>
    </row>
    <row r="372" spans="4:4">
      <c r="D372" s="510" t="s">
        <v>4</v>
      </c>
    </row>
    <row r="373" spans="4:4">
      <c r="D373" s="510" t="s">
        <v>4</v>
      </c>
    </row>
    <row r="374" spans="4:4">
      <c r="D374" s="510" t="s">
        <v>4</v>
      </c>
    </row>
    <row r="375" spans="4:4">
      <c r="D375" s="510" t="s">
        <v>4</v>
      </c>
    </row>
    <row r="376" spans="4:4">
      <c r="D376" s="510" t="s">
        <v>4</v>
      </c>
    </row>
    <row r="377" spans="4:4">
      <c r="D377" s="510" t="s">
        <v>4</v>
      </c>
    </row>
    <row r="378" spans="4:4">
      <c r="D378" s="510" t="s">
        <v>4</v>
      </c>
    </row>
    <row r="379" spans="4:4">
      <c r="D379" s="510" t="s">
        <v>4</v>
      </c>
    </row>
    <row r="380" spans="4:4">
      <c r="D380" s="510" t="s">
        <v>4</v>
      </c>
    </row>
    <row r="381" spans="4:4">
      <c r="D381" s="510" t="s">
        <v>4</v>
      </c>
    </row>
    <row r="382" spans="4:4">
      <c r="D382" s="510" t="s">
        <v>4</v>
      </c>
    </row>
    <row r="383" spans="4:4">
      <c r="D383" s="510" t="s">
        <v>4</v>
      </c>
    </row>
    <row r="384" spans="4:4">
      <c r="D384" s="510" t="s">
        <v>4</v>
      </c>
    </row>
    <row r="385" spans="4:4">
      <c r="D385" s="510" t="s">
        <v>4</v>
      </c>
    </row>
    <row r="386" spans="4:4">
      <c r="D386" s="510" t="s">
        <v>4</v>
      </c>
    </row>
    <row r="387" spans="4:4">
      <c r="D387" s="510" t="s">
        <v>4</v>
      </c>
    </row>
    <row r="388" spans="4:4">
      <c r="D388" s="510" t="s">
        <v>4</v>
      </c>
    </row>
    <row r="389" spans="4:4">
      <c r="D389" s="510" t="s">
        <v>4</v>
      </c>
    </row>
    <row r="390" spans="4:4">
      <c r="D390" s="510" t="s">
        <v>4</v>
      </c>
    </row>
    <row r="391" spans="4:4">
      <c r="D391" s="510" t="s">
        <v>4</v>
      </c>
    </row>
    <row r="392" spans="4:4">
      <c r="D392" s="510" t="s">
        <v>4</v>
      </c>
    </row>
    <row r="393" spans="4:4">
      <c r="D393" s="510" t="s">
        <v>4</v>
      </c>
    </row>
    <row r="394" spans="4:4">
      <c r="D394" s="510" t="s">
        <v>4</v>
      </c>
    </row>
    <row r="395" spans="4:4">
      <c r="D395" s="510" t="s">
        <v>4</v>
      </c>
    </row>
    <row r="396" spans="4:4">
      <c r="D396" s="510" t="s">
        <v>4</v>
      </c>
    </row>
    <row r="397" spans="4:4">
      <c r="D397" s="510" t="s">
        <v>4</v>
      </c>
    </row>
    <row r="398" spans="4:4">
      <c r="D398" s="510" t="s">
        <v>4</v>
      </c>
    </row>
    <row r="399" spans="4:4">
      <c r="D399" s="510" t="s">
        <v>4</v>
      </c>
    </row>
    <row r="400" spans="4:4">
      <c r="D400" s="510" t="s">
        <v>4</v>
      </c>
    </row>
    <row r="401" spans="4:4">
      <c r="D401" s="510" t="s">
        <v>4</v>
      </c>
    </row>
    <row r="402" spans="4:4">
      <c r="D402" s="510" t="s">
        <v>4</v>
      </c>
    </row>
    <row r="403" spans="4:4">
      <c r="D403" s="510" t="s">
        <v>4</v>
      </c>
    </row>
    <row r="404" spans="4:4">
      <c r="D404" s="510" t="s">
        <v>4</v>
      </c>
    </row>
    <row r="405" spans="4:4">
      <c r="D405" s="510" t="s">
        <v>4</v>
      </c>
    </row>
    <row r="406" spans="4:4">
      <c r="D406" s="510" t="s">
        <v>4</v>
      </c>
    </row>
    <row r="407" spans="4:4">
      <c r="D407" s="510" t="s">
        <v>4</v>
      </c>
    </row>
    <row r="408" spans="4:4">
      <c r="D408" s="510" t="s">
        <v>4</v>
      </c>
    </row>
    <row r="409" spans="4:4">
      <c r="D409" s="510" t="s">
        <v>4</v>
      </c>
    </row>
    <row r="410" spans="4:4">
      <c r="D410" s="510" t="s">
        <v>4</v>
      </c>
    </row>
    <row r="411" spans="4:4">
      <c r="D411" s="510" t="s">
        <v>4</v>
      </c>
    </row>
    <row r="412" spans="4:4">
      <c r="D412" s="510" t="s">
        <v>4</v>
      </c>
    </row>
    <row r="413" spans="4:4">
      <c r="D413" s="510" t="s">
        <v>4</v>
      </c>
    </row>
    <row r="414" spans="4:4">
      <c r="D414" s="510" t="s">
        <v>4</v>
      </c>
    </row>
    <row r="415" spans="4:4">
      <c r="D415" s="510" t="s">
        <v>4</v>
      </c>
    </row>
    <row r="416" spans="4:4">
      <c r="D416" s="510" t="s">
        <v>4</v>
      </c>
    </row>
    <row r="417" spans="4:4">
      <c r="D417" s="510" t="s">
        <v>4</v>
      </c>
    </row>
    <row r="418" spans="4:4">
      <c r="D418" s="510" t="s">
        <v>4</v>
      </c>
    </row>
    <row r="419" spans="4:4">
      <c r="D419" s="510" t="s">
        <v>4</v>
      </c>
    </row>
    <row r="420" spans="4:4">
      <c r="D420" s="510" t="s">
        <v>4</v>
      </c>
    </row>
    <row r="421" spans="4:4">
      <c r="D421" s="510" t="s">
        <v>4</v>
      </c>
    </row>
    <row r="422" spans="4:4">
      <c r="D422" s="510" t="s">
        <v>4</v>
      </c>
    </row>
    <row r="423" spans="4:4">
      <c r="D423" s="510" t="s">
        <v>4</v>
      </c>
    </row>
    <row r="424" spans="4:4">
      <c r="D424" s="510" t="s">
        <v>4</v>
      </c>
    </row>
    <row r="425" spans="4:4">
      <c r="D425" s="510" t="s">
        <v>4</v>
      </c>
    </row>
    <row r="426" spans="4:4">
      <c r="D426" s="510" t="s">
        <v>4</v>
      </c>
    </row>
    <row r="427" spans="4:4">
      <c r="D427" s="510" t="s">
        <v>4</v>
      </c>
    </row>
    <row r="428" spans="4:4">
      <c r="D428" s="510" t="s">
        <v>4</v>
      </c>
    </row>
    <row r="429" spans="4:4">
      <c r="D429" s="510" t="s">
        <v>4</v>
      </c>
    </row>
    <row r="430" spans="4:4">
      <c r="D430" s="510" t="s">
        <v>4</v>
      </c>
    </row>
    <row r="431" spans="4:4">
      <c r="D431" s="510" t="s">
        <v>4</v>
      </c>
    </row>
    <row r="432" spans="4:4">
      <c r="D432" s="510" t="s">
        <v>4</v>
      </c>
    </row>
    <row r="433" spans="4:4">
      <c r="D433" s="510" t="s">
        <v>4</v>
      </c>
    </row>
    <row r="434" spans="4:4">
      <c r="D434" s="510" t="s">
        <v>4</v>
      </c>
    </row>
    <row r="435" spans="4:4">
      <c r="D435" s="510" t="s">
        <v>4</v>
      </c>
    </row>
    <row r="436" spans="4:4">
      <c r="D436" s="510" t="s">
        <v>4</v>
      </c>
    </row>
    <row r="437" spans="4:4">
      <c r="D437" s="510" t="s">
        <v>4</v>
      </c>
    </row>
    <row r="438" spans="4:4">
      <c r="D438" s="510" t="s">
        <v>4</v>
      </c>
    </row>
    <row r="439" spans="4:4">
      <c r="D439" s="510" t="s">
        <v>4</v>
      </c>
    </row>
    <row r="440" spans="4:4">
      <c r="D440" s="510" t="s">
        <v>4</v>
      </c>
    </row>
    <row r="441" spans="4:4">
      <c r="D441" s="510" t="s">
        <v>4</v>
      </c>
    </row>
    <row r="442" spans="4:4">
      <c r="D442" s="510" t="s">
        <v>4</v>
      </c>
    </row>
    <row r="443" spans="4:4">
      <c r="D443" s="510" t="s">
        <v>4</v>
      </c>
    </row>
    <row r="444" spans="4:4">
      <c r="D444" s="510" t="s">
        <v>4</v>
      </c>
    </row>
    <row r="445" spans="4:4">
      <c r="D445" s="510" t="s">
        <v>4</v>
      </c>
    </row>
    <row r="446" spans="4:4">
      <c r="D446" s="510" t="s">
        <v>4</v>
      </c>
    </row>
    <row r="447" spans="4:4">
      <c r="D447" s="510" t="s">
        <v>4</v>
      </c>
    </row>
    <row r="448" spans="4:4">
      <c r="D448" s="510" t="s">
        <v>4</v>
      </c>
    </row>
    <row r="449" spans="4:4">
      <c r="D449" s="510" t="s">
        <v>4</v>
      </c>
    </row>
    <row r="450" spans="4:4">
      <c r="D450" s="510" t="s">
        <v>4</v>
      </c>
    </row>
    <row r="451" spans="4:4">
      <c r="D451" s="510" t="s">
        <v>4</v>
      </c>
    </row>
    <row r="452" spans="4:4">
      <c r="D452" s="510" t="s">
        <v>4</v>
      </c>
    </row>
    <row r="453" spans="4:4">
      <c r="D453" s="510" t="s">
        <v>4</v>
      </c>
    </row>
    <row r="454" spans="4:4">
      <c r="D454" s="510" t="s">
        <v>4</v>
      </c>
    </row>
    <row r="455" spans="4:4">
      <c r="D455" s="510" t="s">
        <v>4</v>
      </c>
    </row>
    <row r="456" spans="4:4">
      <c r="D456" s="510" t="s">
        <v>4</v>
      </c>
    </row>
    <row r="457" spans="4:4">
      <c r="D457" s="510" t="s">
        <v>4</v>
      </c>
    </row>
    <row r="458" spans="4:4">
      <c r="D458" s="510" t="s">
        <v>4</v>
      </c>
    </row>
    <row r="459" spans="4:4">
      <c r="D459" s="510" t="s">
        <v>4</v>
      </c>
    </row>
    <row r="460" spans="4:4">
      <c r="D460" s="510" t="s">
        <v>4</v>
      </c>
    </row>
    <row r="461" spans="4:4">
      <c r="D461" s="510" t="s">
        <v>4</v>
      </c>
    </row>
    <row r="462" spans="4:4">
      <c r="D462" s="510" t="s">
        <v>4</v>
      </c>
    </row>
    <row r="463" spans="4:4">
      <c r="D463" s="510" t="s">
        <v>4</v>
      </c>
    </row>
    <row r="464" spans="4:4">
      <c r="D464" s="510" t="s">
        <v>4</v>
      </c>
    </row>
    <row r="465" spans="4:4">
      <c r="D465" s="510" t="s">
        <v>4</v>
      </c>
    </row>
    <row r="466" spans="4:4">
      <c r="D466" s="510" t="s">
        <v>4</v>
      </c>
    </row>
    <row r="467" spans="4:4">
      <c r="D467" s="510" t="s">
        <v>4</v>
      </c>
    </row>
    <row r="468" spans="4:4">
      <c r="D468" s="510" t="s">
        <v>4</v>
      </c>
    </row>
    <row r="469" spans="4:4">
      <c r="D469" s="510" t="s">
        <v>4</v>
      </c>
    </row>
    <row r="470" spans="4:4">
      <c r="D470" s="510" t="s">
        <v>4</v>
      </c>
    </row>
    <row r="471" spans="4:4">
      <c r="D471" s="510" t="s">
        <v>4</v>
      </c>
    </row>
    <row r="472" spans="4:4">
      <c r="D472" s="510" t="s">
        <v>4</v>
      </c>
    </row>
    <row r="473" spans="4:4">
      <c r="D473" s="510" t="s">
        <v>4</v>
      </c>
    </row>
    <row r="474" spans="4:4">
      <c r="D474" s="510" t="s">
        <v>4</v>
      </c>
    </row>
    <row r="475" spans="4:4">
      <c r="D475" s="510" t="s">
        <v>4</v>
      </c>
    </row>
    <row r="476" spans="4:4">
      <c r="D476" s="510" t="s">
        <v>4</v>
      </c>
    </row>
    <row r="477" spans="4:4">
      <c r="D477" s="510" t="s">
        <v>4</v>
      </c>
    </row>
    <row r="478" spans="4:4">
      <c r="D478" s="510" t="s">
        <v>4</v>
      </c>
    </row>
    <row r="479" spans="4:4">
      <c r="D479" s="510" t="s">
        <v>4</v>
      </c>
    </row>
    <row r="480" spans="4:4">
      <c r="D480" s="510" t="s">
        <v>4</v>
      </c>
    </row>
    <row r="481" spans="4:4">
      <c r="D481" s="510" t="s">
        <v>4</v>
      </c>
    </row>
    <row r="482" spans="4:4">
      <c r="D482" s="510" t="s">
        <v>4</v>
      </c>
    </row>
    <row r="483" spans="4:4">
      <c r="D483" s="510" t="s">
        <v>4</v>
      </c>
    </row>
    <row r="484" spans="4:4">
      <c r="D484" s="510" t="s">
        <v>4</v>
      </c>
    </row>
    <row r="485" spans="4:4">
      <c r="D485" s="510" t="s">
        <v>4</v>
      </c>
    </row>
    <row r="486" spans="4:4">
      <c r="D486" s="510" t="s">
        <v>4</v>
      </c>
    </row>
    <row r="487" spans="4:4">
      <c r="D487" s="510" t="s">
        <v>4</v>
      </c>
    </row>
    <row r="488" spans="4:4">
      <c r="D488" s="510" t="s">
        <v>4</v>
      </c>
    </row>
    <row r="489" spans="4:4">
      <c r="D489" s="510" t="s">
        <v>4</v>
      </c>
    </row>
    <row r="490" spans="4:4">
      <c r="D490" s="510" t="s">
        <v>4</v>
      </c>
    </row>
    <row r="491" spans="4:4">
      <c r="D491" s="510" t="s">
        <v>4</v>
      </c>
    </row>
    <row r="492" spans="4:4">
      <c r="D492" s="510" t="s">
        <v>4</v>
      </c>
    </row>
    <row r="493" spans="4:4">
      <c r="D493" s="510" t="s">
        <v>4</v>
      </c>
    </row>
    <row r="494" spans="4:4">
      <c r="D494" s="510" t="s">
        <v>4</v>
      </c>
    </row>
    <row r="495" spans="4:4">
      <c r="D495" s="510" t="s">
        <v>4</v>
      </c>
    </row>
    <row r="496" spans="4:4">
      <c r="D496" s="510" t="s">
        <v>4</v>
      </c>
    </row>
    <row r="497" spans="4:4">
      <c r="D497" s="510" t="s">
        <v>4</v>
      </c>
    </row>
    <row r="498" spans="4:4">
      <c r="D498" s="510" t="s">
        <v>4</v>
      </c>
    </row>
    <row r="499" spans="4:4">
      <c r="D499" s="510" t="s">
        <v>4</v>
      </c>
    </row>
    <row r="500" spans="4:4">
      <c r="D500" s="510" t="s">
        <v>4</v>
      </c>
    </row>
    <row r="501" spans="4:4">
      <c r="D501" s="510" t="s">
        <v>4</v>
      </c>
    </row>
    <row r="502" spans="4:4">
      <c r="D502" s="510" t="s">
        <v>4</v>
      </c>
    </row>
    <row r="503" spans="4:4">
      <c r="D503" s="510" t="s">
        <v>4</v>
      </c>
    </row>
    <row r="504" spans="4:4">
      <c r="D504" s="510" t="s">
        <v>4</v>
      </c>
    </row>
    <row r="505" spans="4:4">
      <c r="D505" s="510" t="s">
        <v>4</v>
      </c>
    </row>
    <row r="506" spans="4:4">
      <c r="D506" s="510" t="s">
        <v>4</v>
      </c>
    </row>
    <row r="507" spans="4:4">
      <c r="D507" s="510" t="s">
        <v>4</v>
      </c>
    </row>
    <row r="508" spans="4:4">
      <c r="D508" s="510" t="s">
        <v>4</v>
      </c>
    </row>
    <row r="509" spans="4:4">
      <c r="D509" s="510" t="s">
        <v>4</v>
      </c>
    </row>
    <row r="510" spans="4:4">
      <c r="D510" s="510" t="s">
        <v>4</v>
      </c>
    </row>
    <row r="511" spans="4:4">
      <c r="D511" s="510" t="s">
        <v>4</v>
      </c>
    </row>
    <row r="512" spans="4:4">
      <c r="D512" s="510" t="s">
        <v>4</v>
      </c>
    </row>
    <row r="513" spans="4:4">
      <c r="D513" s="510" t="s">
        <v>4</v>
      </c>
    </row>
    <row r="514" spans="4:4">
      <c r="D514" s="510" t="s">
        <v>4</v>
      </c>
    </row>
    <row r="515" spans="4:4">
      <c r="D515" s="510" t="s">
        <v>4</v>
      </c>
    </row>
    <row r="516" spans="4:4">
      <c r="D516" s="510" t="s">
        <v>4</v>
      </c>
    </row>
    <row r="517" spans="4:4">
      <c r="D517" s="510" t="s">
        <v>4</v>
      </c>
    </row>
    <row r="518" spans="4:4">
      <c r="D518" s="510" t="s">
        <v>4</v>
      </c>
    </row>
    <row r="519" spans="4:4">
      <c r="D519" s="510" t="s">
        <v>4</v>
      </c>
    </row>
    <row r="520" spans="4:4">
      <c r="D520" s="510" t="s">
        <v>4</v>
      </c>
    </row>
    <row r="521" spans="4:4">
      <c r="D521" s="510" t="s">
        <v>4</v>
      </c>
    </row>
    <row r="522" spans="4:4">
      <c r="D522" s="510" t="s">
        <v>4</v>
      </c>
    </row>
    <row r="523" spans="4:4">
      <c r="D523" s="510" t="s">
        <v>4</v>
      </c>
    </row>
    <row r="524" spans="4:4">
      <c r="D524" s="510" t="s">
        <v>4</v>
      </c>
    </row>
    <row r="525" spans="4:4">
      <c r="D525" s="510" t="s">
        <v>4</v>
      </c>
    </row>
    <row r="526" spans="4:4">
      <c r="D526" s="510" t="s">
        <v>4</v>
      </c>
    </row>
    <row r="527" spans="4:4">
      <c r="D527" s="510" t="s">
        <v>4</v>
      </c>
    </row>
    <row r="528" spans="4:4">
      <c r="D528" s="510" t="s">
        <v>4</v>
      </c>
    </row>
    <row r="529" spans="4:4">
      <c r="D529" s="510" t="s">
        <v>4</v>
      </c>
    </row>
    <row r="530" spans="4:4">
      <c r="D530" s="510" t="s">
        <v>4</v>
      </c>
    </row>
    <row r="531" spans="4:4">
      <c r="D531" s="510" t="s">
        <v>4</v>
      </c>
    </row>
    <row r="532" spans="4:4">
      <c r="D532" s="510" t="s">
        <v>4</v>
      </c>
    </row>
    <row r="533" spans="4:4">
      <c r="D533" s="510" t="s">
        <v>4</v>
      </c>
    </row>
    <row r="534" spans="4:4">
      <c r="D534" s="510" t="s">
        <v>4</v>
      </c>
    </row>
    <row r="535" spans="4:4">
      <c r="D535" s="510" t="s">
        <v>4</v>
      </c>
    </row>
    <row r="536" spans="4:4">
      <c r="D536" s="510" t="s">
        <v>4</v>
      </c>
    </row>
    <row r="537" spans="4:4">
      <c r="D537" s="510" t="s">
        <v>4</v>
      </c>
    </row>
    <row r="538" spans="4:4">
      <c r="D538" s="510" t="s">
        <v>4</v>
      </c>
    </row>
    <row r="539" spans="4:4">
      <c r="D539" s="510" t="s">
        <v>4</v>
      </c>
    </row>
    <row r="540" spans="4:4">
      <c r="D540" s="510" t="s">
        <v>4</v>
      </c>
    </row>
    <row r="541" spans="4:4">
      <c r="D541" s="510" t="s">
        <v>4</v>
      </c>
    </row>
    <row r="542" spans="4:4">
      <c r="D542" s="510" t="s">
        <v>4</v>
      </c>
    </row>
    <row r="543" spans="4:4">
      <c r="D543" s="510" t="s">
        <v>4</v>
      </c>
    </row>
    <row r="544" spans="4:4">
      <c r="D544" s="510" t="s">
        <v>4</v>
      </c>
    </row>
    <row r="545" spans="4:4">
      <c r="D545" s="510" t="s">
        <v>4</v>
      </c>
    </row>
    <row r="546" spans="4:4">
      <c r="D546" s="510" t="s">
        <v>4</v>
      </c>
    </row>
    <row r="547" spans="4:4">
      <c r="D547" s="510" t="s">
        <v>4</v>
      </c>
    </row>
    <row r="548" spans="4:4">
      <c r="D548" s="510" t="s">
        <v>4</v>
      </c>
    </row>
    <row r="549" spans="4:4">
      <c r="D549" s="510" t="s">
        <v>4</v>
      </c>
    </row>
    <row r="550" spans="4:4">
      <c r="D550" s="510" t="s">
        <v>4</v>
      </c>
    </row>
    <row r="551" spans="4:4">
      <c r="D551" s="510" t="s">
        <v>4</v>
      </c>
    </row>
    <row r="552" spans="4:4">
      <c r="D552" s="510" t="s">
        <v>4</v>
      </c>
    </row>
    <row r="553" spans="4:4">
      <c r="D553" s="510" t="s">
        <v>4</v>
      </c>
    </row>
    <row r="554" spans="4:4">
      <c r="D554" s="510" t="s">
        <v>4</v>
      </c>
    </row>
    <row r="555" spans="4:4">
      <c r="D555" s="510" t="s">
        <v>4</v>
      </c>
    </row>
    <row r="556" spans="4:4">
      <c r="D556" s="510" t="s">
        <v>4</v>
      </c>
    </row>
    <row r="557" spans="4:4">
      <c r="D557" s="510" t="s">
        <v>4</v>
      </c>
    </row>
    <row r="558" spans="4:4">
      <c r="D558" s="510" t="s">
        <v>4</v>
      </c>
    </row>
    <row r="559" spans="4:4">
      <c r="D559" s="510" t="s">
        <v>4</v>
      </c>
    </row>
    <row r="560" spans="4:4">
      <c r="D560" s="510" t="s">
        <v>4</v>
      </c>
    </row>
    <row r="561" spans="4:4">
      <c r="D561" s="510" t="s">
        <v>4</v>
      </c>
    </row>
    <row r="562" spans="4:4">
      <c r="D562" s="510" t="s">
        <v>4</v>
      </c>
    </row>
    <row r="563" spans="4:4">
      <c r="D563" s="510" t="s">
        <v>4</v>
      </c>
    </row>
    <row r="564" spans="4:4">
      <c r="D564" s="510" t="s">
        <v>4</v>
      </c>
    </row>
    <row r="565" spans="4:4">
      <c r="D565" s="510" t="s">
        <v>4</v>
      </c>
    </row>
    <row r="566" spans="4:4">
      <c r="D566" s="510" t="s">
        <v>4</v>
      </c>
    </row>
    <row r="567" spans="4:4">
      <c r="D567" s="510" t="s">
        <v>4</v>
      </c>
    </row>
    <row r="568" spans="4:4">
      <c r="D568" s="510" t="s">
        <v>4</v>
      </c>
    </row>
    <row r="569" spans="4:4">
      <c r="D569" s="510" t="s">
        <v>4</v>
      </c>
    </row>
    <row r="570" spans="4:4">
      <c r="D570" s="510" t="s">
        <v>4</v>
      </c>
    </row>
    <row r="571" spans="4:4">
      <c r="D571" s="510" t="s">
        <v>4</v>
      </c>
    </row>
    <row r="572" spans="4:4">
      <c r="D572" s="510" t="s">
        <v>4</v>
      </c>
    </row>
    <row r="573" spans="4:4">
      <c r="D573" s="510" t="s">
        <v>4</v>
      </c>
    </row>
    <row r="574" spans="4:4">
      <c r="D574" s="51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65" firstPageNumber="55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N16" sqref="N16"/>
    </sheetView>
  </sheetViews>
  <sheetFormatPr defaultColWidth="12.5703125" defaultRowHeight="15"/>
  <cols>
    <col min="1" max="1" width="4.85546875" style="513" customWidth="1"/>
    <col min="2" max="2" width="1.7109375" style="513" customWidth="1"/>
    <col min="3" max="3" width="55" style="513" customWidth="1"/>
    <col min="4" max="4" width="20.140625" style="513" customWidth="1"/>
    <col min="5" max="8" width="21.42578125" style="513" customWidth="1"/>
    <col min="9" max="256" width="12.5703125" style="513"/>
    <col min="257" max="257" width="4.85546875" style="513" customWidth="1"/>
    <col min="258" max="258" width="1.7109375" style="513" customWidth="1"/>
    <col min="259" max="259" width="55" style="513" customWidth="1"/>
    <col min="260" max="260" width="20.140625" style="513" customWidth="1"/>
    <col min="261" max="264" width="21.42578125" style="513" customWidth="1"/>
    <col min="265" max="512" width="12.5703125" style="513"/>
    <col min="513" max="513" width="4.85546875" style="513" customWidth="1"/>
    <col min="514" max="514" width="1.7109375" style="513" customWidth="1"/>
    <col min="515" max="515" width="55" style="513" customWidth="1"/>
    <col min="516" max="516" width="20.140625" style="513" customWidth="1"/>
    <col min="517" max="520" width="21.42578125" style="513" customWidth="1"/>
    <col min="521" max="768" width="12.5703125" style="513"/>
    <col min="769" max="769" width="4.85546875" style="513" customWidth="1"/>
    <col min="770" max="770" width="1.7109375" style="513" customWidth="1"/>
    <col min="771" max="771" width="55" style="513" customWidth="1"/>
    <col min="772" max="772" width="20.140625" style="513" customWidth="1"/>
    <col min="773" max="776" width="21.42578125" style="513" customWidth="1"/>
    <col min="777" max="1024" width="12.5703125" style="513"/>
    <col min="1025" max="1025" width="4.85546875" style="513" customWidth="1"/>
    <col min="1026" max="1026" width="1.7109375" style="513" customWidth="1"/>
    <col min="1027" max="1027" width="55" style="513" customWidth="1"/>
    <col min="1028" max="1028" width="20.140625" style="513" customWidth="1"/>
    <col min="1029" max="1032" width="21.42578125" style="513" customWidth="1"/>
    <col min="1033" max="1280" width="12.5703125" style="513"/>
    <col min="1281" max="1281" width="4.85546875" style="513" customWidth="1"/>
    <col min="1282" max="1282" width="1.7109375" style="513" customWidth="1"/>
    <col min="1283" max="1283" width="55" style="513" customWidth="1"/>
    <col min="1284" max="1284" width="20.140625" style="513" customWidth="1"/>
    <col min="1285" max="1288" width="21.42578125" style="513" customWidth="1"/>
    <col min="1289" max="1536" width="12.5703125" style="513"/>
    <col min="1537" max="1537" width="4.85546875" style="513" customWidth="1"/>
    <col min="1538" max="1538" width="1.7109375" style="513" customWidth="1"/>
    <col min="1539" max="1539" width="55" style="513" customWidth="1"/>
    <col min="1540" max="1540" width="20.140625" style="513" customWidth="1"/>
    <col min="1541" max="1544" width="21.42578125" style="513" customWidth="1"/>
    <col min="1545" max="1792" width="12.5703125" style="513"/>
    <col min="1793" max="1793" width="4.85546875" style="513" customWidth="1"/>
    <col min="1794" max="1794" width="1.7109375" style="513" customWidth="1"/>
    <col min="1795" max="1795" width="55" style="513" customWidth="1"/>
    <col min="1796" max="1796" width="20.140625" style="513" customWidth="1"/>
    <col min="1797" max="1800" width="21.42578125" style="513" customWidth="1"/>
    <col min="1801" max="2048" width="12.5703125" style="513"/>
    <col min="2049" max="2049" width="4.85546875" style="513" customWidth="1"/>
    <col min="2050" max="2050" width="1.7109375" style="513" customWidth="1"/>
    <col min="2051" max="2051" width="55" style="513" customWidth="1"/>
    <col min="2052" max="2052" width="20.140625" style="513" customWidth="1"/>
    <col min="2053" max="2056" width="21.42578125" style="513" customWidth="1"/>
    <col min="2057" max="2304" width="12.5703125" style="513"/>
    <col min="2305" max="2305" width="4.85546875" style="513" customWidth="1"/>
    <col min="2306" max="2306" width="1.7109375" style="513" customWidth="1"/>
    <col min="2307" max="2307" width="55" style="513" customWidth="1"/>
    <col min="2308" max="2308" width="20.140625" style="513" customWidth="1"/>
    <col min="2309" max="2312" width="21.42578125" style="513" customWidth="1"/>
    <col min="2313" max="2560" width="12.5703125" style="513"/>
    <col min="2561" max="2561" width="4.85546875" style="513" customWidth="1"/>
    <col min="2562" max="2562" width="1.7109375" style="513" customWidth="1"/>
    <col min="2563" max="2563" width="55" style="513" customWidth="1"/>
    <col min="2564" max="2564" width="20.140625" style="513" customWidth="1"/>
    <col min="2565" max="2568" width="21.42578125" style="513" customWidth="1"/>
    <col min="2569" max="2816" width="12.5703125" style="513"/>
    <col min="2817" max="2817" width="4.85546875" style="513" customWidth="1"/>
    <col min="2818" max="2818" width="1.7109375" style="513" customWidth="1"/>
    <col min="2819" max="2819" width="55" style="513" customWidth="1"/>
    <col min="2820" max="2820" width="20.140625" style="513" customWidth="1"/>
    <col min="2821" max="2824" width="21.42578125" style="513" customWidth="1"/>
    <col min="2825" max="3072" width="12.5703125" style="513"/>
    <col min="3073" max="3073" width="4.85546875" style="513" customWidth="1"/>
    <col min="3074" max="3074" width="1.7109375" style="513" customWidth="1"/>
    <col min="3075" max="3075" width="55" style="513" customWidth="1"/>
    <col min="3076" max="3076" width="20.140625" style="513" customWidth="1"/>
    <col min="3077" max="3080" width="21.42578125" style="513" customWidth="1"/>
    <col min="3081" max="3328" width="12.5703125" style="513"/>
    <col min="3329" max="3329" width="4.85546875" style="513" customWidth="1"/>
    <col min="3330" max="3330" width="1.7109375" style="513" customWidth="1"/>
    <col min="3331" max="3331" width="55" style="513" customWidth="1"/>
    <col min="3332" max="3332" width="20.140625" style="513" customWidth="1"/>
    <col min="3333" max="3336" width="21.42578125" style="513" customWidth="1"/>
    <col min="3337" max="3584" width="12.5703125" style="513"/>
    <col min="3585" max="3585" width="4.85546875" style="513" customWidth="1"/>
    <col min="3586" max="3586" width="1.7109375" style="513" customWidth="1"/>
    <col min="3587" max="3587" width="55" style="513" customWidth="1"/>
    <col min="3588" max="3588" width="20.140625" style="513" customWidth="1"/>
    <col min="3589" max="3592" width="21.42578125" style="513" customWidth="1"/>
    <col min="3593" max="3840" width="12.5703125" style="513"/>
    <col min="3841" max="3841" width="4.85546875" style="513" customWidth="1"/>
    <col min="3842" max="3842" width="1.7109375" style="513" customWidth="1"/>
    <col min="3843" max="3843" width="55" style="513" customWidth="1"/>
    <col min="3844" max="3844" width="20.140625" style="513" customWidth="1"/>
    <col min="3845" max="3848" width="21.42578125" style="513" customWidth="1"/>
    <col min="3849" max="4096" width="12.5703125" style="513"/>
    <col min="4097" max="4097" width="4.85546875" style="513" customWidth="1"/>
    <col min="4098" max="4098" width="1.7109375" style="513" customWidth="1"/>
    <col min="4099" max="4099" width="55" style="513" customWidth="1"/>
    <col min="4100" max="4100" width="20.140625" style="513" customWidth="1"/>
    <col min="4101" max="4104" width="21.42578125" style="513" customWidth="1"/>
    <col min="4105" max="4352" width="12.5703125" style="513"/>
    <col min="4353" max="4353" width="4.85546875" style="513" customWidth="1"/>
    <col min="4354" max="4354" width="1.7109375" style="513" customWidth="1"/>
    <col min="4355" max="4355" width="55" style="513" customWidth="1"/>
    <col min="4356" max="4356" width="20.140625" style="513" customWidth="1"/>
    <col min="4357" max="4360" width="21.42578125" style="513" customWidth="1"/>
    <col min="4361" max="4608" width="12.5703125" style="513"/>
    <col min="4609" max="4609" width="4.85546875" style="513" customWidth="1"/>
    <col min="4610" max="4610" width="1.7109375" style="513" customWidth="1"/>
    <col min="4611" max="4611" width="55" style="513" customWidth="1"/>
    <col min="4612" max="4612" width="20.140625" style="513" customWidth="1"/>
    <col min="4613" max="4616" width="21.42578125" style="513" customWidth="1"/>
    <col min="4617" max="4864" width="12.5703125" style="513"/>
    <col min="4865" max="4865" width="4.85546875" style="513" customWidth="1"/>
    <col min="4866" max="4866" width="1.7109375" style="513" customWidth="1"/>
    <col min="4867" max="4867" width="55" style="513" customWidth="1"/>
    <col min="4868" max="4868" width="20.140625" style="513" customWidth="1"/>
    <col min="4869" max="4872" width="21.42578125" style="513" customWidth="1"/>
    <col min="4873" max="5120" width="12.5703125" style="513"/>
    <col min="5121" max="5121" width="4.85546875" style="513" customWidth="1"/>
    <col min="5122" max="5122" width="1.7109375" style="513" customWidth="1"/>
    <col min="5123" max="5123" width="55" style="513" customWidth="1"/>
    <col min="5124" max="5124" width="20.140625" style="513" customWidth="1"/>
    <col min="5125" max="5128" width="21.42578125" style="513" customWidth="1"/>
    <col min="5129" max="5376" width="12.5703125" style="513"/>
    <col min="5377" max="5377" width="4.85546875" style="513" customWidth="1"/>
    <col min="5378" max="5378" width="1.7109375" style="513" customWidth="1"/>
    <col min="5379" max="5379" width="55" style="513" customWidth="1"/>
    <col min="5380" max="5380" width="20.140625" style="513" customWidth="1"/>
    <col min="5381" max="5384" width="21.42578125" style="513" customWidth="1"/>
    <col min="5385" max="5632" width="12.5703125" style="513"/>
    <col min="5633" max="5633" width="4.85546875" style="513" customWidth="1"/>
    <col min="5634" max="5634" width="1.7109375" style="513" customWidth="1"/>
    <col min="5635" max="5635" width="55" style="513" customWidth="1"/>
    <col min="5636" max="5636" width="20.140625" style="513" customWidth="1"/>
    <col min="5637" max="5640" width="21.42578125" style="513" customWidth="1"/>
    <col min="5641" max="5888" width="12.5703125" style="513"/>
    <col min="5889" max="5889" width="4.85546875" style="513" customWidth="1"/>
    <col min="5890" max="5890" width="1.7109375" style="513" customWidth="1"/>
    <col min="5891" max="5891" width="55" style="513" customWidth="1"/>
    <col min="5892" max="5892" width="20.140625" style="513" customWidth="1"/>
    <col min="5893" max="5896" width="21.42578125" style="513" customWidth="1"/>
    <col min="5897" max="6144" width="12.5703125" style="513"/>
    <col min="6145" max="6145" width="4.85546875" style="513" customWidth="1"/>
    <col min="6146" max="6146" width="1.7109375" style="513" customWidth="1"/>
    <col min="6147" max="6147" width="55" style="513" customWidth="1"/>
    <col min="6148" max="6148" width="20.140625" style="513" customWidth="1"/>
    <col min="6149" max="6152" width="21.42578125" style="513" customWidth="1"/>
    <col min="6153" max="6400" width="12.5703125" style="513"/>
    <col min="6401" max="6401" width="4.85546875" style="513" customWidth="1"/>
    <col min="6402" max="6402" width="1.7109375" style="513" customWidth="1"/>
    <col min="6403" max="6403" width="55" style="513" customWidth="1"/>
    <col min="6404" max="6404" width="20.140625" style="513" customWidth="1"/>
    <col min="6405" max="6408" width="21.42578125" style="513" customWidth="1"/>
    <col min="6409" max="6656" width="12.5703125" style="513"/>
    <col min="6657" max="6657" width="4.85546875" style="513" customWidth="1"/>
    <col min="6658" max="6658" width="1.7109375" style="513" customWidth="1"/>
    <col min="6659" max="6659" width="55" style="513" customWidth="1"/>
    <col min="6660" max="6660" width="20.140625" style="513" customWidth="1"/>
    <col min="6661" max="6664" width="21.42578125" style="513" customWidth="1"/>
    <col min="6665" max="6912" width="12.5703125" style="513"/>
    <col min="6913" max="6913" width="4.85546875" style="513" customWidth="1"/>
    <col min="6914" max="6914" width="1.7109375" style="513" customWidth="1"/>
    <col min="6915" max="6915" width="55" style="513" customWidth="1"/>
    <col min="6916" max="6916" width="20.140625" style="513" customWidth="1"/>
    <col min="6917" max="6920" width="21.42578125" style="513" customWidth="1"/>
    <col min="6921" max="7168" width="12.5703125" style="513"/>
    <col min="7169" max="7169" width="4.85546875" style="513" customWidth="1"/>
    <col min="7170" max="7170" width="1.7109375" style="513" customWidth="1"/>
    <col min="7171" max="7171" width="55" style="513" customWidth="1"/>
    <col min="7172" max="7172" width="20.140625" style="513" customWidth="1"/>
    <col min="7173" max="7176" width="21.42578125" style="513" customWidth="1"/>
    <col min="7177" max="7424" width="12.5703125" style="513"/>
    <col min="7425" max="7425" width="4.85546875" style="513" customWidth="1"/>
    <col min="7426" max="7426" width="1.7109375" style="513" customWidth="1"/>
    <col min="7427" max="7427" width="55" style="513" customWidth="1"/>
    <col min="7428" max="7428" width="20.140625" style="513" customWidth="1"/>
    <col min="7429" max="7432" width="21.42578125" style="513" customWidth="1"/>
    <col min="7433" max="7680" width="12.5703125" style="513"/>
    <col min="7681" max="7681" width="4.85546875" style="513" customWidth="1"/>
    <col min="7682" max="7682" width="1.7109375" style="513" customWidth="1"/>
    <col min="7683" max="7683" width="55" style="513" customWidth="1"/>
    <col min="7684" max="7684" width="20.140625" style="513" customWidth="1"/>
    <col min="7685" max="7688" width="21.42578125" style="513" customWidth="1"/>
    <col min="7689" max="7936" width="12.5703125" style="513"/>
    <col min="7937" max="7937" width="4.85546875" style="513" customWidth="1"/>
    <col min="7938" max="7938" width="1.7109375" style="513" customWidth="1"/>
    <col min="7939" max="7939" width="55" style="513" customWidth="1"/>
    <col min="7940" max="7940" width="20.140625" style="513" customWidth="1"/>
    <col min="7941" max="7944" width="21.42578125" style="513" customWidth="1"/>
    <col min="7945" max="8192" width="12.5703125" style="513"/>
    <col min="8193" max="8193" width="4.85546875" style="513" customWidth="1"/>
    <col min="8194" max="8194" width="1.7109375" style="513" customWidth="1"/>
    <col min="8195" max="8195" width="55" style="513" customWidth="1"/>
    <col min="8196" max="8196" width="20.140625" style="513" customWidth="1"/>
    <col min="8197" max="8200" width="21.42578125" style="513" customWidth="1"/>
    <col min="8201" max="8448" width="12.5703125" style="513"/>
    <col min="8449" max="8449" width="4.85546875" style="513" customWidth="1"/>
    <col min="8450" max="8450" width="1.7109375" style="513" customWidth="1"/>
    <col min="8451" max="8451" width="55" style="513" customWidth="1"/>
    <col min="8452" max="8452" width="20.140625" style="513" customWidth="1"/>
    <col min="8453" max="8456" width="21.42578125" style="513" customWidth="1"/>
    <col min="8457" max="8704" width="12.5703125" style="513"/>
    <col min="8705" max="8705" width="4.85546875" style="513" customWidth="1"/>
    <col min="8706" max="8706" width="1.7109375" style="513" customWidth="1"/>
    <col min="8707" max="8707" width="55" style="513" customWidth="1"/>
    <col min="8708" max="8708" width="20.140625" style="513" customWidth="1"/>
    <col min="8709" max="8712" width="21.42578125" style="513" customWidth="1"/>
    <col min="8713" max="8960" width="12.5703125" style="513"/>
    <col min="8961" max="8961" width="4.85546875" style="513" customWidth="1"/>
    <col min="8962" max="8962" width="1.7109375" style="513" customWidth="1"/>
    <col min="8963" max="8963" width="55" style="513" customWidth="1"/>
    <col min="8964" max="8964" width="20.140625" style="513" customWidth="1"/>
    <col min="8965" max="8968" width="21.42578125" style="513" customWidth="1"/>
    <col min="8969" max="9216" width="12.5703125" style="513"/>
    <col min="9217" max="9217" width="4.85546875" style="513" customWidth="1"/>
    <col min="9218" max="9218" width="1.7109375" style="513" customWidth="1"/>
    <col min="9219" max="9219" width="55" style="513" customWidth="1"/>
    <col min="9220" max="9220" width="20.140625" style="513" customWidth="1"/>
    <col min="9221" max="9224" width="21.42578125" style="513" customWidth="1"/>
    <col min="9225" max="9472" width="12.5703125" style="513"/>
    <col min="9473" max="9473" width="4.85546875" style="513" customWidth="1"/>
    <col min="9474" max="9474" width="1.7109375" style="513" customWidth="1"/>
    <col min="9475" max="9475" width="55" style="513" customWidth="1"/>
    <col min="9476" max="9476" width="20.140625" style="513" customWidth="1"/>
    <col min="9477" max="9480" width="21.42578125" style="513" customWidth="1"/>
    <col min="9481" max="9728" width="12.5703125" style="513"/>
    <col min="9729" max="9729" width="4.85546875" style="513" customWidth="1"/>
    <col min="9730" max="9730" width="1.7109375" style="513" customWidth="1"/>
    <col min="9731" max="9731" width="55" style="513" customWidth="1"/>
    <col min="9732" max="9732" width="20.140625" style="513" customWidth="1"/>
    <col min="9733" max="9736" width="21.42578125" style="513" customWidth="1"/>
    <col min="9737" max="9984" width="12.5703125" style="513"/>
    <col min="9985" max="9985" width="4.85546875" style="513" customWidth="1"/>
    <col min="9986" max="9986" width="1.7109375" style="513" customWidth="1"/>
    <col min="9987" max="9987" width="55" style="513" customWidth="1"/>
    <col min="9988" max="9988" width="20.140625" style="513" customWidth="1"/>
    <col min="9989" max="9992" width="21.42578125" style="513" customWidth="1"/>
    <col min="9993" max="10240" width="12.5703125" style="513"/>
    <col min="10241" max="10241" width="4.85546875" style="513" customWidth="1"/>
    <col min="10242" max="10242" width="1.7109375" style="513" customWidth="1"/>
    <col min="10243" max="10243" width="55" style="513" customWidth="1"/>
    <col min="10244" max="10244" width="20.140625" style="513" customWidth="1"/>
    <col min="10245" max="10248" width="21.42578125" style="513" customWidth="1"/>
    <col min="10249" max="10496" width="12.5703125" style="513"/>
    <col min="10497" max="10497" width="4.85546875" style="513" customWidth="1"/>
    <col min="10498" max="10498" width="1.7109375" style="513" customWidth="1"/>
    <col min="10499" max="10499" width="55" style="513" customWidth="1"/>
    <col min="10500" max="10500" width="20.140625" style="513" customWidth="1"/>
    <col min="10501" max="10504" width="21.42578125" style="513" customWidth="1"/>
    <col min="10505" max="10752" width="12.5703125" style="513"/>
    <col min="10753" max="10753" width="4.85546875" style="513" customWidth="1"/>
    <col min="10754" max="10754" width="1.7109375" style="513" customWidth="1"/>
    <col min="10755" max="10755" width="55" style="513" customWidth="1"/>
    <col min="10756" max="10756" width="20.140625" style="513" customWidth="1"/>
    <col min="10757" max="10760" width="21.42578125" style="513" customWidth="1"/>
    <col min="10761" max="11008" width="12.5703125" style="513"/>
    <col min="11009" max="11009" width="4.85546875" style="513" customWidth="1"/>
    <col min="11010" max="11010" width="1.7109375" style="513" customWidth="1"/>
    <col min="11011" max="11011" width="55" style="513" customWidth="1"/>
    <col min="11012" max="11012" width="20.140625" style="513" customWidth="1"/>
    <col min="11013" max="11016" width="21.42578125" style="513" customWidth="1"/>
    <col min="11017" max="11264" width="12.5703125" style="513"/>
    <col min="11265" max="11265" width="4.85546875" style="513" customWidth="1"/>
    <col min="11266" max="11266" width="1.7109375" style="513" customWidth="1"/>
    <col min="11267" max="11267" width="55" style="513" customWidth="1"/>
    <col min="11268" max="11268" width="20.140625" style="513" customWidth="1"/>
    <col min="11269" max="11272" width="21.42578125" style="513" customWidth="1"/>
    <col min="11273" max="11520" width="12.5703125" style="513"/>
    <col min="11521" max="11521" width="4.85546875" style="513" customWidth="1"/>
    <col min="11522" max="11522" width="1.7109375" style="513" customWidth="1"/>
    <col min="11523" max="11523" width="55" style="513" customWidth="1"/>
    <col min="11524" max="11524" width="20.140625" style="513" customWidth="1"/>
    <col min="11525" max="11528" width="21.42578125" style="513" customWidth="1"/>
    <col min="11529" max="11776" width="12.5703125" style="513"/>
    <col min="11777" max="11777" width="4.85546875" style="513" customWidth="1"/>
    <col min="11778" max="11778" width="1.7109375" style="513" customWidth="1"/>
    <col min="11779" max="11779" width="55" style="513" customWidth="1"/>
    <col min="11780" max="11780" width="20.140625" style="513" customWidth="1"/>
    <col min="11781" max="11784" width="21.42578125" style="513" customWidth="1"/>
    <col min="11785" max="12032" width="12.5703125" style="513"/>
    <col min="12033" max="12033" width="4.85546875" style="513" customWidth="1"/>
    <col min="12034" max="12034" width="1.7109375" style="513" customWidth="1"/>
    <col min="12035" max="12035" width="55" style="513" customWidth="1"/>
    <col min="12036" max="12036" width="20.140625" style="513" customWidth="1"/>
    <col min="12037" max="12040" width="21.42578125" style="513" customWidth="1"/>
    <col min="12041" max="12288" width="12.5703125" style="513"/>
    <col min="12289" max="12289" width="4.85546875" style="513" customWidth="1"/>
    <col min="12290" max="12290" width="1.7109375" style="513" customWidth="1"/>
    <col min="12291" max="12291" width="55" style="513" customWidth="1"/>
    <col min="12292" max="12292" width="20.140625" style="513" customWidth="1"/>
    <col min="12293" max="12296" width="21.42578125" style="513" customWidth="1"/>
    <col min="12297" max="12544" width="12.5703125" style="513"/>
    <col min="12545" max="12545" width="4.85546875" style="513" customWidth="1"/>
    <col min="12546" max="12546" width="1.7109375" style="513" customWidth="1"/>
    <col min="12547" max="12547" width="55" style="513" customWidth="1"/>
    <col min="12548" max="12548" width="20.140625" style="513" customWidth="1"/>
    <col min="12549" max="12552" width="21.42578125" style="513" customWidth="1"/>
    <col min="12553" max="12800" width="12.5703125" style="513"/>
    <col min="12801" max="12801" width="4.85546875" style="513" customWidth="1"/>
    <col min="12802" max="12802" width="1.7109375" style="513" customWidth="1"/>
    <col min="12803" max="12803" width="55" style="513" customWidth="1"/>
    <col min="12804" max="12804" width="20.140625" style="513" customWidth="1"/>
    <col min="12805" max="12808" width="21.42578125" style="513" customWidth="1"/>
    <col min="12809" max="13056" width="12.5703125" style="513"/>
    <col min="13057" max="13057" width="4.85546875" style="513" customWidth="1"/>
    <col min="13058" max="13058" width="1.7109375" style="513" customWidth="1"/>
    <col min="13059" max="13059" width="55" style="513" customWidth="1"/>
    <col min="13060" max="13060" width="20.140625" style="513" customWidth="1"/>
    <col min="13061" max="13064" width="21.42578125" style="513" customWidth="1"/>
    <col min="13065" max="13312" width="12.5703125" style="513"/>
    <col min="13313" max="13313" width="4.85546875" style="513" customWidth="1"/>
    <col min="13314" max="13314" width="1.7109375" style="513" customWidth="1"/>
    <col min="13315" max="13315" width="55" style="513" customWidth="1"/>
    <col min="13316" max="13316" width="20.140625" style="513" customWidth="1"/>
    <col min="13317" max="13320" width="21.42578125" style="513" customWidth="1"/>
    <col min="13321" max="13568" width="12.5703125" style="513"/>
    <col min="13569" max="13569" width="4.85546875" style="513" customWidth="1"/>
    <col min="13570" max="13570" width="1.7109375" style="513" customWidth="1"/>
    <col min="13571" max="13571" width="55" style="513" customWidth="1"/>
    <col min="13572" max="13572" width="20.140625" style="513" customWidth="1"/>
    <col min="13573" max="13576" width="21.42578125" style="513" customWidth="1"/>
    <col min="13577" max="13824" width="12.5703125" style="513"/>
    <col min="13825" max="13825" width="4.85546875" style="513" customWidth="1"/>
    <col min="13826" max="13826" width="1.7109375" style="513" customWidth="1"/>
    <col min="13827" max="13827" width="55" style="513" customWidth="1"/>
    <col min="13828" max="13828" width="20.140625" style="513" customWidth="1"/>
    <col min="13829" max="13832" width="21.42578125" style="513" customWidth="1"/>
    <col min="13833" max="14080" width="12.5703125" style="513"/>
    <col min="14081" max="14081" width="4.85546875" style="513" customWidth="1"/>
    <col min="14082" max="14082" width="1.7109375" style="513" customWidth="1"/>
    <col min="14083" max="14083" width="55" style="513" customWidth="1"/>
    <col min="14084" max="14084" width="20.140625" style="513" customWidth="1"/>
    <col min="14085" max="14088" width="21.42578125" style="513" customWidth="1"/>
    <col min="14089" max="14336" width="12.5703125" style="513"/>
    <col min="14337" max="14337" width="4.85546875" style="513" customWidth="1"/>
    <col min="14338" max="14338" width="1.7109375" style="513" customWidth="1"/>
    <col min="14339" max="14339" width="55" style="513" customWidth="1"/>
    <col min="14340" max="14340" width="20.140625" style="513" customWidth="1"/>
    <col min="14341" max="14344" width="21.42578125" style="513" customWidth="1"/>
    <col min="14345" max="14592" width="12.5703125" style="513"/>
    <col min="14593" max="14593" width="4.85546875" style="513" customWidth="1"/>
    <col min="14594" max="14594" width="1.7109375" style="513" customWidth="1"/>
    <col min="14595" max="14595" width="55" style="513" customWidth="1"/>
    <col min="14596" max="14596" width="20.140625" style="513" customWidth="1"/>
    <col min="14597" max="14600" width="21.42578125" style="513" customWidth="1"/>
    <col min="14601" max="14848" width="12.5703125" style="513"/>
    <col min="14849" max="14849" width="4.85546875" style="513" customWidth="1"/>
    <col min="14850" max="14850" width="1.7109375" style="513" customWidth="1"/>
    <col min="14851" max="14851" width="55" style="513" customWidth="1"/>
    <col min="14852" max="14852" width="20.140625" style="513" customWidth="1"/>
    <col min="14853" max="14856" width="21.42578125" style="513" customWidth="1"/>
    <col min="14857" max="15104" width="12.5703125" style="513"/>
    <col min="15105" max="15105" width="4.85546875" style="513" customWidth="1"/>
    <col min="15106" max="15106" width="1.7109375" style="513" customWidth="1"/>
    <col min="15107" max="15107" width="55" style="513" customWidth="1"/>
    <col min="15108" max="15108" width="20.140625" style="513" customWidth="1"/>
    <col min="15109" max="15112" width="21.42578125" style="513" customWidth="1"/>
    <col min="15113" max="15360" width="12.5703125" style="513"/>
    <col min="15361" max="15361" width="4.85546875" style="513" customWidth="1"/>
    <col min="15362" max="15362" width="1.7109375" style="513" customWidth="1"/>
    <col min="15363" max="15363" width="55" style="513" customWidth="1"/>
    <col min="15364" max="15364" width="20.140625" style="513" customWidth="1"/>
    <col min="15365" max="15368" width="21.42578125" style="513" customWidth="1"/>
    <col min="15369" max="15616" width="12.5703125" style="513"/>
    <col min="15617" max="15617" width="4.85546875" style="513" customWidth="1"/>
    <col min="15618" max="15618" width="1.7109375" style="513" customWidth="1"/>
    <col min="15619" max="15619" width="55" style="513" customWidth="1"/>
    <col min="15620" max="15620" width="20.140625" style="513" customWidth="1"/>
    <col min="15621" max="15624" width="21.42578125" style="513" customWidth="1"/>
    <col min="15625" max="15872" width="12.5703125" style="513"/>
    <col min="15873" max="15873" width="4.85546875" style="513" customWidth="1"/>
    <col min="15874" max="15874" width="1.7109375" style="513" customWidth="1"/>
    <col min="15875" max="15875" width="55" style="513" customWidth="1"/>
    <col min="15876" max="15876" width="20.140625" style="513" customWidth="1"/>
    <col min="15877" max="15880" width="21.42578125" style="513" customWidth="1"/>
    <col min="15881" max="16128" width="12.5703125" style="513"/>
    <col min="16129" max="16129" width="4.85546875" style="513" customWidth="1"/>
    <col min="16130" max="16130" width="1.7109375" style="513" customWidth="1"/>
    <col min="16131" max="16131" width="55" style="513" customWidth="1"/>
    <col min="16132" max="16132" width="20.140625" style="513" customWidth="1"/>
    <col min="16133" max="16136" width="21.42578125" style="513" customWidth="1"/>
    <col min="16137" max="16384" width="12.5703125" style="513"/>
  </cols>
  <sheetData>
    <row r="1" spans="1:30" ht="16.5" customHeight="1">
      <c r="A1" s="1665" t="s">
        <v>601</v>
      </c>
      <c r="B1" s="1665"/>
      <c r="C1" s="1665"/>
      <c r="D1" s="511"/>
      <c r="E1" s="511"/>
      <c r="F1" s="511"/>
      <c r="G1" s="512"/>
      <c r="H1" s="512"/>
    </row>
    <row r="2" spans="1:30" ht="15.75" customHeight="1">
      <c r="A2" s="1666" t="s">
        <v>602</v>
      </c>
      <c r="B2" s="1666"/>
      <c r="C2" s="1666"/>
      <c r="D2" s="1666"/>
      <c r="E2" s="1666"/>
      <c r="F2" s="1666"/>
      <c r="G2" s="1666"/>
      <c r="H2" s="1666"/>
    </row>
    <row r="3" spans="1:30" ht="12" customHeight="1">
      <c r="A3" s="511"/>
      <c r="B3" s="511"/>
      <c r="C3" s="514"/>
      <c r="D3" s="515"/>
      <c r="E3" s="515"/>
      <c r="F3" s="515"/>
      <c r="G3" s="516"/>
      <c r="H3" s="516"/>
    </row>
    <row r="4" spans="1:30" ht="15" customHeight="1">
      <c r="A4" s="517"/>
      <c r="B4" s="517"/>
      <c r="C4" s="514"/>
      <c r="D4" s="515"/>
      <c r="E4" s="515"/>
      <c r="F4" s="515"/>
      <c r="G4" s="516"/>
      <c r="H4" s="518" t="s">
        <v>2</v>
      </c>
    </row>
    <row r="5" spans="1:30" ht="16.5" customHeight="1">
      <c r="A5" s="519"/>
      <c r="B5" s="512"/>
      <c r="C5" s="520"/>
      <c r="D5" s="1667" t="s">
        <v>562</v>
      </c>
      <c r="E5" s="1668"/>
      <c r="F5" s="1669"/>
      <c r="G5" s="1670" t="s">
        <v>563</v>
      </c>
      <c r="H5" s="1671"/>
    </row>
    <row r="6" spans="1:30" ht="15" customHeight="1">
      <c r="A6" s="521"/>
      <c r="B6" s="512"/>
      <c r="C6" s="522"/>
      <c r="D6" s="1658" t="s">
        <v>767</v>
      </c>
      <c r="E6" s="1659"/>
      <c r="F6" s="1660"/>
      <c r="G6" s="1639" t="s">
        <v>767</v>
      </c>
      <c r="H6" s="1641"/>
      <c r="K6" s="523" t="s">
        <v>4</v>
      </c>
      <c r="L6" s="523" t="s">
        <v>4</v>
      </c>
      <c r="M6" s="523" t="s">
        <v>4</v>
      </c>
      <c r="N6" s="523" t="s">
        <v>4</v>
      </c>
      <c r="W6" s="523" t="s">
        <v>4</v>
      </c>
      <c r="X6" s="523" t="s">
        <v>4</v>
      </c>
      <c r="Y6" s="523" t="s">
        <v>4</v>
      </c>
      <c r="Z6" s="523" t="s">
        <v>4</v>
      </c>
    </row>
    <row r="7" spans="1:30" ht="15.75">
      <c r="A7" s="521"/>
      <c r="B7" s="512"/>
      <c r="C7" s="524" t="s">
        <v>3</v>
      </c>
      <c r="D7" s="525"/>
      <c r="E7" s="526" t="s">
        <v>564</v>
      </c>
      <c r="F7" s="527"/>
      <c r="G7" s="528" t="s">
        <v>4</v>
      </c>
      <c r="H7" s="529" t="s">
        <v>4</v>
      </c>
    </row>
    <row r="8" spans="1:30" ht="14.25" customHeight="1">
      <c r="A8" s="521"/>
      <c r="B8" s="512"/>
      <c r="C8" s="530"/>
      <c r="D8" s="531"/>
      <c r="E8" s="532"/>
      <c r="F8" s="533" t="s">
        <v>564</v>
      </c>
      <c r="G8" s="534" t="s">
        <v>565</v>
      </c>
      <c r="H8" s="529" t="s">
        <v>566</v>
      </c>
      <c r="K8" s="523" t="s">
        <v>4</v>
      </c>
      <c r="L8" s="523" t="s">
        <v>4</v>
      </c>
      <c r="M8" s="523" t="s">
        <v>4</v>
      </c>
      <c r="N8" s="523" t="s">
        <v>4</v>
      </c>
      <c r="W8" s="523" t="s">
        <v>4</v>
      </c>
      <c r="X8" s="523" t="s">
        <v>4</v>
      </c>
      <c r="Y8" s="523" t="s">
        <v>4</v>
      </c>
      <c r="Z8" s="523" t="s">
        <v>4</v>
      </c>
    </row>
    <row r="9" spans="1:30" ht="14.25" customHeight="1">
      <c r="A9" s="521"/>
      <c r="B9" s="512"/>
      <c r="C9" s="535"/>
      <c r="D9" s="536" t="s">
        <v>567</v>
      </c>
      <c r="E9" s="537" t="s">
        <v>568</v>
      </c>
      <c r="F9" s="538" t="s">
        <v>569</v>
      </c>
      <c r="G9" s="534" t="s">
        <v>570</v>
      </c>
      <c r="H9" s="529" t="s">
        <v>571</v>
      </c>
    </row>
    <row r="10" spans="1:30" ht="14.25" customHeight="1">
      <c r="A10" s="539"/>
      <c r="B10" s="517"/>
      <c r="C10" s="540"/>
      <c r="D10" s="541"/>
      <c r="E10" s="542"/>
      <c r="F10" s="538" t="s">
        <v>572</v>
      </c>
      <c r="G10" s="543" t="s">
        <v>573</v>
      </c>
      <c r="H10" s="544"/>
      <c r="K10" s="523" t="s">
        <v>4</v>
      </c>
      <c r="L10" s="523" t="s">
        <v>4</v>
      </c>
      <c r="M10" s="523" t="s">
        <v>4</v>
      </c>
      <c r="N10" s="523" t="s">
        <v>4</v>
      </c>
      <c r="W10" s="523" t="s">
        <v>4</v>
      </c>
      <c r="X10" s="523" t="s">
        <v>4</v>
      </c>
      <c r="Y10" s="523" t="s">
        <v>4</v>
      </c>
      <c r="Z10" s="523" t="s">
        <v>4</v>
      </c>
    </row>
    <row r="11" spans="1:30" ht="9.9499999999999993" customHeight="1">
      <c r="A11" s="545"/>
      <c r="B11" s="546"/>
      <c r="C11" s="547" t="s">
        <v>439</v>
      </c>
      <c r="D11" s="548">
        <v>2</v>
      </c>
      <c r="E11" s="549">
        <v>3</v>
      </c>
      <c r="F11" s="549">
        <v>4</v>
      </c>
      <c r="G11" s="550">
        <v>5</v>
      </c>
      <c r="H11" s="551">
        <v>6</v>
      </c>
    </row>
    <row r="12" spans="1:30" ht="15.75" customHeight="1">
      <c r="A12" s="519"/>
      <c r="B12" s="552"/>
      <c r="C12" s="553" t="s">
        <v>4</v>
      </c>
      <c r="D12" s="554" t="s">
        <v>4</v>
      </c>
      <c r="E12" s="555" t="s">
        <v>124</v>
      </c>
      <c r="F12" s="556"/>
      <c r="G12" s="557" t="s">
        <v>4</v>
      </c>
      <c r="H12" s="558" t="s">
        <v>124</v>
      </c>
      <c r="K12" s="523" t="s">
        <v>4</v>
      </c>
      <c r="L12" s="523" t="s">
        <v>4</v>
      </c>
      <c r="M12" s="523" t="s">
        <v>4</v>
      </c>
      <c r="N12" s="523" t="s">
        <v>4</v>
      </c>
      <c r="W12" s="523" t="s">
        <v>4</v>
      </c>
      <c r="X12" s="523" t="s">
        <v>4</v>
      </c>
      <c r="Y12" s="523" t="s">
        <v>4</v>
      </c>
      <c r="Z12" s="523" t="s">
        <v>4</v>
      </c>
    </row>
    <row r="13" spans="1:30" ht="15.75">
      <c r="A13" s="1661" t="s">
        <v>40</v>
      </c>
      <c r="B13" s="1662"/>
      <c r="C13" s="1663"/>
      <c r="D13" s="852">
        <v>150683564.31999999</v>
      </c>
      <c r="E13" s="853">
        <v>6578122.46</v>
      </c>
      <c r="F13" s="853">
        <v>1156.48</v>
      </c>
      <c r="G13" s="854">
        <v>4072106.32</v>
      </c>
      <c r="H13" s="855">
        <v>2506016.14</v>
      </c>
    </row>
    <row r="14" spans="1:30" s="561" customFormat="1" ht="24" customHeight="1">
      <c r="A14" s="851">
        <v>2</v>
      </c>
      <c r="B14" s="559" t="s">
        <v>47</v>
      </c>
      <c r="C14" s="560" t="s">
        <v>603</v>
      </c>
      <c r="D14" s="856">
        <v>7532383.6800000016</v>
      </c>
      <c r="E14" s="857">
        <v>0</v>
      </c>
      <c r="F14" s="857">
        <v>0</v>
      </c>
      <c r="G14" s="858">
        <v>0</v>
      </c>
      <c r="H14" s="859">
        <v>0</v>
      </c>
      <c r="I14" s="513"/>
      <c r="J14" s="513"/>
      <c r="K14" s="523" t="s">
        <v>4</v>
      </c>
      <c r="L14" s="523" t="s">
        <v>4</v>
      </c>
      <c r="M14" s="523" t="s">
        <v>4</v>
      </c>
      <c r="N14" s="523" t="s">
        <v>4</v>
      </c>
      <c r="O14" s="513"/>
      <c r="P14" s="513"/>
      <c r="Q14" s="513"/>
      <c r="R14" s="513"/>
      <c r="S14" s="513"/>
      <c r="T14" s="513"/>
      <c r="U14" s="513"/>
      <c r="V14" s="513"/>
      <c r="W14" s="523" t="s">
        <v>4</v>
      </c>
      <c r="X14" s="523" t="s">
        <v>4</v>
      </c>
      <c r="Y14" s="523" t="s">
        <v>4</v>
      </c>
      <c r="Z14" s="523" t="s">
        <v>4</v>
      </c>
      <c r="AA14" s="513"/>
      <c r="AB14" s="513"/>
      <c r="AC14" s="513"/>
      <c r="AD14" s="513"/>
    </row>
    <row r="15" spans="1:30" s="561" customFormat="1" ht="24" customHeight="1">
      <c r="A15" s="851">
        <v>4</v>
      </c>
      <c r="B15" s="559" t="s">
        <v>47</v>
      </c>
      <c r="C15" s="560" t="s">
        <v>604</v>
      </c>
      <c r="D15" s="856">
        <v>9099540.8800000008</v>
      </c>
      <c r="E15" s="857">
        <v>0</v>
      </c>
      <c r="F15" s="857">
        <v>0</v>
      </c>
      <c r="G15" s="858">
        <v>0</v>
      </c>
      <c r="H15" s="859">
        <v>0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</row>
    <row r="16" spans="1:30" s="561" customFormat="1" ht="24" customHeight="1">
      <c r="A16" s="851">
        <v>6</v>
      </c>
      <c r="B16" s="559" t="s">
        <v>47</v>
      </c>
      <c r="C16" s="560" t="s">
        <v>605</v>
      </c>
      <c r="D16" s="856">
        <v>4210382.5200000023</v>
      </c>
      <c r="E16" s="857">
        <v>136025.72</v>
      </c>
      <c r="F16" s="857">
        <v>299.48</v>
      </c>
      <c r="G16" s="858">
        <v>136025.72</v>
      </c>
      <c r="H16" s="859">
        <v>0</v>
      </c>
      <c r="I16" s="513"/>
      <c r="J16" s="513"/>
      <c r="K16" s="523" t="s">
        <v>4</v>
      </c>
      <c r="L16" s="523" t="s">
        <v>4</v>
      </c>
      <c r="M16" s="523" t="s">
        <v>4</v>
      </c>
      <c r="N16" s="523" t="s">
        <v>4</v>
      </c>
      <c r="O16" s="513"/>
      <c r="P16" s="513"/>
      <c r="Q16" s="513"/>
      <c r="R16" s="513"/>
      <c r="S16" s="513"/>
      <c r="T16" s="513"/>
      <c r="U16" s="513"/>
      <c r="V16" s="513"/>
      <c r="W16" s="523" t="s">
        <v>4</v>
      </c>
      <c r="X16" s="523" t="s">
        <v>4</v>
      </c>
      <c r="Y16" s="523" t="s">
        <v>4</v>
      </c>
      <c r="Z16" s="523" t="s">
        <v>4</v>
      </c>
      <c r="AA16" s="513"/>
      <c r="AB16" s="513"/>
      <c r="AC16" s="513"/>
      <c r="AD16" s="513"/>
    </row>
    <row r="17" spans="1:30" s="561" customFormat="1" ht="24" customHeight="1">
      <c r="A17" s="851">
        <v>8</v>
      </c>
      <c r="B17" s="559" t="s">
        <v>47</v>
      </c>
      <c r="C17" s="560" t="s">
        <v>606</v>
      </c>
      <c r="D17" s="856">
        <v>11929734.250000004</v>
      </c>
      <c r="E17" s="857">
        <v>0</v>
      </c>
      <c r="F17" s="857">
        <v>0</v>
      </c>
      <c r="G17" s="858">
        <v>0</v>
      </c>
      <c r="H17" s="859">
        <v>0</v>
      </c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</row>
    <row r="18" spans="1:30" s="561" customFormat="1" ht="24" customHeight="1">
      <c r="A18" s="851">
        <v>10</v>
      </c>
      <c r="B18" s="559" t="s">
        <v>47</v>
      </c>
      <c r="C18" s="560" t="s">
        <v>607</v>
      </c>
      <c r="D18" s="856">
        <v>7267857.0000000037</v>
      </c>
      <c r="E18" s="857">
        <v>757</v>
      </c>
      <c r="F18" s="857">
        <v>757</v>
      </c>
      <c r="G18" s="858">
        <v>757</v>
      </c>
      <c r="H18" s="859">
        <v>0</v>
      </c>
      <c r="I18" s="513"/>
      <c r="J18" s="513"/>
      <c r="K18" s="523" t="s">
        <v>4</v>
      </c>
      <c r="L18" s="523" t="s">
        <v>4</v>
      </c>
      <c r="M18" s="523" t="s">
        <v>4</v>
      </c>
      <c r="N18" s="523" t="s">
        <v>4</v>
      </c>
      <c r="O18" s="513"/>
      <c r="P18" s="513"/>
      <c r="Q18" s="513"/>
      <c r="R18" s="513"/>
      <c r="S18" s="513"/>
      <c r="T18" s="513"/>
      <c r="U18" s="513"/>
      <c r="V18" s="513"/>
      <c r="W18" s="523" t="s">
        <v>4</v>
      </c>
      <c r="X18" s="523" t="s">
        <v>4</v>
      </c>
      <c r="Y18" s="523" t="s">
        <v>4</v>
      </c>
      <c r="Z18" s="523" t="s">
        <v>4</v>
      </c>
      <c r="AA18" s="513"/>
      <c r="AB18" s="513"/>
      <c r="AC18" s="513"/>
      <c r="AD18" s="513"/>
    </row>
    <row r="19" spans="1:30" s="561" customFormat="1" ht="24" customHeight="1">
      <c r="A19" s="851">
        <v>12</v>
      </c>
      <c r="B19" s="559" t="s">
        <v>47</v>
      </c>
      <c r="C19" s="560" t="s">
        <v>608</v>
      </c>
      <c r="D19" s="856">
        <v>15186505.159999996</v>
      </c>
      <c r="E19" s="857">
        <v>270685.64</v>
      </c>
      <c r="F19" s="857">
        <v>100</v>
      </c>
      <c r="G19" s="858">
        <v>262343.5</v>
      </c>
      <c r="H19" s="859">
        <v>8342.14</v>
      </c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</row>
    <row r="20" spans="1:30" s="561" customFormat="1" ht="24" customHeight="1">
      <c r="A20" s="851">
        <v>14</v>
      </c>
      <c r="B20" s="559" t="s">
        <v>47</v>
      </c>
      <c r="C20" s="560" t="s">
        <v>609</v>
      </c>
      <c r="D20" s="856">
        <v>10496128.260000007</v>
      </c>
      <c r="E20" s="857">
        <v>0</v>
      </c>
      <c r="F20" s="857">
        <v>0</v>
      </c>
      <c r="G20" s="858">
        <v>0</v>
      </c>
      <c r="H20" s="859">
        <v>0</v>
      </c>
      <c r="I20" s="513"/>
      <c r="J20" s="513"/>
      <c r="K20" s="523" t="s">
        <v>4</v>
      </c>
      <c r="L20" s="523" t="s">
        <v>4</v>
      </c>
      <c r="M20" s="523" t="s">
        <v>4</v>
      </c>
      <c r="N20" s="523" t="s">
        <v>4</v>
      </c>
      <c r="O20" s="513"/>
      <c r="P20" s="513"/>
      <c r="Q20" s="513"/>
      <c r="R20" s="513"/>
      <c r="S20" s="513"/>
      <c r="T20" s="513"/>
      <c r="U20" s="513"/>
      <c r="V20" s="513"/>
      <c r="W20" s="523" t="s">
        <v>4</v>
      </c>
      <c r="X20" s="523" t="s">
        <v>4</v>
      </c>
      <c r="Y20" s="523" t="s">
        <v>4</v>
      </c>
      <c r="Z20" s="523" t="s">
        <v>4</v>
      </c>
      <c r="AA20" s="513"/>
      <c r="AB20" s="513"/>
      <c r="AC20" s="513"/>
      <c r="AD20" s="513"/>
    </row>
    <row r="21" spans="1:30" s="561" customFormat="1" ht="24" customHeight="1">
      <c r="A21" s="851">
        <v>16</v>
      </c>
      <c r="B21" s="559" t="s">
        <v>47</v>
      </c>
      <c r="C21" s="560" t="s">
        <v>610</v>
      </c>
      <c r="D21" s="856">
        <v>10800161.409999996</v>
      </c>
      <c r="E21" s="857">
        <v>5887940.3599999994</v>
      </c>
      <c r="F21" s="857">
        <v>0</v>
      </c>
      <c r="G21" s="858">
        <v>3390266.3599999994</v>
      </c>
      <c r="H21" s="859">
        <v>2497674</v>
      </c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</row>
    <row r="22" spans="1:30" s="561" customFormat="1" ht="24" customHeight="1">
      <c r="A22" s="851">
        <v>18</v>
      </c>
      <c r="B22" s="559" t="s">
        <v>47</v>
      </c>
      <c r="C22" s="560" t="s">
        <v>611</v>
      </c>
      <c r="D22" s="856">
        <v>9335767.0299999919</v>
      </c>
      <c r="E22" s="857">
        <v>0</v>
      </c>
      <c r="F22" s="857">
        <v>0</v>
      </c>
      <c r="G22" s="858">
        <v>0</v>
      </c>
      <c r="H22" s="859">
        <v>0</v>
      </c>
      <c r="I22" s="513"/>
      <c r="J22" s="513"/>
      <c r="K22" s="523" t="s">
        <v>4</v>
      </c>
      <c r="L22" s="523" t="s">
        <v>4</v>
      </c>
      <c r="M22" s="523" t="s">
        <v>4</v>
      </c>
      <c r="N22" s="523" t="s">
        <v>4</v>
      </c>
      <c r="O22" s="513"/>
      <c r="P22" s="513"/>
      <c r="Q22" s="513"/>
      <c r="R22" s="513"/>
      <c r="S22" s="513"/>
      <c r="T22" s="513"/>
      <c r="U22" s="513"/>
      <c r="V22" s="513"/>
      <c r="W22" s="523" t="s">
        <v>4</v>
      </c>
      <c r="X22" s="523" t="s">
        <v>4</v>
      </c>
      <c r="Y22" s="523" t="s">
        <v>4</v>
      </c>
      <c r="Z22" s="523" t="s">
        <v>4</v>
      </c>
      <c r="AA22" s="513"/>
      <c r="AB22" s="513"/>
      <c r="AC22" s="513"/>
      <c r="AD22" s="513"/>
    </row>
    <row r="23" spans="1:30" s="561" customFormat="1" ht="24" customHeight="1">
      <c r="A23" s="851">
        <v>20</v>
      </c>
      <c r="B23" s="559" t="s">
        <v>47</v>
      </c>
      <c r="C23" s="560" t="s">
        <v>612</v>
      </c>
      <c r="D23" s="856">
        <v>9953153.1000000071</v>
      </c>
      <c r="E23" s="857">
        <v>281813.74</v>
      </c>
      <c r="F23" s="857">
        <v>0</v>
      </c>
      <c r="G23" s="858">
        <v>281813.74</v>
      </c>
      <c r="H23" s="859">
        <v>0</v>
      </c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</row>
    <row r="24" spans="1:30" ht="24" customHeight="1">
      <c r="A24" s="851">
        <v>22</v>
      </c>
      <c r="B24" s="559" t="s">
        <v>47</v>
      </c>
      <c r="C24" s="560" t="s">
        <v>613</v>
      </c>
      <c r="D24" s="856">
        <v>6142645.2800000049</v>
      </c>
      <c r="E24" s="857">
        <v>0</v>
      </c>
      <c r="F24" s="857">
        <v>0</v>
      </c>
      <c r="G24" s="858">
        <v>0</v>
      </c>
      <c r="H24" s="859">
        <v>0</v>
      </c>
      <c r="K24" s="523" t="s">
        <v>4</v>
      </c>
      <c r="L24" s="523" t="s">
        <v>4</v>
      </c>
      <c r="M24" s="523" t="s">
        <v>4</v>
      </c>
      <c r="N24" s="523" t="s">
        <v>4</v>
      </c>
      <c r="W24" s="523" t="s">
        <v>4</v>
      </c>
      <c r="X24" s="523" t="s">
        <v>4</v>
      </c>
      <c r="Y24" s="523" t="s">
        <v>4</v>
      </c>
      <c r="Z24" s="523" t="s">
        <v>4</v>
      </c>
    </row>
    <row r="25" spans="1:30" s="561" customFormat="1" ht="24" customHeight="1">
      <c r="A25" s="851">
        <v>24</v>
      </c>
      <c r="B25" s="559" t="s">
        <v>47</v>
      </c>
      <c r="C25" s="560" t="s">
        <v>614</v>
      </c>
      <c r="D25" s="856">
        <v>17104617.079999998</v>
      </c>
      <c r="E25" s="857">
        <v>900</v>
      </c>
      <c r="F25" s="857">
        <v>0</v>
      </c>
      <c r="G25" s="858">
        <v>900</v>
      </c>
      <c r="H25" s="859">
        <v>0</v>
      </c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</row>
    <row r="26" spans="1:30" s="562" customFormat="1" ht="24" customHeight="1">
      <c r="A26" s="851">
        <v>26</v>
      </c>
      <c r="B26" s="559" t="s">
        <v>47</v>
      </c>
      <c r="C26" s="560" t="s">
        <v>615</v>
      </c>
      <c r="D26" s="856">
        <v>3698871.1000000015</v>
      </c>
      <c r="E26" s="857">
        <v>0</v>
      </c>
      <c r="F26" s="857">
        <v>0</v>
      </c>
      <c r="G26" s="858">
        <v>0</v>
      </c>
      <c r="H26" s="859">
        <v>0</v>
      </c>
      <c r="I26" s="513"/>
      <c r="J26" s="513"/>
      <c r="K26" s="523" t="s">
        <v>4</v>
      </c>
      <c r="L26" s="523" t="s">
        <v>4</v>
      </c>
      <c r="M26" s="523" t="s">
        <v>4</v>
      </c>
      <c r="N26" s="523" t="s">
        <v>4</v>
      </c>
      <c r="O26" s="513"/>
      <c r="P26" s="513"/>
      <c r="Q26" s="513"/>
      <c r="R26" s="513"/>
      <c r="S26" s="513"/>
      <c r="T26" s="513"/>
      <c r="U26" s="513"/>
      <c r="V26" s="513"/>
      <c r="W26" s="523" t="s">
        <v>4</v>
      </c>
      <c r="X26" s="523" t="s">
        <v>4</v>
      </c>
      <c r="Y26" s="523" t="s">
        <v>4</v>
      </c>
      <c r="Z26" s="523" t="s">
        <v>4</v>
      </c>
      <c r="AA26" s="513"/>
      <c r="AB26" s="513"/>
      <c r="AC26" s="513"/>
      <c r="AD26" s="513"/>
    </row>
    <row r="27" spans="1:30" s="563" customFormat="1" ht="24" customHeight="1">
      <c r="A27" s="851">
        <v>28</v>
      </c>
      <c r="B27" s="559" t="s">
        <v>47</v>
      </c>
      <c r="C27" s="560" t="s">
        <v>616</v>
      </c>
      <c r="D27" s="856">
        <v>6419426.299999997</v>
      </c>
      <c r="E27" s="857">
        <v>0</v>
      </c>
      <c r="F27" s="857">
        <v>0</v>
      </c>
      <c r="G27" s="858">
        <v>0</v>
      </c>
      <c r="H27" s="859">
        <v>0</v>
      </c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</row>
    <row r="28" spans="1:30" s="563" customFormat="1" ht="24" customHeight="1">
      <c r="A28" s="851">
        <v>30</v>
      </c>
      <c r="B28" s="559" t="s">
        <v>47</v>
      </c>
      <c r="C28" s="560" t="s">
        <v>617</v>
      </c>
      <c r="D28" s="856">
        <v>20605795.149999995</v>
      </c>
      <c r="E28" s="857">
        <v>0</v>
      </c>
      <c r="F28" s="857">
        <v>0</v>
      </c>
      <c r="G28" s="858">
        <v>0</v>
      </c>
      <c r="H28" s="859">
        <v>0</v>
      </c>
      <c r="I28" s="513"/>
      <c r="J28" s="513"/>
      <c r="K28" s="523" t="s">
        <v>4</v>
      </c>
      <c r="L28" s="523" t="s">
        <v>4</v>
      </c>
      <c r="M28" s="523" t="s">
        <v>4</v>
      </c>
      <c r="N28" s="523" t="s">
        <v>4</v>
      </c>
      <c r="O28" s="513"/>
      <c r="P28" s="513"/>
      <c r="Q28" s="513"/>
      <c r="R28" s="513"/>
      <c r="S28" s="513"/>
      <c r="T28" s="513"/>
      <c r="U28" s="513"/>
      <c r="V28" s="513"/>
      <c r="W28" s="523" t="s">
        <v>4</v>
      </c>
      <c r="X28" s="523" t="s">
        <v>4</v>
      </c>
      <c r="Y28" s="523" t="s">
        <v>4</v>
      </c>
      <c r="Z28" s="523" t="s">
        <v>4</v>
      </c>
      <c r="AA28" s="513"/>
      <c r="AB28" s="513"/>
      <c r="AC28" s="513"/>
      <c r="AD28" s="513"/>
    </row>
    <row r="29" spans="1:30" s="563" customFormat="1" ht="24" customHeight="1">
      <c r="A29" s="851">
        <v>32</v>
      </c>
      <c r="B29" s="559" t="s">
        <v>47</v>
      </c>
      <c r="C29" s="560" t="s">
        <v>618</v>
      </c>
      <c r="D29" s="856">
        <v>900596.12</v>
      </c>
      <c r="E29" s="857">
        <v>0</v>
      </c>
      <c r="F29" s="857">
        <v>0</v>
      </c>
      <c r="G29" s="858">
        <v>0</v>
      </c>
      <c r="H29" s="859">
        <v>0</v>
      </c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</row>
    <row r="30" spans="1:30" s="561" customFormat="1" ht="19.5" customHeight="1">
      <c r="A30" s="564" t="s">
        <v>4</v>
      </c>
      <c r="B30" s="565"/>
      <c r="C30" s="564"/>
      <c r="D30" s="566" t="s">
        <v>4</v>
      </c>
      <c r="E30" s="566" t="s">
        <v>4</v>
      </c>
      <c r="F30" s="566" t="s">
        <v>4</v>
      </c>
      <c r="G30" s="567" t="s">
        <v>4</v>
      </c>
      <c r="H30" s="566" t="s">
        <v>4</v>
      </c>
      <c r="I30" s="513"/>
      <c r="J30" s="513"/>
      <c r="K30" s="523" t="s">
        <v>4</v>
      </c>
      <c r="L30" s="523" t="s">
        <v>4</v>
      </c>
      <c r="M30" s="523" t="s">
        <v>4</v>
      </c>
      <c r="N30" s="523" t="s">
        <v>4</v>
      </c>
      <c r="O30" s="513"/>
      <c r="P30" s="513"/>
      <c r="Q30" s="513"/>
      <c r="R30" s="513"/>
      <c r="S30" s="513"/>
      <c r="T30" s="513"/>
      <c r="U30" s="513"/>
      <c r="V30" s="513"/>
      <c r="W30" s="523" t="s">
        <v>4</v>
      </c>
      <c r="X30" s="523" t="s">
        <v>4</v>
      </c>
      <c r="Y30" s="523" t="s">
        <v>4</v>
      </c>
      <c r="Z30" s="523" t="s">
        <v>4</v>
      </c>
      <c r="AA30" s="513"/>
      <c r="AB30" s="513"/>
      <c r="AC30" s="513"/>
      <c r="AD30" s="513"/>
    </row>
    <row r="31" spans="1:30" ht="27" customHeight="1">
      <c r="A31" s="511"/>
      <c r="B31" s="1664" t="s">
        <v>4</v>
      </c>
      <c r="C31" s="1664"/>
      <c r="D31" s="511"/>
      <c r="E31" s="511"/>
      <c r="F31" s="511"/>
      <c r="G31" s="511"/>
      <c r="H31" s="511"/>
    </row>
    <row r="32" spans="1:30">
      <c r="A32" s="511"/>
      <c r="B32" s="511"/>
      <c r="C32" s="511"/>
      <c r="D32" s="511"/>
      <c r="E32" s="511"/>
      <c r="F32" s="511"/>
      <c r="G32" s="511"/>
      <c r="H32" s="511"/>
    </row>
    <row r="33" spans="1:8">
      <c r="A33" s="511"/>
      <c r="B33" s="511"/>
      <c r="C33" s="511"/>
      <c r="D33" s="511"/>
      <c r="E33" s="511"/>
      <c r="F33" s="511"/>
      <c r="G33" s="511"/>
      <c r="H33" s="511"/>
    </row>
    <row r="34" spans="1:8">
      <c r="A34" s="511"/>
      <c r="B34" s="511"/>
      <c r="C34" s="511"/>
      <c r="D34" s="511"/>
      <c r="E34" s="511"/>
      <c r="F34" s="511"/>
      <c r="G34" s="511"/>
      <c r="H34" s="511"/>
    </row>
    <row r="37" spans="1:8">
      <c r="D37" s="568" t="s">
        <v>4</v>
      </c>
    </row>
    <row r="45" spans="1:8">
      <c r="D45" s="56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J18" sqref="J18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5" width="22.7109375" style="287" customWidth="1"/>
    <col min="6" max="7" width="23.140625" style="287" customWidth="1"/>
    <col min="8" max="16384" width="27.140625" style="287"/>
  </cols>
  <sheetData>
    <row r="1" spans="1:7" ht="15.75">
      <c r="A1" s="1672" t="s">
        <v>514</v>
      </c>
      <c r="B1" s="1672"/>
      <c r="C1" s="1672"/>
      <c r="D1" s="286"/>
    </row>
    <row r="4" spans="1:7" ht="15.75">
      <c r="A4" s="1673" t="s">
        <v>515</v>
      </c>
      <c r="B4" s="1673"/>
      <c r="C4" s="1673"/>
      <c r="D4" s="1673"/>
      <c r="E4" s="1673"/>
      <c r="F4" s="1673"/>
      <c r="G4" s="785"/>
    </row>
    <row r="5" spans="1:7" ht="15">
      <c r="B5" s="288"/>
      <c r="C5" s="289"/>
      <c r="D5" s="289"/>
      <c r="E5" s="289"/>
      <c r="F5" s="289"/>
      <c r="G5" s="289"/>
    </row>
    <row r="6" spans="1:7" ht="15">
      <c r="F6" s="327" t="s">
        <v>2</v>
      </c>
      <c r="G6" s="327"/>
    </row>
    <row r="7" spans="1:7" ht="15">
      <c r="A7" s="290"/>
      <c r="B7" s="291"/>
      <c r="C7" s="292" t="s">
        <v>227</v>
      </c>
      <c r="D7" s="326" t="s">
        <v>518</v>
      </c>
      <c r="E7" s="323" t="s">
        <v>517</v>
      </c>
      <c r="F7" s="293" t="s">
        <v>516</v>
      </c>
      <c r="G7" s="860"/>
    </row>
    <row r="8" spans="1:7" ht="15">
      <c r="A8" s="294"/>
      <c r="B8" s="295" t="s">
        <v>3</v>
      </c>
      <c r="C8" s="296" t="s">
        <v>228</v>
      </c>
      <c r="D8" s="322" t="s">
        <v>519</v>
      </c>
      <c r="E8" s="324" t="s">
        <v>520</v>
      </c>
      <c r="F8" s="296" t="s">
        <v>519</v>
      </c>
      <c r="G8" s="860"/>
    </row>
    <row r="9" spans="1:7" ht="15">
      <c r="A9" s="297"/>
      <c r="B9" s="298"/>
      <c r="C9" s="296" t="s">
        <v>746</v>
      </c>
      <c r="D9" s="322"/>
      <c r="E9" s="324" t="s">
        <v>754</v>
      </c>
      <c r="F9" s="296" t="s">
        <v>521</v>
      </c>
      <c r="G9" s="322"/>
    </row>
    <row r="10" spans="1:7" s="301" customFormat="1" ht="11.25">
      <c r="A10" s="1674" t="s">
        <v>439</v>
      </c>
      <c r="B10" s="1675"/>
      <c r="C10" s="299">
        <v>2</v>
      </c>
      <c r="D10" s="321">
        <v>3</v>
      </c>
      <c r="E10" s="299">
        <v>4</v>
      </c>
      <c r="F10" s="300">
        <v>5</v>
      </c>
      <c r="G10" s="861"/>
    </row>
    <row r="11" spans="1:7" ht="24" customHeight="1">
      <c r="A11" s="1676" t="s">
        <v>522</v>
      </c>
      <c r="B11" s="1677"/>
      <c r="C11" s="701">
        <v>257935000</v>
      </c>
      <c r="D11" s="702">
        <v>257935000</v>
      </c>
      <c r="E11" s="703">
        <v>102581320.93000004</v>
      </c>
      <c r="F11" s="703">
        <v>155353679.06999996</v>
      </c>
      <c r="G11" s="862"/>
    </row>
    <row r="12" spans="1:7" ht="24" customHeight="1">
      <c r="A12" s="1678" t="s">
        <v>523</v>
      </c>
      <c r="B12" s="1679"/>
      <c r="C12" s="701">
        <v>22734149000</v>
      </c>
      <c r="D12" s="702">
        <v>22734149000</v>
      </c>
      <c r="E12" s="703">
        <v>12583991237.960001</v>
      </c>
      <c r="F12" s="703">
        <v>10150157762.039999</v>
      </c>
      <c r="G12" s="702"/>
    </row>
    <row r="13" spans="1:7" ht="18" customHeight="1">
      <c r="A13" s="1682" t="s">
        <v>524</v>
      </c>
      <c r="B13" s="1683"/>
      <c r="C13" s="1171"/>
      <c r="E13" s="1171"/>
      <c r="F13" s="1171"/>
      <c r="G13" s="862"/>
    </row>
    <row r="14" spans="1:7" ht="15.75" customHeight="1">
      <c r="A14" s="1682" t="s">
        <v>525</v>
      </c>
      <c r="B14" s="1683"/>
      <c r="C14" s="704">
        <v>9989829000</v>
      </c>
      <c r="D14" s="705">
        <v>9989829000</v>
      </c>
      <c r="E14" s="706">
        <v>6078393448.8100014</v>
      </c>
      <c r="F14" s="703">
        <v>3911435551.1899986</v>
      </c>
      <c r="G14" s="705"/>
    </row>
    <row r="15" spans="1:7" ht="15.75" customHeight="1">
      <c r="A15" s="1682" t="s">
        <v>526</v>
      </c>
      <c r="B15" s="1683"/>
      <c r="C15" s="704">
        <v>838140000</v>
      </c>
      <c r="D15" s="705">
        <v>838140000</v>
      </c>
      <c r="E15" s="706">
        <v>63184600</v>
      </c>
      <c r="F15" s="706">
        <v>774955400</v>
      </c>
      <c r="G15" s="863"/>
    </row>
    <row r="16" spans="1:7" ht="15.75" customHeight="1">
      <c r="A16" s="1682" t="s">
        <v>527</v>
      </c>
      <c r="B16" s="1683"/>
      <c r="C16" s="704">
        <v>3534853000</v>
      </c>
      <c r="D16" s="705">
        <v>3534853000</v>
      </c>
      <c r="E16" s="706">
        <v>1903801276.7199998</v>
      </c>
      <c r="F16" s="706">
        <v>1631051723.2800002</v>
      </c>
      <c r="G16" s="705"/>
    </row>
    <row r="17" spans="1:10" ht="15.75" customHeight="1">
      <c r="A17" s="1682" t="s">
        <v>528</v>
      </c>
      <c r="B17" s="1683"/>
      <c r="C17" s="704">
        <v>2099693000</v>
      </c>
      <c r="D17" s="705">
        <v>2099693000</v>
      </c>
      <c r="E17" s="706">
        <v>1146724519.4300001</v>
      </c>
      <c r="F17" s="706">
        <v>952968480.56999993</v>
      </c>
      <c r="G17" s="705"/>
    </row>
    <row r="18" spans="1:10" ht="15.75" customHeight="1">
      <c r="A18" s="1682" t="s">
        <v>706</v>
      </c>
      <c r="B18" s="1683"/>
      <c r="C18" s="704">
        <v>2000000000</v>
      </c>
      <c r="D18" s="705">
        <v>2000000000</v>
      </c>
      <c r="E18" s="706">
        <v>1999903783.8400002</v>
      </c>
      <c r="F18" s="706">
        <v>96216.159999847412</v>
      </c>
      <c r="G18" s="863"/>
    </row>
    <row r="19" spans="1:10" ht="15.75" customHeight="1">
      <c r="A19" s="1682" t="s">
        <v>529</v>
      </c>
      <c r="B19" s="1683"/>
      <c r="C19" s="1171"/>
      <c r="E19" s="1171"/>
      <c r="F19" s="1171"/>
      <c r="G19" s="863"/>
    </row>
    <row r="20" spans="1:10" ht="15.75" customHeight="1">
      <c r="A20" s="302" t="s">
        <v>530</v>
      </c>
      <c r="B20" s="303"/>
      <c r="C20" s="704">
        <v>4271634000</v>
      </c>
      <c r="D20" s="705">
        <v>4271634000</v>
      </c>
      <c r="E20" s="706">
        <v>1391983609.1600001</v>
      </c>
      <c r="F20" s="706">
        <v>2879650390.8400002</v>
      </c>
      <c r="G20" s="705"/>
    </row>
    <row r="21" spans="1:10" ht="12.75" customHeight="1">
      <c r="A21" s="1680" t="s">
        <v>4</v>
      </c>
      <c r="B21" s="1681"/>
      <c r="C21" s="304"/>
      <c r="D21" s="305"/>
      <c r="E21" s="325"/>
      <c r="F21" s="306"/>
      <c r="G21" s="864"/>
    </row>
    <row r="22" spans="1:10" s="320" customFormat="1" ht="22.5" customHeight="1">
      <c r="A22" s="662"/>
      <c r="B22" s="654"/>
      <c r="C22" s="654"/>
      <c r="D22" s="654"/>
      <c r="E22" s="654"/>
      <c r="F22" s="654"/>
      <c r="G22" s="654"/>
      <c r="H22" s="319"/>
      <c r="I22" s="319"/>
      <c r="J22" s="319"/>
    </row>
    <row r="23" spans="1:10" ht="16.5" customHeight="1">
      <c r="A23" s="662"/>
    </row>
    <row r="24" spans="1:10" ht="15.75" customHeight="1">
      <c r="A24" s="310"/>
      <c r="B24" s="307"/>
      <c r="C24" s="308"/>
      <c r="D24" s="308"/>
      <c r="E24" s="309"/>
      <c r="F24" s="308"/>
      <c r="G24" s="308"/>
    </row>
    <row r="25" spans="1:10" ht="15.75" customHeight="1">
      <c r="A25" s="310"/>
      <c r="B25" s="307"/>
      <c r="C25" s="308"/>
      <c r="D25" s="308"/>
      <c r="E25" s="309"/>
      <c r="F25" s="308"/>
      <c r="G25" s="308"/>
    </row>
    <row r="26" spans="1:10" ht="17.25" customHeight="1"/>
    <row r="30" spans="1:10" ht="15">
      <c r="D30" s="277"/>
      <c r="E30" s="278"/>
    </row>
    <row r="36" spans="3:7" ht="15">
      <c r="C36" s="55"/>
      <c r="D36" s="55"/>
      <c r="E36" s="55"/>
      <c r="F36" s="55"/>
      <c r="G36" s="55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F4"/>
    <mergeCell ref="A10:B10"/>
    <mergeCell ref="A11:B11"/>
    <mergeCell ref="A12:B12"/>
  </mergeCells>
  <printOptions horizontalCentered="1"/>
  <pageMargins left="0.39370078740157483" right="0.39370078740157483" top="0.6692913385826772" bottom="0.39370078740157483" header="0.51181102362204722" footer="0.51181102362204722"/>
  <pageSetup paperSize="9" scale="75" firstPageNumber="57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>
      <selection activeCell="Q46" sqref="Q46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.7109375" style="180" customWidth="1"/>
    <col min="6" max="6" width="16.7109375" style="180" customWidth="1"/>
    <col min="7" max="7" width="3.85546875" style="180" customWidth="1"/>
    <col min="8" max="9" width="9.140625" style="180"/>
    <col min="10" max="10" width="16.85546875" style="180" bestFit="1" customWidth="1"/>
    <col min="11" max="13" width="18.5703125" style="180" bestFit="1" customWidth="1"/>
    <col min="14" max="14" width="9.140625" style="180"/>
    <col min="15" max="15" width="19.28515625" style="180" customWidth="1"/>
    <col min="16" max="16" width="9.140625" style="180"/>
    <col min="17" max="17" width="25.42578125" style="180" customWidth="1"/>
    <col min="18" max="257" width="9.140625" style="180"/>
    <col min="258" max="258" width="4.5703125" style="180" customWidth="1"/>
    <col min="259" max="259" width="87.28515625" style="180" customWidth="1"/>
    <col min="260" max="261" width="20.7109375" style="180" customWidth="1"/>
    <col min="262" max="262" width="16.7109375" style="180" customWidth="1"/>
    <col min="263" max="263" width="3.85546875" style="180" customWidth="1"/>
    <col min="264" max="270" width="9.140625" style="180"/>
    <col min="271" max="271" width="19.28515625" style="180" customWidth="1"/>
    <col min="272" max="272" width="9.140625" style="180"/>
    <col min="273" max="273" width="25.42578125" style="180" customWidth="1"/>
    <col min="274" max="513" width="9.140625" style="180"/>
    <col min="514" max="514" width="4.5703125" style="180" customWidth="1"/>
    <col min="515" max="515" width="87.28515625" style="180" customWidth="1"/>
    <col min="516" max="517" width="20.7109375" style="180" customWidth="1"/>
    <col min="518" max="518" width="16.7109375" style="180" customWidth="1"/>
    <col min="519" max="519" width="3.85546875" style="180" customWidth="1"/>
    <col min="520" max="526" width="9.140625" style="180"/>
    <col min="527" max="527" width="19.28515625" style="180" customWidth="1"/>
    <col min="528" max="528" width="9.140625" style="180"/>
    <col min="529" max="529" width="25.42578125" style="180" customWidth="1"/>
    <col min="530" max="769" width="9.140625" style="180"/>
    <col min="770" max="770" width="4.5703125" style="180" customWidth="1"/>
    <col min="771" max="771" width="87.28515625" style="180" customWidth="1"/>
    <col min="772" max="773" width="20.7109375" style="180" customWidth="1"/>
    <col min="774" max="774" width="16.7109375" style="180" customWidth="1"/>
    <col min="775" max="775" width="3.85546875" style="180" customWidth="1"/>
    <col min="776" max="782" width="9.140625" style="180"/>
    <col min="783" max="783" width="19.28515625" style="180" customWidth="1"/>
    <col min="784" max="784" width="9.140625" style="180"/>
    <col min="785" max="785" width="25.42578125" style="180" customWidth="1"/>
    <col min="786" max="1025" width="9.140625" style="180"/>
    <col min="1026" max="1026" width="4.5703125" style="180" customWidth="1"/>
    <col min="1027" max="1027" width="87.28515625" style="180" customWidth="1"/>
    <col min="1028" max="1029" width="20.7109375" style="180" customWidth="1"/>
    <col min="1030" max="1030" width="16.7109375" style="180" customWidth="1"/>
    <col min="1031" max="1031" width="3.85546875" style="180" customWidth="1"/>
    <col min="1032" max="1038" width="9.140625" style="180"/>
    <col min="1039" max="1039" width="19.28515625" style="180" customWidth="1"/>
    <col min="1040" max="1040" width="9.140625" style="180"/>
    <col min="1041" max="1041" width="25.42578125" style="180" customWidth="1"/>
    <col min="1042" max="1281" width="9.140625" style="180"/>
    <col min="1282" max="1282" width="4.5703125" style="180" customWidth="1"/>
    <col min="1283" max="1283" width="87.28515625" style="180" customWidth="1"/>
    <col min="1284" max="1285" width="20.7109375" style="180" customWidth="1"/>
    <col min="1286" max="1286" width="16.7109375" style="180" customWidth="1"/>
    <col min="1287" max="1287" width="3.85546875" style="180" customWidth="1"/>
    <col min="1288" max="1294" width="9.140625" style="180"/>
    <col min="1295" max="1295" width="19.28515625" style="180" customWidth="1"/>
    <col min="1296" max="1296" width="9.140625" style="180"/>
    <col min="1297" max="1297" width="25.42578125" style="180" customWidth="1"/>
    <col min="1298" max="1537" width="9.140625" style="180"/>
    <col min="1538" max="1538" width="4.5703125" style="180" customWidth="1"/>
    <col min="1539" max="1539" width="87.28515625" style="180" customWidth="1"/>
    <col min="1540" max="1541" width="20.7109375" style="180" customWidth="1"/>
    <col min="1542" max="1542" width="16.7109375" style="180" customWidth="1"/>
    <col min="1543" max="1543" width="3.85546875" style="180" customWidth="1"/>
    <col min="1544" max="1550" width="9.140625" style="180"/>
    <col min="1551" max="1551" width="19.28515625" style="180" customWidth="1"/>
    <col min="1552" max="1552" width="9.140625" style="180"/>
    <col min="1553" max="1553" width="25.42578125" style="180" customWidth="1"/>
    <col min="1554" max="1793" width="9.140625" style="180"/>
    <col min="1794" max="1794" width="4.5703125" style="180" customWidth="1"/>
    <col min="1795" max="1795" width="87.28515625" style="180" customWidth="1"/>
    <col min="1796" max="1797" width="20.7109375" style="180" customWidth="1"/>
    <col min="1798" max="1798" width="16.7109375" style="180" customWidth="1"/>
    <col min="1799" max="1799" width="3.85546875" style="180" customWidth="1"/>
    <col min="1800" max="1806" width="9.140625" style="180"/>
    <col min="1807" max="1807" width="19.28515625" style="180" customWidth="1"/>
    <col min="1808" max="1808" width="9.140625" style="180"/>
    <col min="1809" max="1809" width="25.42578125" style="180" customWidth="1"/>
    <col min="1810" max="2049" width="9.140625" style="180"/>
    <col min="2050" max="2050" width="4.5703125" style="180" customWidth="1"/>
    <col min="2051" max="2051" width="87.28515625" style="180" customWidth="1"/>
    <col min="2052" max="2053" width="20.7109375" style="180" customWidth="1"/>
    <col min="2054" max="2054" width="16.7109375" style="180" customWidth="1"/>
    <col min="2055" max="2055" width="3.85546875" style="180" customWidth="1"/>
    <col min="2056" max="2062" width="9.140625" style="180"/>
    <col min="2063" max="2063" width="19.28515625" style="180" customWidth="1"/>
    <col min="2064" max="2064" width="9.140625" style="180"/>
    <col min="2065" max="2065" width="25.42578125" style="180" customWidth="1"/>
    <col min="2066" max="2305" width="9.140625" style="180"/>
    <col min="2306" max="2306" width="4.5703125" style="180" customWidth="1"/>
    <col min="2307" max="2307" width="87.28515625" style="180" customWidth="1"/>
    <col min="2308" max="2309" width="20.7109375" style="180" customWidth="1"/>
    <col min="2310" max="2310" width="16.7109375" style="180" customWidth="1"/>
    <col min="2311" max="2311" width="3.85546875" style="180" customWidth="1"/>
    <col min="2312" max="2318" width="9.140625" style="180"/>
    <col min="2319" max="2319" width="19.28515625" style="180" customWidth="1"/>
    <col min="2320" max="2320" width="9.140625" style="180"/>
    <col min="2321" max="2321" width="25.42578125" style="180" customWidth="1"/>
    <col min="2322" max="2561" width="9.140625" style="180"/>
    <col min="2562" max="2562" width="4.5703125" style="180" customWidth="1"/>
    <col min="2563" max="2563" width="87.28515625" style="180" customWidth="1"/>
    <col min="2564" max="2565" width="20.7109375" style="180" customWidth="1"/>
    <col min="2566" max="2566" width="16.7109375" style="180" customWidth="1"/>
    <col min="2567" max="2567" width="3.85546875" style="180" customWidth="1"/>
    <col min="2568" max="2574" width="9.140625" style="180"/>
    <col min="2575" max="2575" width="19.28515625" style="180" customWidth="1"/>
    <col min="2576" max="2576" width="9.140625" style="180"/>
    <col min="2577" max="2577" width="25.42578125" style="180" customWidth="1"/>
    <col min="2578" max="2817" width="9.140625" style="180"/>
    <col min="2818" max="2818" width="4.5703125" style="180" customWidth="1"/>
    <col min="2819" max="2819" width="87.28515625" style="180" customWidth="1"/>
    <col min="2820" max="2821" width="20.7109375" style="180" customWidth="1"/>
    <col min="2822" max="2822" width="16.7109375" style="180" customWidth="1"/>
    <col min="2823" max="2823" width="3.85546875" style="180" customWidth="1"/>
    <col min="2824" max="2830" width="9.140625" style="180"/>
    <col min="2831" max="2831" width="19.28515625" style="180" customWidth="1"/>
    <col min="2832" max="2832" width="9.140625" style="180"/>
    <col min="2833" max="2833" width="25.42578125" style="180" customWidth="1"/>
    <col min="2834" max="3073" width="9.140625" style="180"/>
    <col min="3074" max="3074" width="4.5703125" style="180" customWidth="1"/>
    <col min="3075" max="3075" width="87.28515625" style="180" customWidth="1"/>
    <col min="3076" max="3077" width="20.7109375" style="180" customWidth="1"/>
    <col min="3078" max="3078" width="16.7109375" style="180" customWidth="1"/>
    <col min="3079" max="3079" width="3.85546875" style="180" customWidth="1"/>
    <col min="3080" max="3086" width="9.140625" style="180"/>
    <col min="3087" max="3087" width="19.28515625" style="180" customWidth="1"/>
    <col min="3088" max="3088" width="9.140625" style="180"/>
    <col min="3089" max="3089" width="25.42578125" style="180" customWidth="1"/>
    <col min="3090" max="3329" width="9.140625" style="180"/>
    <col min="3330" max="3330" width="4.5703125" style="180" customWidth="1"/>
    <col min="3331" max="3331" width="87.28515625" style="180" customWidth="1"/>
    <col min="3332" max="3333" width="20.7109375" style="180" customWidth="1"/>
    <col min="3334" max="3334" width="16.7109375" style="180" customWidth="1"/>
    <col min="3335" max="3335" width="3.85546875" style="180" customWidth="1"/>
    <col min="3336" max="3342" width="9.140625" style="180"/>
    <col min="3343" max="3343" width="19.28515625" style="180" customWidth="1"/>
    <col min="3344" max="3344" width="9.140625" style="180"/>
    <col min="3345" max="3345" width="25.42578125" style="180" customWidth="1"/>
    <col min="3346" max="3585" width="9.140625" style="180"/>
    <col min="3586" max="3586" width="4.5703125" style="180" customWidth="1"/>
    <col min="3587" max="3587" width="87.28515625" style="180" customWidth="1"/>
    <col min="3588" max="3589" width="20.7109375" style="180" customWidth="1"/>
    <col min="3590" max="3590" width="16.7109375" style="180" customWidth="1"/>
    <col min="3591" max="3591" width="3.85546875" style="180" customWidth="1"/>
    <col min="3592" max="3598" width="9.140625" style="180"/>
    <col min="3599" max="3599" width="19.28515625" style="180" customWidth="1"/>
    <col min="3600" max="3600" width="9.140625" style="180"/>
    <col min="3601" max="3601" width="25.42578125" style="180" customWidth="1"/>
    <col min="3602" max="3841" width="9.140625" style="180"/>
    <col min="3842" max="3842" width="4.5703125" style="180" customWidth="1"/>
    <col min="3843" max="3843" width="87.28515625" style="180" customWidth="1"/>
    <col min="3844" max="3845" width="20.7109375" style="180" customWidth="1"/>
    <col min="3846" max="3846" width="16.7109375" style="180" customWidth="1"/>
    <col min="3847" max="3847" width="3.85546875" style="180" customWidth="1"/>
    <col min="3848" max="3854" width="9.140625" style="180"/>
    <col min="3855" max="3855" width="19.28515625" style="180" customWidth="1"/>
    <col min="3856" max="3856" width="9.140625" style="180"/>
    <col min="3857" max="3857" width="25.42578125" style="180" customWidth="1"/>
    <col min="3858" max="4097" width="9.140625" style="180"/>
    <col min="4098" max="4098" width="4.5703125" style="180" customWidth="1"/>
    <col min="4099" max="4099" width="87.28515625" style="180" customWidth="1"/>
    <col min="4100" max="4101" width="20.7109375" style="180" customWidth="1"/>
    <col min="4102" max="4102" width="16.7109375" style="180" customWidth="1"/>
    <col min="4103" max="4103" width="3.85546875" style="180" customWidth="1"/>
    <col min="4104" max="4110" width="9.140625" style="180"/>
    <col min="4111" max="4111" width="19.28515625" style="180" customWidth="1"/>
    <col min="4112" max="4112" width="9.140625" style="180"/>
    <col min="4113" max="4113" width="25.42578125" style="180" customWidth="1"/>
    <col min="4114" max="4353" width="9.140625" style="180"/>
    <col min="4354" max="4354" width="4.5703125" style="180" customWidth="1"/>
    <col min="4355" max="4355" width="87.28515625" style="180" customWidth="1"/>
    <col min="4356" max="4357" width="20.7109375" style="180" customWidth="1"/>
    <col min="4358" max="4358" width="16.7109375" style="180" customWidth="1"/>
    <col min="4359" max="4359" width="3.85546875" style="180" customWidth="1"/>
    <col min="4360" max="4366" width="9.140625" style="180"/>
    <col min="4367" max="4367" width="19.28515625" style="180" customWidth="1"/>
    <col min="4368" max="4368" width="9.140625" style="180"/>
    <col min="4369" max="4369" width="25.42578125" style="180" customWidth="1"/>
    <col min="4370" max="4609" width="9.140625" style="180"/>
    <col min="4610" max="4610" width="4.5703125" style="180" customWidth="1"/>
    <col min="4611" max="4611" width="87.28515625" style="180" customWidth="1"/>
    <col min="4612" max="4613" width="20.7109375" style="180" customWidth="1"/>
    <col min="4614" max="4614" width="16.7109375" style="180" customWidth="1"/>
    <col min="4615" max="4615" width="3.85546875" style="180" customWidth="1"/>
    <col min="4616" max="4622" width="9.140625" style="180"/>
    <col min="4623" max="4623" width="19.28515625" style="180" customWidth="1"/>
    <col min="4624" max="4624" width="9.140625" style="180"/>
    <col min="4625" max="4625" width="25.42578125" style="180" customWidth="1"/>
    <col min="4626" max="4865" width="9.140625" style="180"/>
    <col min="4866" max="4866" width="4.5703125" style="180" customWidth="1"/>
    <col min="4867" max="4867" width="87.28515625" style="180" customWidth="1"/>
    <col min="4868" max="4869" width="20.7109375" style="180" customWidth="1"/>
    <col min="4870" max="4870" width="16.7109375" style="180" customWidth="1"/>
    <col min="4871" max="4871" width="3.85546875" style="180" customWidth="1"/>
    <col min="4872" max="4878" width="9.140625" style="180"/>
    <col min="4879" max="4879" width="19.28515625" style="180" customWidth="1"/>
    <col min="4880" max="4880" width="9.140625" style="180"/>
    <col min="4881" max="4881" width="25.42578125" style="180" customWidth="1"/>
    <col min="4882" max="5121" width="9.140625" style="180"/>
    <col min="5122" max="5122" width="4.5703125" style="180" customWidth="1"/>
    <col min="5123" max="5123" width="87.28515625" style="180" customWidth="1"/>
    <col min="5124" max="5125" width="20.7109375" style="180" customWidth="1"/>
    <col min="5126" max="5126" width="16.7109375" style="180" customWidth="1"/>
    <col min="5127" max="5127" width="3.85546875" style="180" customWidth="1"/>
    <col min="5128" max="5134" width="9.140625" style="180"/>
    <col min="5135" max="5135" width="19.28515625" style="180" customWidth="1"/>
    <col min="5136" max="5136" width="9.140625" style="180"/>
    <col min="5137" max="5137" width="25.42578125" style="180" customWidth="1"/>
    <col min="5138" max="5377" width="9.140625" style="180"/>
    <col min="5378" max="5378" width="4.5703125" style="180" customWidth="1"/>
    <col min="5379" max="5379" width="87.28515625" style="180" customWidth="1"/>
    <col min="5380" max="5381" width="20.7109375" style="180" customWidth="1"/>
    <col min="5382" max="5382" width="16.7109375" style="180" customWidth="1"/>
    <col min="5383" max="5383" width="3.85546875" style="180" customWidth="1"/>
    <col min="5384" max="5390" width="9.140625" style="180"/>
    <col min="5391" max="5391" width="19.28515625" style="180" customWidth="1"/>
    <col min="5392" max="5392" width="9.140625" style="180"/>
    <col min="5393" max="5393" width="25.42578125" style="180" customWidth="1"/>
    <col min="5394" max="5633" width="9.140625" style="180"/>
    <col min="5634" max="5634" width="4.5703125" style="180" customWidth="1"/>
    <col min="5635" max="5635" width="87.28515625" style="180" customWidth="1"/>
    <col min="5636" max="5637" width="20.7109375" style="180" customWidth="1"/>
    <col min="5638" max="5638" width="16.7109375" style="180" customWidth="1"/>
    <col min="5639" max="5639" width="3.85546875" style="180" customWidth="1"/>
    <col min="5640" max="5646" width="9.140625" style="180"/>
    <col min="5647" max="5647" width="19.28515625" style="180" customWidth="1"/>
    <col min="5648" max="5648" width="9.140625" style="180"/>
    <col min="5649" max="5649" width="25.42578125" style="180" customWidth="1"/>
    <col min="5650" max="5889" width="9.140625" style="180"/>
    <col min="5890" max="5890" width="4.5703125" style="180" customWidth="1"/>
    <col min="5891" max="5891" width="87.28515625" style="180" customWidth="1"/>
    <col min="5892" max="5893" width="20.7109375" style="180" customWidth="1"/>
    <col min="5894" max="5894" width="16.7109375" style="180" customWidth="1"/>
    <col min="5895" max="5895" width="3.85546875" style="180" customWidth="1"/>
    <col min="5896" max="5902" width="9.140625" style="180"/>
    <col min="5903" max="5903" width="19.28515625" style="180" customWidth="1"/>
    <col min="5904" max="5904" width="9.140625" style="180"/>
    <col min="5905" max="5905" width="25.42578125" style="180" customWidth="1"/>
    <col min="5906" max="6145" width="9.140625" style="180"/>
    <col min="6146" max="6146" width="4.5703125" style="180" customWidth="1"/>
    <col min="6147" max="6147" width="87.28515625" style="180" customWidth="1"/>
    <col min="6148" max="6149" width="20.7109375" style="180" customWidth="1"/>
    <col min="6150" max="6150" width="16.7109375" style="180" customWidth="1"/>
    <col min="6151" max="6151" width="3.85546875" style="180" customWidth="1"/>
    <col min="6152" max="6158" width="9.140625" style="180"/>
    <col min="6159" max="6159" width="19.28515625" style="180" customWidth="1"/>
    <col min="6160" max="6160" width="9.140625" style="180"/>
    <col min="6161" max="6161" width="25.42578125" style="180" customWidth="1"/>
    <col min="6162" max="6401" width="9.140625" style="180"/>
    <col min="6402" max="6402" width="4.5703125" style="180" customWidth="1"/>
    <col min="6403" max="6403" width="87.28515625" style="180" customWidth="1"/>
    <col min="6404" max="6405" width="20.7109375" style="180" customWidth="1"/>
    <col min="6406" max="6406" width="16.7109375" style="180" customWidth="1"/>
    <col min="6407" max="6407" width="3.85546875" style="180" customWidth="1"/>
    <col min="6408" max="6414" width="9.140625" style="180"/>
    <col min="6415" max="6415" width="19.28515625" style="180" customWidth="1"/>
    <col min="6416" max="6416" width="9.140625" style="180"/>
    <col min="6417" max="6417" width="25.42578125" style="180" customWidth="1"/>
    <col min="6418" max="6657" width="9.140625" style="180"/>
    <col min="6658" max="6658" width="4.5703125" style="180" customWidth="1"/>
    <col min="6659" max="6659" width="87.28515625" style="180" customWidth="1"/>
    <col min="6660" max="6661" width="20.7109375" style="180" customWidth="1"/>
    <col min="6662" max="6662" width="16.7109375" style="180" customWidth="1"/>
    <col min="6663" max="6663" width="3.85546875" style="180" customWidth="1"/>
    <col min="6664" max="6670" width="9.140625" style="180"/>
    <col min="6671" max="6671" width="19.28515625" style="180" customWidth="1"/>
    <col min="6672" max="6672" width="9.140625" style="180"/>
    <col min="6673" max="6673" width="25.42578125" style="180" customWidth="1"/>
    <col min="6674" max="6913" width="9.140625" style="180"/>
    <col min="6914" max="6914" width="4.5703125" style="180" customWidth="1"/>
    <col min="6915" max="6915" width="87.28515625" style="180" customWidth="1"/>
    <col min="6916" max="6917" width="20.7109375" style="180" customWidth="1"/>
    <col min="6918" max="6918" width="16.7109375" style="180" customWidth="1"/>
    <col min="6919" max="6919" width="3.85546875" style="180" customWidth="1"/>
    <col min="6920" max="6926" width="9.140625" style="180"/>
    <col min="6927" max="6927" width="19.28515625" style="180" customWidth="1"/>
    <col min="6928" max="6928" width="9.140625" style="180"/>
    <col min="6929" max="6929" width="25.42578125" style="180" customWidth="1"/>
    <col min="6930" max="7169" width="9.140625" style="180"/>
    <col min="7170" max="7170" width="4.5703125" style="180" customWidth="1"/>
    <col min="7171" max="7171" width="87.28515625" style="180" customWidth="1"/>
    <col min="7172" max="7173" width="20.7109375" style="180" customWidth="1"/>
    <col min="7174" max="7174" width="16.7109375" style="180" customWidth="1"/>
    <col min="7175" max="7175" width="3.85546875" style="180" customWidth="1"/>
    <col min="7176" max="7182" width="9.140625" style="180"/>
    <col min="7183" max="7183" width="19.28515625" style="180" customWidth="1"/>
    <col min="7184" max="7184" width="9.140625" style="180"/>
    <col min="7185" max="7185" width="25.42578125" style="180" customWidth="1"/>
    <col min="7186" max="7425" width="9.140625" style="180"/>
    <col min="7426" max="7426" width="4.5703125" style="180" customWidth="1"/>
    <col min="7427" max="7427" width="87.28515625" style="180" customWidth="1"/>
    <col min="7428" max="7429" width="20.7109375" style="180" customWidth="1"/>
    <col min="7430" max="7430" width="16.7109375" style="180" customWidth="1"/>
    <col min="7431" max="7431" width="3.85546875" style="180" customWidth="1"/>
    <col min="7432" max="7438" width="9.140625" style="180"/>
    <col min="7439" max="7439" width="19.28515625" style="180" customWidth="1"/>
    <col min="7440" max="7440" width="9.140625" style="180"/>
    <col min="7441" max="7441" width="25.42578125" style="180" customWidth="1"/>
    <col min="7442" max="7681" width="9.140625" style="180"/>
    <col min="7682" max="7682" width="4.5703125" style="180" customWidth="1"/>
    <col min="7683" max="7683" width="87.28515625" style="180" customWidth="1"/>
    <col min="7684" max="7685" width="20.7109375" style="180" customWidth="1"/>
    <col min="7686" max="7686" width="16.7109375" style="180" customWidth="1"/>
    <col min="7687" max="7687" width="3.85546875" style="180" customWidth="1"/>
    <col min="7688" max="7694" width="9.140625" style="180"/>
    <col min="7695" max="7695" width="19.28515625" style="180" customWidth="1"/>
    <col min="7696" max="7696" width="9.140625" style="180"/>
    <col min="7697" max="7697" width="25.42578125" style="180" customWidth="1"/>
    <col min="7698" max="7937" width="9.140625" style="180"/>
    <col min="7938" max="7938" width="4.5703125" style="180" customWidth="1"/>
    <col min="7939" max="7939" width="87.28515625" style="180" customWidth="1"/>
    <col min="7940" max="7941" width="20.7109375" style="180" customWidth="1"/>
    <col min="7942" max="7942" width="16.7109375" style="180" customWidth="1"/>
    <col min="7943" max="7943" width="3.85546875" style="180" customWidth="1"/>
    <col min="7944" max="7950" width="9.140625" style="180"/>
    <col min="7951" max="7951" width="19.28515625" style="180" customWidth="1"/>
    <col min="7952" max="7952" width="9.140625" style="180"/>
    <col min="7953" max="7953" width="25.42578125" style="180" customWidth="1"/>
    <col min="7954" max="8193" width="9.140625" style="180"/>
    <col min="8194" max="8194" width="4.5703125" style="180" customWidth="1"/>
    <col min="8195" max="8195" width="87.28515625" style="180" customWidth="1"/>
    <col min="8196" max="8197" width="20.7109375" style="180" customWidth="1"/>
    <col min="8198" max="8198" width="16.7109375" style="180" customWidth="1"/>
    <col min="8199" max="8199" width="3.85546875" style="180" customWidth="1"/>
    <col min="8200" max="8206" width="9.140625" style="180"/>
    <col min="8207" max="8207" width="19.28515625" style="180" customWidth="1"/>
    <col min="8208" max="8208" width="9.140625" style="180"/>
    <col min="8209" max="8209" width="25.42578125" style="180" customWidth="1"/>
    <col min="8210" max="8449" width="9.140625" style="180"/>
    <col min="8450" max="8450" width="4.5703125" style="180" customWidth="1"/>
    <col min="8451" max="8451" width="87.28515625" style="180" customWidth="1"/>
    <col min="8452" max="8453" width="20.7109375" style="180" customWidth="1"/>
    <col min="8454" max="8454" width="16.7109375" style="180" customWidth="1"/>
    <col min="8455" max="8455" width="3.85546875" style="180" customWidth="1"/>
    <col min="8456" max="8462" width="9.140625" style="180"/>
    <col min="8463" max="8463" width="19.28515625" style="180" customWidth="1"/>
    <col min="8464" max="8464" width="9.140625" style="180"/>
    <col min="8465" max="8465" width="25.42578125" style="180" customWidth="1"/>
    <col min="8466" max="8705" width="9.140625" style="180"/>
    <col min="8706" max="8706" width="4.5703125" style="180" customWidth="1"/>
    <col min="8707" max="8707" width="87.28515625" style="180" customWidth="1"/>
    <col min="8708" max="8709" width="20.7109375" style="180" customWidth="1"/>
    <col min="8710" max="8710" width="16.7109375" style="180" customWidth="1"/>
    <col min="8711" max="8711" width="3.85546875" style="180" customWidth="1"/>
    <col min="8712" max="8718" width="9.140625" style="180"/>
    <col min="8719" max="8719" width="19.28515625" style="180" customWidth="1"/>
    <col min="8720" max="8720" width="9.140625" style="180"/>
    <col min="8721" max="8721" width="25.42578125" style="180" customWidth="1"/>
    <col min="8722" max="8961" width="9.140625" style="180"/>
    <col min="8962" max="8962" width="4.5703125" style="180" customWidth="1"/>
    <col min="8963" max="8963" width="87.28515625" style="180" customWidth="1"/>
    <col min="8964" max="8965" width="20.7109375" style="180" customWidth="1"/>
    <col min="8966" max="8966" width="16.7109375" style="180" customWidth="1"/>
    <col min="8967" max="8967" width="3.85546875" style="180" customWidth="1"/>
    <col min="8968" max="8974" width="9.140625" style="180"/>
    <col min="8975" max="8975" width="19.28515625" style="180" customWidth="1"/>
    <col min="8976" max="8976" width="9.140625" style="180"/>
    <col min="8977" max="8977" width="25.42578125" style="180" customWidth="1"/>
    <col min="8978" max="9217" width="9.140625" style="180"/>
    <col min="9218" max="9218" width="4.5703125" style="180" customWidth="1"/>
    <col min="9219" max="9219" width="87.28515625" style="180" customWidth="1"/>
    <col min="9220" max="9221" width="20.7109375" style="180" customWidth="1"/>
    <col min="9222" max="9222" width="16.7109375" style="180" customWidth="1"/>
    <col min="9223" max="9223" width="3.85546875" style="180" customWidth="1"/>
    <col min="9224" max="9230" width="9.140625" style="180"/>
    <col min="9231" max="9231" width="19.28515625" style="180" customWidth="1"/>
    <col min="9232" max="9232" width="9.140625" style="180"/>
    <col min="9233" max="9233" width="25.42578125" style="180" customWidth="1"/>
    <col min="9234" max="9473" width="9.140625" style="180"/>
    <col min="9474" max="9474" width="4.5703125" style="180" customWidth="1"/>
    <col min="9475" max="9475" width="87.28515625" style="180" customWidth="1"/>
    <col min="9476" max="9477" width="20.7109375" style="180" customWidth="1"/>
    <col min="9478" max="9478" width="16.7109375" style="180" customWidth="1"/>
    <col min="9479" max="9479" width="3.85546875" style="180" customWidth="1"/>
    <col min="9480" max="9486" width="9.140625" style="180"/>
    <col min="9487" max="9487" width="19.28515625" style="180" customWidth="1"/>
    <col min="9488" max="9488" width="9.140625" style="180"/>
    <col min="9489" max="9489" width="25.42578125" style="180" customWidth="1"/>
    <col min="9490" max="9729" width="9.140625" style="180"/>
    <col min="9730" max="9730" width="4.5703125" style="180" customWidth="1"/>
    <col min="9731" max="9731" width="87.28515625" style="180" customWidth="1"/>
    <col min="9732" max="9733" width="20.7109375" style="180" customWidth="1"/>
    <col min="9734" max="9734" width="16.7109375" style="180" customWidth="1"/>
    <col min="9735" max="9735" width="3.85546875" style="180" customWidth="1"/>
    <col min="9736" max="9742" width="9.140625" style="180"/>
    <col min="9743" max="9743" width="19.28515625" style="180" customWidth="1"/>
    <col min="9744" max="9744" width="9.140625" style="180"/>
    <col min="9745" max="9745" width="25.42578125" style="180" customWidth="1"/>
    <col min="9746" max="9985" width="9.140625" style="180"/>
    <col min="9986" max="9986" width="4.5703125" style="180" customWidth="1"/>
    <col min="9987" max="9987" width="87.28515625" style="180" customWidth="1"/>
    <col min="9988" max="9989" width="20.7109375" style="180" customWidth="1"/>
    <col min="9990" max="9990" width="16.7109375" style="180" customWidth="1"/>
    <col min="9991" max="9991" width="3.85546875" style="180" customWidth="1"/>
    <col min="9992" max="9998" width="9.140625" style="180"/>
    <col min="9999" max="9999" width="19.28515625" style="180" customWidth="1"/>
    <col min="10000" max="10000" width="9.140625" style="180"/>
    <col min="10001" max="10001" width="25.42578125" style="180" customWidth="1"/>
    <col min="10002" max="10241" width="9.140625" style="180"/>
    <col min="10242" max="10242" width="4.5703125" style="180" customWidth="1"/>
    <col min="10243" max="10243" width="87.28515625" style="180" customWidth="1"/>
    <col min="10244" max="10245" width="20.7109375" style="180" customWidth="1"/>
    <col min="10246" max="10246" width="16.7109375" style="180" customWidth="1"/>
    <col min="10247" max="10247" width="3.85546875" style="180" customWidth="1"/>
    <col min="10248" max="10254" width="9.140625" style="180"/>
    <col min="10255" max="10255" width="19.28515625" style="180" customWidth="1"/>
    <col min="10256" max="10256" width="9.140625" style="180"/>
    <col min="10257" max="10257" width="25.42578125" style="180" customWidth="1"/>
    <col min="10258" max="10497" width="9.140625" style="180"/>
    <col min="10498" max="10498" width="4.5703125" style="180" customWidth="1"/>
    <col min="10499" max="10499" width="87.28515625" style="180" customWidth="1"/>
    <col min="10500" max="10501" width="20.7109375" style="180" customWidth="1"/>
    <col min="10502" max="10502" width="16.7109375" style="180" customWidth="1"/>
    <col min="10503" max="10503" width="3.85546875" style="180" customWidth="1"/>
    <col min="10504" max="10510" width="9.140625" style="180"/>
    <col min="10511" max="10511" width="19.28515625" style="180" customWidth="1"/>
    <col min="10512" max="10512" width="9.140625" style="180"/>
    <col min="10513" max="10513" width="25.42578125" style="180" customWidth="1"/>
    <col min="10514" max="10753" width="9.140625" style="180"/>
    <col min="10754" max="10754" width="4.5703125" style="180" customWidth="1"/>
    <col min="10755" max="10755" width="87.28515625" style="180" customWidth="1"/>
    <col min="10756" max="10757" width="20.7109375" style="180" customWidth="1"/>
    <col min="10758" max="10758" width="16.7109375" style="180" customWidth="1"/>
    <col min="10759" max="10759" width="3.85546875" style="180" customWidth="1"/>
    <col min="10760" max="10766" width="9.140625" style="180"/>
    <col min="10767" max="10767" width="19.28515625" style="180" customWidth="1"/>
    <col min="10768" max="10768" width="9.140625" style="180"/>
    <col min="10769" max="10769" width="25.42578125" style="180" customWidth="1"/>
    <col min="10770" max="11009" width="9.140625" style="180"/>
    <col min="11010" max="11010" width="4.5703125" style="180" customWidth="1"/>
    <col min="11011" max="11011" width="87.28515625" style="180" customWidth="1"/>
    <col min="11012" max="11013" width="20.7109375" style="180" customWidth="1"/>
    <col min="11014" max="11014" width="16.7109375" style="180" customWidth="1"/>
    <col min="11015" max="11015" width="3.85546875" style="180" customWidth="1"/>
    <col min="11016" max="11022" width="9.140625" style="180"/>
    <col min="11023" max="11023" width="19.28515625" style="180" customWidth="1"/>
    <col min="11024" max="11024" width="9.140625" style="180"/>
    <col min="11025" max="11025" width="25.42578125" style="180" customWidth="1"/>
    <col min="11026" max="11265" width="9.140625" style="180"/>
    <col min="11266" max="11266" width="4.5703125" style="180" customWidth="1"/>
    <col min="11267" max="11267" width="87.28515625" style="180" customWidth="1"/>
    <col min="11268" max="11269" width="20.7109375" style="180" customWidth="1"/>
    <col min="11270" max="11270" width="16.7109375" style="180" customWidth="1"/>
    <col min="11271" max="11271" width="3.85546875" style="180" customWidth="1"/>
    <col min="11272" max="11278" width="9.140625" style="180"/>
    <col min="11279" max="11279" width="19.28515625" style="180" customWidth="1"/>
    <col min="11280" max="11280" width="9.140625" style="180"/>
    <col min="11281" max="11281" width="25.42578125" style="180" customWidth="1"/>
    <col min="11282" max="11521" width="9.140625" style="180"/>
    <col min="11522" max="11522" width="4.5703125" style="180" customWidth="1"/>
    <col min="11523" max="11523" width="87.28515625" style="180" customWidth="1"/>
    <col min="11524" max="11525" width="20.7109375" style="180" customWidth="1"/>
    <col min="11526" max="11526" width="16.7109375" style="180" customWidth="1"/>
    <col min="11527" max="11527" width="3.85546875" style="180" customWidth="1"/>
    <col min="11528" max="11534" width="9.140625" style="180"/>
    <col min="11535" max="11535" width="19.28515625" style="180" customWidth="1"/>
    <col min="11536" max="11536" width="9.140625" style="180"/>
    <col min="11537" max="11537" width="25.42578125" style="180" customWidth="1"/>
    <col min="11538" max="11777" width="9.140625" style="180"/>
    <col min="11778" max="11778" width="4.5703125" style="180" customWidth="1"/>
    <col min="11779" max="11779" width="87.28515625" style="180" customWidth="1"/>
    <col min="11780" max="11781" width="20.7109375" style="180" customWidth="1"/>
    <col min="11782" max="11782" width="16.7109375" style="180" customWidth="1"/>
    <col min="11783" max="11783" width="3.85546875" style="180" customWidth="1"/>
    <col min="11784" max="11790" width="9.140625" style="180"/>
    <col min="11791" max="11791" width="19.28515625" style="180" customWidth="1"/>
    <col min="11792" max="11792" width="9.140625" style="180"/>
    <col min="11793" max="11793" width="25.42578125" style="180" customWidth="1"/>
    <col min="11794" max="12033" width="9.140625" style="180"/>
    <col min="12034" max="12034" width="4.5703125" style="180" customWidth="1"/>
    <col min="12035" max="12035" width="87.28515625" style="180" customWidth="1"/>
    <col min="12036" max="12037" width="20.7109375" style="180" customWidth="1"/>
    <col min="12038" max="12038" width="16.7109375" style="180" customWidth="1"/>
    <col min="12039" max="12039" width="3.85546875" style="180" customWidth="1"/>
    <col min="12040" max="12046" width="9.140625" style="180"/>
    <col min="12047" max="12047" width="19.28515625" style="180" customWidth="1"/>
    <col min="12048" max="12048" width="9.140625" style="180"/>
    <col min="12049" max="12049" width="25.42578125" style="180" customWidth="1"/>
    <col min="12050" max="12289" width="9.140625" style="180"/>
    <col min="12290" max="12290" width="4.5703125" style="180" customWidth="1"/>
    <col min="12291" max="12291" width="87.28515625" style="180" customWidth="1"/>
    <col min="12292" max="12293" width="20.7109375" style="180" customWidth="1"/>
    <col min="12294" max="12294" width="16.7109375" style="180" customWidth="1"/>
    <col min="12295" max="12295" width="3.85546875" style="180" customWidth="1"/>
    <col min="12296" max="12302" width="9.140625" style="180"/>
    <col min="12303" max="12303" width="19.28515625" style="180" customWidth="1"/>
    <col min="12304" max="12304" width="9.140625" style="180"/>
    <col min="12305" max="12305" width="25.42578125" style="180" customWidth="1"/>
    <col min="12306" max="12545" width="9.140625" style="180"/>
    <col min="12546" max="12546" width="4.5703125" style="180" customWidth="1"/>
    <col min="12547" max="12547" width="87.28515625" style="180" customWidth="1"/>
    <col min="12548" max="12549" width="20.7109375" style="180" customWidth="1"/>
    <col min="12550" max="12550" width="16.7109375" style="180" customWidth="1"/>
    <col min="12551" max="12551" width="3.85546875" style="180" customWidth="1"/>
    <col min="12552" max="12558" width="9.140625" style="180"/>
    <col min="12559" max="12559" width="19.28515625" style="180" customWidth="1"/>
    <col min="12560" max="12560" width="9.140625" style="180"/>
    <col min="12561" max="12561" width="25.42578125" style="180" customWidth="1"/>
    <col min="12562" max="12801" width="9.140625" style="180"/>
    <col min="12802" max="12802" width="4.5703125" style="180" customWidth="1"/>
    <col min="12803" max="12803" width="87.28515625" style="180" customWidth="1"/>
    <col min="12804" max="12805" width="20.7109375" style="180" customWidth="1"/>
    <col min="12806" max="12806" width="16.7109375" style="180" customWidth="1"/>
    <col min="12807" max="12807" width="3.85546875" style="180" customWidth="1"/>
    <col min="12808" max="12814" width="9.140625" style="180"/>
    <col min="12815" max="12815" width="19.28515625" style="180" customWidth="1"/>
    <col min="12816" max="12816" width="9.140625" style="180"/>
    <col min="12817" max="12817" width="25.42578125" style="180" customWidth="1"/>
    <col min="12818" max="13057" width="9.140625" style="180"/>
    <col min="13058" max="13058" width="4.5703125" style="180" customWidth="1"/>
    <col min="13059" max="13059" width="87.28515625" style="180" customWidth="1"/>
    <col min="13060" max="13061" width="20.7109375" style="180" customWidth="1"/>
    <col min="13062" max="13062" width="16.7109375" style="180" customWidth="1"/>
    <col min="13063" max="13063" width="3.85546875" style="180" customWidth="1"/>
    <col min="13064" max="13070" width="9.140625" style="180"/>
    <col min="13071" max="13071" width="19.28515625" style="180" customWidth="1"/>
    <col min="13072" max="13072" width="9.140625" style="180"/>
    <col min="13073" max="13073" width="25.42578125" style="180" customWidth="1"/>
    <col min="13074" max="13313" width="9.140625" style="180"/>
    <col min="13314" max="13314" width="4.5703125" style="180" customWidth="1"/>
    <col min="13315" max="13315" width="87.28515625" style="180" customWidth="1"/>
    <col min="13316" max="13317" width="20.7109375" style="180" customWidth="1"/>
    <col min="13318" max="13318" width="16.7109375" style="180" customWidth="1"/>
    <col min="13319" max="13319" width="3.85546875" style="180" customWidth="1"/>
    <col min="13320" max="13326" width="9.140625" style="180"/>
    <col min="13327" max="13327" width="19.28515625" style="180" customWidth="1"/>
    <col min="13328" max="13328" width="9.140625" style="180"/>
    <col min="13329" max="13329" width="25.42578125" style="180" customWidth="1"/>
    <col min="13330" max="13569" width="9.140625" style="180"/>
    <col min="13570" max="13570" width="4.5703125" style="180" customWidth="1"/>
    <col min="13571" max="13571" width="87.28515625" style="180" customWidth="1"/>
    <col min="13572" max="13573" width="20.7109375" style="180" customWidth="1"/>
    <col min="13574" max="13574" width="16.7109375" style="180" customWidth="1"/>
    <col min="13575" max="13575" width="3.85546875" style="180" customWidth="1"/>
    <col min="13576" max="13582" width="9.140625" style="180"/>
    <col min="13583" max="13583" width="19.28515625" style="180" customWidth="1"/>
    <col min="13584" max="13584" width="9.140625" style="180"/>
    <col min="13585" max="13585" width="25.42578125" style="180" customWidth="1"/>
    <col min="13586" max="13825" width="9.140625" style="180"/>
    <col min="13826" max="13826" width="4.5703125" style="180" customWidth="1"/>
    <col min="13827" max="13827" width="87.28515625" style="180" customWidth="1"/>
    <col min="13828" max="13829" width="20.7109375" style="180" customWidth="1"/>
    <col min="13830" max="13830" width="16.7109375" style="180" customWidth="1"/>
    <col min="13831" max="13831" width="3.85546875" style="180" customWidth="1"/>
    <col min="13832" max="13838" width="9.140625" style="180"/>
    <col min="13839" max="13839" width="19.28515625" style="180" customWidth="1"/>
    <col min="13840" max="13840" width="9.140625" style="180"/>
    <col min="13841" max="13841" width="25.42578125" style="180" customWidth="1"/>
    <col min="13842" max="14081" width="9.140625" style="180"/>
    <col min="14082" max="14082" width="4.5703125" style="180" customWidth="1"/>
    <col min="14083" max="14083" width="87.28515625" style="180" customWidth="1"/>
    <col min="14084" max="14085" width="20.7109375" style="180" customWidth="1"/>
    <col min="14086" max="14086" width="16.7109375" style="180" customWidth="1"/>
    <col min="14087" max="14087" width="3.85546875" style="180" customWidth="1"/>
    <col min="14088" max="14094" width="9.140625" style="180"/>
    <col min="14095" max="14095" width="19.28515625" style="180" customWidth="1"/>
    <col min="14096" max="14096" width="9.140625" style="180"/>
    <col min="14097" max="14097" width="25.42578125" style="180" customWidth="1"/>
    <col min="14098" max="14337" width="9.140625" style="180"/>
    <col min="14338" max="14338" width="4.5703125" style="180" customWidth="1"/>
    <col min="14339" max="14339" width="87.28515625" style="180" customWidth="1"/>
    <col min="14340" max="14341" width="20.7109375" style="180" customWidth="1"/>
    <col min="14342" max="14342" width="16.7109375" style="180" customWidth="1"/>
    <col min="14343" max="14343" width="3.85546875" style="180" customWidth="1"/>
    <col min="14344" max="14350" width="9.140625" style="180"/>
    <col min="14351" max="14351" width="19.28515625" style="180" customWidth="1"/>
    <col min="14352" max="14352" width="9.140625" style="180"/>
    <col min="14353" max="14353" width="25.42578125" style="180" customWidth="1"/>
    <col min="14354" max="14593" width="9.140625" style="180"/>
    <col min="14594" max="14594" width="4.5703125" style="180" customWidth="1"/>
    <col min="14595" max="14595" width="87.28515625" style="180" customWidth="1"/>
    <col min="14596" max="14597" width="20.7109375" style="180" customWidth="1"/>
    <col min="14598" max="14598" width="16.7109375" style="180" customWidth="1"/>
    <col min="14599" max="14599" width="3.85546875" style="180" customWidth="1"/>
    <col min="14600" max="14606" width="9.140625" style="180"/>
    <col min="14607" max="14607" width="19.28515625" style="180" customWidth="1"/>
    <col min="14608" max="14608" width="9.140625" style="180"/>
    <col min="14609" max="14609" width="25.42578125" style="180" customWidth="1"/>
    <col min="14610" max="14849" width="9.140625" style="180"/>
    <col min="14850" max="14850" width="4.5703125" style="180" customWidth="1"/>
    <col min="14851" max="14851" width="87.28515625" style="180" customWidth="1"/>
    <col min="14852" max="14853" width="20.7109375" style="180" customWidth="1"/>
    <col min="14854" max="14854" width="16.7109375" style="180" customWidth="1"/>
    <col min="14855" max="14855" width="3.85546875" style="180" customWidth="1"/>
    <col min="14856" max="14862" width="9.140625" style="180"/>
    <col min="14863" max="14863" width="19.28515625" style="180" customWidth="1"/>
    <col min="14864" max="14864" width="9.140625" style="180"/>
    <col min="14865" max="14865" width="25.42578125" style="180" customWidth="1"/>
    <col min="14866" max="15105" width="9.140625" style="180"/>
    <col min="15106" max="15106" width="4.5703125" style="180" customWidth="1"/>
    <col min="15107" max="15107" width="87.28515625" style="180" customWidth="1"/>
    <col min="15108" max="15109" width="20.7109375" style="180" customWidth="1"/>
    <col min="15110" max="15110" width="16.7109375" style="180" customWidth="1"/>
    <col min="15111" max="15111" width="3.85546875" style="180" customWidth="1"/>
    <col min="15112" max="15118" width="9.140625" style="180"/>
    <col min="15119" max="15119" width="19.28515625" style="180" customWidth="1"/>
    <col min="15120" max="15120" width="9.140625" style="180"/>
    <col min="15121" max="15121" width="25.42578125" style="180" customWidth="1"/>
    <col min="15122" max="15361" width="9.140625" style="180"/>
    <col min="15362" max="15362" width="4.5703125" style="180" customWidth="1"/>
    <col min="15363" max="15363" width="87.28515625" style="180" customWidth="1"/>
    <col min="15364" max="15365" width="20.7109375" style="180" customWidth="1"/>
    <col min="15366" max="15366" width="16.7109375" style="180" customWidth="1"/>
    <col min="15367" max="15367" width="3.85546875" style="180" customWidth="1"/>
    <col min="15368" max="15374" width="9.140625" style="180"/>
    <col min="15375" max="15375" width="19.28515625" style="180" customWidth="1"/>
    <col min="15376" max="15376" width="9.140625" style="180"/>
    <col min="15377" max="15377" width="25.42578125" style="180" customWidth="1"/>
    <col min="15378" max="15617" width="9.140625" style="180"/>
    <col min="15618" max="15618" width="4.5703125" style="180" customWidth="1"/>
    <col min="15619" max="15619" width="87.28515625" style="180" customWidth="1"/>
    <col min="15620" max="15621" width="20.7109375" style="180" customWidth="1"/>
    <col min="15622" max="15622" width="16.7109375" style="180" customWidth="1"/>
    <col min="15623" max="15623" width="3.85546875" style="180" customWidth="1"/>
    <col min="15624" max="15630" width="9.140625" style="180"/>
    <col min="15631" max="15631" width="19.28515625" style="180" customWidth="1"/>
    <col min="15632" max="15632" width="9.140625" style="180"/>
    <col min="15633" max="15633" width="25.42578125" style="180" customWidth="1"/>
    <col min="15634" max="15873" width="9.140625" style="180"/>
    <col min="15874" max="15874" width="4.5703125" style="180" customWidth="1"/>
    <col min="15875" max="15875" width="87.28515625" style="180" customWidth="1"/>
    <col min="15876" max="15877" width="20.7109375" style="180" customWidth="1"/>
    <col min="15878" max="15878" width="16.7109375" style="180" customWidth="1"/>
    <col min="15879" max="15879" width="3.85546875" style="180" customWidth="1"/>
    <col min="15880" max="15886" width="9.140625" style="180"/>
    <col min="15887" max="15887" width="19.28515625" style="180" customWidth="1"/>
    <col min="15888" max="15888" width="9.140625" style="180"/>
    <col min="15889" max="15889" width="25.42578125" style="180" customWidth="1"/>
    <col min="15890" max="16129" width="9.140625" style="180"/>
    <col min="16130" max="16130" width="4.5703125" style="180" customWidth="1"/>
    <col min="16131" max="16131" width="87.28515625" style="180" customWidth="1"/>
    <col min="16132" max="16133" width="20.7109375" style="180" customWidth="1"/>
    <col min="16134" max="16134" width="16.7109375" style="180" customWidth="1"/>
    <col min="16135" max="16135" width="3.85546875" style="180" customWidth="1"/>
    <col min="16136" max="16142" width="9.140625" style="180"/>
    <col min="16143" max="16143" width="19.28515625" style="180" customWidth="1"/>
    <col min="16144" max="16144" width="9.140625" style="180"/>
    <col min="16145" max="16145" width="25.42578125" style="180" customWidth="1"/>
    <col min="16146" max="16384" width="9.140625" style="180"/>
  </cols>
  <sheetData>
    <row r="1" spans="1:17" ht="15.75">
      <c r="A1" s="177" t="s">
        <v>498</v>
      </c>
      <c r="B1" s="570"/>
    </row>
    <row r="2" spans="1:17" ht="17.25" customHeight="1">
      <c r="A2" s="1684" t="s">
        <v>4</v>
      </c>
      <c r="B2" s="1684"/>
      <c r="C2" s="1684"/>
      <c r="D2" s="1684"/>
      <c r="E2" s="1684"/>
      <c r="F2" s="1684"/>
    </row>
    <row r="3" spans="1:17" ht="17.25" customHeight="1">
      <c r="A3" s="1684" t="s">
        <v>619</v>
      </c>
      <c r="B3" s="1684"/>
      <c r="C3" s="1684"/>
      <c r="D3" s="1684"/>
      <c r="E3" s="1684"/>
      <c r="F3" s="1684"/>
    </row>
    <row r="4" spans="1:17" ht="17.25" customHeight="1">
      <c r="B4" s="185"/>
      <c r="C4" s="185"/>
      <c r="D4" s="179"/>
      <c r="E4" s="179"/>
      <c r="F4" s="179"/>
    </row>
    <row r="5" spans="1:17" ht="20.25" customHeight="1">
      <c r="B5" s="185"/>
      <c r="C5" s="185"/>
      <c r="D5" s="186"/>
      <c r="E5" s="1176"/>
      <c r="F5" s="571" t="s">
        <v>620</v>
      </c>
    </row>
    <row r="6" spans="1:17" ht="17.25" customHeight="1">
      <c r="A6" s="572"/>
      <c r="B6" s="573"/>
      <c r="C6" s="1688" t="s">
        <v>745</v>
      </c>
      <c r="D6" s="1685" t="s">
        <v>229</v>
      </c>
      <c r="E6" s="1189"/>
      <c r="F6" s="574" t="s">
        <v>230</v>
      </c>
    </row>
    <row r="7" spans="1:17" ht="12.75" customHeight="1">
      <c r="A7" s="211" t="s">
        <v>621</v>
      </c>
      <c r="B7" s="575" t="s">
        <v>3</v>
      </c>
      <c r="C7" s="1689"/>
      <c r="D7" s="1686"/>
      <c r="E7" s="1177"/>
      <c r="F7" s="576" t="s">
        <v>4</v>
      </c>
    </row>
    <row r="8" spans="1:17" ht="14.25" customHeight="1">
      <c r="A8" s="577"/>
      <c r="B8" s="578"/>
      <c r="C8" s="1690"/>
      <c r="D8" s="1687"/>
      <c r="E8" s="1177"/>
      <c r="F8" s="579" t="s">
        <v>531</v>
      </c>
      <c r="G8" s="201"/>
    </row>
    <row r="9" spans="1:17" s="205" customFormat="1" ht="9.75" customHeight="1">
      <c r="A9" s="203" t="s">
        <v>439</v>
      </c>
      <c r="B9" s="203">
        <v>2</v>
      </c>
      <c r="C9" s="580">
        <v>3</v>
      </c>
      <c r="D9" s="1183">
        <v>4</v>
      </c>
      <c r="E9" s="204"/>
      <c r="F9" s="204">
        <v>5</v>
      </c>
    </row>
    <row r="10" spans="1:17" ht="30" customHeight="1">
      <c r="A10" s="581" t="s">
        <v>622</v>
      </c>
      <c r="B10" s="582" t="s">
        <v>623</v>
      </c>
      <c r="C10" s="870">
        <v>435340000000</v>
      </c>
      <c r="D10" s="1184">
        <v>197393904034.5007</v>
      </c>
      <c r="E10" s="1178"/>
      <c r="F10" s="866">
        <v>0.45342468882827375</v>
      </c>
      <c r="L10" s="667"/>
      <c r="M10" s="667"/>
      <c r="Q10" s="667"/>
    </row>
    <row r="11" spans="1:17" ht="12.75" customHeight="1">
      <c r="A11" s="583"/>
      <c r="B11" s="584" t="s">
        <v>624</v>
      </c>
      <c r="C11" s="870"/>
      <c r="D11" s="1185"/>
      <c r="E11" s="1179"/>
      <c r="F11" s="867"/>
      <c r="Q11" s="667"/>
    </row>
    <row r="12" spans="1:17" s="201" customFormat="1" ht="24" customHeight="1">
      <c r="A12" s="585"/>
      <c r="B12" s="586" t="s">
        <v>625</v>
      </c>
      <c r="C12" s="870">
        <v>390038733000</v>
      </c>
      <c r="D12" s="1185">
        <v>165548408683.45001</v>
      </c>
      <c r="E12" s="1179"/>
      <c r="F12" s="867">
        <v>0.42444094567256735</v>
      </c>
      <c r="J12" s="865"/>
      <c r="Q12" s="668"/>
    </row>
    <row r="13" spans="1:17" s="201" customFormat="1" ht="12.75" customHeight="1">
      <c r="A13" s="585"/>
      <c r="B13" s="584" t="s">
        <v>626</v>
      </c>
      <c r="C13" s="872"/>
      <c r="D13" s="1185"/>
      <c r="E13" s="1179"/>
      <c r="F13" s="867"/>
      <c r="Q13" s="668"/>
    </row>
    <row r="14" spans="1:17" ht="16.5" customHeight="1">
      <c r="A14" s="583"/>
      <c r="B14" s="212" t="s">
        <v>627</v>
      </c>
      <c r="C14" s="872">
        <v>274243000000</v>
      </c>
      <c r="D14" s="1186">
        <v>111867244524.81001</v>
      </c>
      <c r="E14" s="1180"/>
      <c r="F14" s="868">
        <v>0.40791285292536184</v>
      </c>
      <c r="K14" s="667"/>
      <c r="L14" s="667"/>
      <c r="M14" s="667"/>
      <c r="Q14" s="667"/>
    </row>
    <row r="15" spans="1:17" ht="17.100000000000001" customHeight="1">
      <c r="A15" s="583"/>
      <c r="B15" s="587" t="s">
        <v>628</v>
      </c>
      <c r="C15" s="872">
        <v>75083000000</v>
      </c>
      <c r="D15" s="1186">
        <v>32381639032.049995</v>
      </c>
      <c r="E15" s="1180"/>
      <c r="F15" s="868">
        <v>0.43127790621112627</v>
      </c>
      <c r="J15" s="886"/>
      <c r="K15" s="886"/>
      <c r="Q15" s="667"/>
    </row>
    <row r="16" spans="1:17" ht="16.5" customHeight="1">
      <c r="A16" s="583"/>
      <c r="B16" s="212" t="s">
        <v>629</v>
      </c>
      <c r="C16" s="872">
        <v>42000000000</v>
      </c>
      <c r="D16" s="1186">
        <v>22117925480.890003</v>
      </c>
      <c r="E16" s="1180"/>
      <c r="F16" s="868">
        <v>0.52661727335452391</v>
      </c>
      <c r="Q16" s="775"/>
    </row>
    <row r="17" spans="1:17" ht="16.5" customHeight="1">
      <c r="A17" s="583"/>
      <c r="B17" s="588" t="s">
        <v>630</v>
      </c>
      <c r="C17" s="872">
        <v>66555000000</v>
      </c>
      <c r="D17" s="1186">
        <v>28500450964.560005</v>
      </c>
      <c r="E17" s="1180"/>
      <c r="F17" s="868">
        <v>0.42822403973495615</v>
      </c>
      <c r="Q17" s="776"/>
    </row>
    <row r="18" spans="1:17" ht="16.5" customHeight="1">
      <c r="A18" s="583"/>
      <c r="B18" s="588" t="s">
        <v>631</v>
      </c>
      <c r="C18" s="872">
        <v>4878000000</v>
      </c>
      <c r="D18" s="1186">
        <v>2337659979.29</v>
      </c>
      <c r="E18" s="1180"/>
      <c r="F18" s="868">
        <v>0.47922508800533004</v>
      </c>
      <c r="Q18" s="776"/>
    </row>
    <row r="19" spans="1:17" s="201" customFormat="1" ht="16.5" customHeight="1">
      <c r="A19" s="585"/>
      <c r="B19" s="586" t="s">
        <v>632</v>
      </c>
      <c r="C19" s="870">
        <v>42959551000</v>
      </c>
      <c r="D19" s="1185">
        <v>31278922093.00069</v>
      </c>
      <c r="E19" s="1190"/>
      <c r="F19" s="867">
        <v>0.72810169950334658</v>
      </c>
      <c r="M19" s="903"/>
    </row>
    <row r="20" spans="1:17" ht="17.100000000000001" customHeight="1">
      <c r="A20" s="583"/>
      <c r="B20" s="588" t="s">
        <v>633</v>
      </c>
      <c r="C20" s="872">
        <v>4680000000</v>
      </c>
      <c r="D20" s="1186">
        <v>2116915790.8</v>
      </c>
      <c r="E20" s="1180"/>
      <c r="F20" s="868">
        <v>0.45233243393162392</v>
      </c>
      <c r="O20" s="777"/>
      <c r="Q20" s="777"/>
    </row>
    <row r="21" spans="1:17" ht="24" customHeight="1">
      <c r="A21" s="583"/>
      <c r="B21" s="586" t="s">
        <v>634</v>
      </c>
      <c r="C21" s="870">
        <v>2341716000</v>
      </c>
      <c r="D21" s="1185">
        <v>566573258.05000007</v>
      </c>
      <c r="E21" s="1179"/>
      <c r="F21" s="867">
        <v>0.2419478954962942</v>
      </c>
      <c r="Q21" s="777"/>
    </row>
    <row r="22" spans="1:17" ht="17.100000000000001" customHeight="1">
      <c r="A22" s="589" t="s">
        <v>4</v>
      </c>
      <c r="B22" s="588" t="s">
        <v>635</v>
      </c>
      <c r="C22" s="872">
        <v>160344000</v>
      </c>
      <c r="D22" s="1186">
        <v>70455634.109999999</v>
      </c>
      <c r="E22" s="1180"/>
      <c r="F22" s="868">
        <v>0.43940299674449934</v>
      </c>
      <c r="G22" s="208"/>
      <c r="O22" s="777"/>
    </row>
    <row r="23" spans="1:17" ht="17.100000000000001" customHeight="1">
      <c r="A23" s="211"/>
      <c r="B23" s="588" t="s">
        <v>636</v>
      </c>
      <c r="C23" s="872">
        <v>2181372000</v>
      </c>
      <c r="D23" s="1187">
        <v>496117623.94</v>
      </c>
      <c r="E23" s="1181"/>
      <c r="F23" s="868">
        <v>0.22743375450863035</v>
      </c>
      <c r="G23" s="208"/>
    </row>
    <row r="24" spans="1:17" ht="24" customHeight="1">
      <c r="A24" s="589" t="s">
        <v>637</v>
      </c>
      <c r="B24" s="590" t="s">
        <v>638</v>
      </c>
      <c r="C24" s="871">
        <v>435340000000</v>
      </c>
      <c r="D24" s="1185">
        <v>214512294099.32001</v>
      </c>
      <c r="E24" s="1179"/>
      <c r="F24" s="867">
        <v>0.49274657531887722</v>
      </c>
      <c r="G24" s="208"/>
    </row>
    <row r="25" spans="1:17" ht="12.75" customHeight="1">
      <c r="A25" s="583"/>
      <c r="B25" s="584" t="s">
        <v>626</v>
      </c>
      <c r="C25" s="871"/>
      <c r="D25" s="1185"/>
      <c r="E25" s="1179"/>
      <c r="F25" s="867"/>
      <c r="G25" s="208"/>
    </row>
    <row r="26" spans="1:17" ht="17.100000000000001" customHeight="1">
      <c r="A26" s="583"/>
      <c r="B26" s="212" t="s">
        <v>639</v>
      </c>
      <c r="C26" s="873">
        <v>27600000000</v>
      </c>
      <c r="D26" s="1186">
        <v>13111398629.85</v>
      </c>
      <c r="E26" s="1180"/>
      <c r="F26" s="868">
        <v>0.47505067499456521</v>
      </c>
      <c r="G26" s="208"/>
    </row>
    <row r="27" spans="1:17" ht="17.100000000000001" customHeight="1">
      <c r="A27" s="583"/>
      <c r="B27" s="212" t="s">
        <v>640</v>
      </c>
      <c r="C27" s="873">
        <v>21327650000</v>
      </c>
      <c r="D27" s="1186">
        <v>13261553328.369999</v>
      </c>
      <c r="E27" s="1180"/>
      <c r="F27" s="868">
        <v>0.62180096393039075</v>
      </c>
      <c r="G27" s="208"/>
    </row>
    <row r="28" spans="1:17" ht="17.100000000000001" customHeight="1">
      <c r="A28" s="583"/>
      <c r="B28" s="591" t="s">
        <v>641</v>
      </c>
      <c r="C28" s="873">
        <v>17627638000</v>
      </c>
      <c r="D28" s="1186">
        <v>9420603380.9899998</v>
      </c>
      <c r="E28" s="1180"/>
      <c r="F28" s="868">
        <v>0.53442233048976839</v>
      </c>
      <c r="G28" s="208"/>
    </row>
    <row r="29" spans="1:17" ht="17.100000000000001" customHeight="1">
      <c r="A29" s="583"/>
      <c r="B29" s="592" t="s">
        <v>642</v>
      </c>
      <c r="C29" s="873">
        <v>33522023000</v>
      </c>
      <c r="D29" s="1186">
        <v>20118693472.07</v>
      </c>
      <c r="E29" s="1180"/>
      <c r="F29" s="868">
        <v>0.60016346483832439</v>
      </c>
      <c r="G29" s="208"/>
    </row>
    <row r="30" spans="1:17" ht="17.100000000000001" customHeight="1">
      <c r="A30" s="593"/>
      <c r="B30" s="594" t="s">
        <v>643</v>
      </c>
      <c r="C30" s="874">
        <v>66697426000</v>
      </c>
      <c r="D30" s="1188">
        <v>38853890488</v>
      </c>
      <c r="E30" s="1182"/>
      <c r="F30" s="869">
        <v>0.58253957938346823</v>
      </c>
    </row>
    <row r="31" spans="1:17">
      <c r="C31" s="875"/>
      <c r="D31" s="875"/>
      <c r="E31" s="875"/>
    </row>
    <row r="32" spans="1:17" ht="15">
      <c r="A32" s="1174"/>
    </row>
    <row r="33" spans="1:7" ht="15">
      <c r="B33" s="1058"/>
    </row>
    <row r="34" spans="1:7" ht="15">
      <c r="A34" s="43"/>
      <c r="B34" s="1028"/>
      <c r="C34" s="43"/>
      <c r="D34" s="43"/>
      <c r="E34" s="43"/>
      <c r="F34" s="43"/>
      <c r="G34" s="595"/>
    </row>
    <row r="35" spans="1:7">
      <c r="A35" s="43"/>
      <c r="B35" s="43"/>
      <c r="C35" s="43"/>
      <c r="D35" s="43"/>
      <c r="E35" s="43"/>
      <c r="F35" s="43"/>
      <c r="G35" s="595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9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"/>
  <dimension ref="A1:J44"/>
  <sheetViews>
    <sheetView showGridLines="0" topLeftCell="A4" zoomScale="85" zoomScaleNormal="85" workbookViewId="0">
      <selection activeCell="I37" sqref="I37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588" t="s">
        <v>467</v>
      </c>
      <c r="C1" s="1588"/>
      <c r="D1" s="1588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1165">
        <v>5</v>
      </c>
      <c r="F5" s="258"/>
    </row>
    <row r="6" spans="1:10" ht="15.75" customHeight="1">
      <c r="A6" s="256" t="s">
        <v>4</v>
      </c>
      <c r="B6" s="257" t="s">
        <v>4</v>
      </c>
      <c r="E6" s="1166" t="s">
        <v>4</v>
      </c>
      <c r="F6" s="259"/>
    </row>
    <row r="7" spans="1:10" ht="15.75" customHeight="1">
      <c r="A7" s="256" t="s">
        <v>471</v>
      </c>
      <c r="B7" s="257" t="s">
        <v>732</v>
      </c>
      <c r="E7" s="1165">
        <v>10</v>
      </c>
      <c r="F7" s="258"/>
    </row>
    <row r="8" spans="1:10" ht="15.75" customHeight="1">
      <c r="A8" s="260"/>
      <c r="B8" s="257" t="s">
        <v>4</v>
      </c>
      <c r="E8" s="1167" t="s">
        <v>4</v>
      </c>
      <c r="F8" s="72"/>
    </row>
    <row r="9" spans="1:10" ht="15.75" customHeight="1">
      <c r="A9" s="256" t="s">
        <v>472</v>
      </c>
      <c r="B9" s="257" t="s">
        <v>473</v>
      </c>
      <c r="E9" s="1165">
        <v>12</v>
      </c>
      <c r="F9" s="258"/>
    </row>
    <row r="10" spans="1:10" ht="15.75" customHeight="1">
      <c r="A10" s="260"/>
      <c r="E10" s="1167"/>
      <c r="F10" s="72"/>
    </row>
    <row r="11" spans="1:10" ht="15.75" customHeight="1">
      <c r="A11" s="256" t="s">
        <v>474</v>
      </c>
      <c r="B11" s="257" t="s">
        <v>475</v>
      </c>
      <c r="E11" s="1165">
        <v>15</v>
      </c>
      <c r="F11" s="258"/>
    </row>
    <row r="12" spans="1:10" ht="15.75" customHeight="1">
      <c r="A12" s="260"/>
      <c r="E12" s="1167"/>
      <c r="F12" s="72"/>
    </row>
    <row r="13" spans="1:10" ht="15.75" customHeight="1">
      <c r="A13" s="256" t="s">
        <v>476</v>
      </c>
      <c r="B13" s="257" t="s">
        <v>477</v>
      </c>
      <c r="E13" s="1165">
        <v>18</v>
      </c>
      <c r="F13" s="258"/>
    </row>
    <row r="14" spans="1:10" ht="15.75" customHeight="1">
      <c r="A14" s="260"/>
      <c r="E14" s="1167"/>
      <c r="F14" s="72"/>
    </row>
    <row r="15" spans="1:10" ht="15.75" customHeight="1">
      <c r="A15" s="256" t="s">
        <v>478</v>
      </c>
      <c r="B15" s="257" t="s">
        <v>479</v>
      </c>
      <c r="E15" s="1167">
        <v>20</v>
      </c>
      <c r="F15" s="72"/>
    </row>
    <row r="16" spans="1:10" ht="15.75" customHeight="1">
      <c r="A16" s="260"/>
      <c r="E16" s="1167"/>
      <c r="F16" s="72"/>
    </row>
    <row r="17" spans="1:6" ht="15.75" customHeight="1">
      <c r="A17" s="256" t="s">
        <v>480</v>
      </c>
      <c r="B17" s="257" t="s">
        <v>481</v>
      </c>
      <c r="E17" s="1165">
        <v>22</v>
      </c>
      <c r="F17" s="258"/>
    </row>
    <row r="18" spans="1:6" ht="15.75" customHeight="1">
      <c r="A18" s="260"/>
      <c r="E18" s="1167"/>
      <c r="F18" s="72"/>
    </row>
    <row r="19" spans="1:6" ht="15.75" customHeight="1">
      <c r="A19" s="256" t="s">
        <v>482</v>
      </c>
      <c r="B19" s="257" t="s">
        <v>483</v>
      </c>
      <c r="E19" s="1165">
        <v>28</v>
      </c>
      <c r="F19" s="258"/>
    </row>
    <row r="20" spans="1:6" ht="15.75" customHeight="1">
      <c r="A20" s="256"/>
      <c r="B20" s="257"/>
      <c r="E20" s="1165"/>
      <c r="F20" s="258"/>
    </row>
    <row r="21" spans="1:6" ht="15.75" customHeight="1">
      <c r="A21" s="256" t="s">
        <v>484</v>
      </c>
      <c r="B21" s="257" t="s">
        <v>485</v>
      </c>
      <c r="E21" s="1165">
        <v>42</v>
      </c>
      <c r="F21" s="258"/>
    </row>
    <row r="22" spans="1:6" ht="15.75" customHeight="1">
      <c r="A22" s="256"/>
      <c r="B22" s="257"/>
      <c r="E22" s="1165"/>
      <c r="F22" s="258"/>
    </row>
    <row r="23" spans="1:6" ht="15.75" customHeight="1">
      <c r="A23" s="256" t="s">
        <v>486</v>
      </c>
      <c r="B23" s="257" t="s">
        <v>487</v>
      </c>
      <c r="E23" s="1165">
        <v>47</v>
      </c>
      <c r="F23" s="258"/>
    </row>
    <row r="24" spans="1:6" ht="15.75" customHeight="1">
      <c r="B24" s="257"/>
      <c r="E24" s="1167"/>
      <c r="F24" s="72"/>
    </row>
    <row r="25" spans="1:6" ht="15.75">
      <c r="A25" s="261" t="s">
        <v>488</v>
      </c>
      <c r="B25" s="262" t="s">
        <v>489</v>
      </c>
      <c r="C25" s="263"/>
      <c r="D25" s="263"/>
      <c r="E25" s="1165">
        <v>50</v>
      </c>
      <c r="F25" s="264"/>
    </row>
    <row r="26" spans="1:6" ht="15.75">
      <c r="A26" s="265"/>
      <c r="B26" s="262"/>
      <c r="C26" s="263"/>
      <c r="D26" s="263"/>
      <c r="E26" s="1165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1165">
        <v>52</v>
      </c>
      <c r="F27" s="264"/>
    </row>
    <row r="28" spans="1:6" ht="15.75">
      <c r="A28" s="265"/>
      <c r="B28" s="262"/>
      <c r="E28" s="1165"/>
      <c r="F28" s="264"/>
    </row>
    <row r="29" spans="1:6" ht="15.75">
      <c r="A29" s="261" t="s">
        <v>492</v>
      </c>
      <c r="B29" s="266" t="s">
        <v>493</v>
      </c>
      <c r="E29" s="1165">
        <v>55</v>
      </c>
      <c r="F29" s="264"/>
    </row>
    <row r="30" spans="1:6" ht="15.75">
      <c r="A30" s="265"/>
      <c r="B30" s="262"/>
      <c r="E30" s="1165"/>
      <c r="F30" s="264"/>
    </row>
    <row r="31" spans="1:6" ht="15.75">
      <c r="A31" s="265" t="s">
        <v>494</v>
      </c>
      <c r="B31" s="266" t="s">
        <v>495</v>
      </c>
      <c r="E31" s="1165">
        <v>56</v>
      </c>
      <c r="F31" s="264"/>
    </row>
    <row r="32" spans="1:6" ht="15.75">
      <c r="A32" s="265"/>
      <c r="B32" s="262"/>
      <c r="E32" s="1165" t="s">
        <v>4</v>
      </c>
      <c r="F32" s="264"/>
    </row>
    <row r="33" spans="1:6" ht="15.75">
      <c r="A33" s="265" t="s">
        <v>496</v>
      </c>
      <c r="B33" s="266" t="s">
        <v>497</v>
      </c>
      <c r="C33" s="263"/>
      <c r="D33" s="263"/>
      <c r="E33" s="1165">
        <v>57</v>
      </c>
      <c r="F33" s="264"/>
    </row>
    <row r="34" spans="1:6" ht="15.75">
      <c r="A34" s="261"/>
      <c r="B34" s="262"/>
      <c r="C34" s="263"/>
      <c r="D34" s="263"/>
      <c r="E34" s="1165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1165">
        <v>59</v>
      </c>
      <c r="F35" s="264"/>
    </row>
    <row r="36" spans="1:6">
      <c r="E36" s="1165"/>
      <c r="F36" s="258"/>
    </row>
    <row r="37" spans="1:6" ht="15.75">
      <c r="A37" s="265" t="s">
        <v>500</v>
      </c>
      <c r="B37" s="257" t="s">
        <v>501</v>
      </c>
      <c r="C37" s="267"/>
      <c r="E37" s="1582">
        <v>60</v>
      </c>
      <c r="F37" s="268"/>
    </row>
    <row r="38" spans="1:6" ht="15.75">
      <c r="A38" s="269"/>
      <c r="E38" s="1583"/>
      <c r="F38" s="258"/>
    </row>
    <row r="39" spans="1:6" ht="15.75">
      <c r="A39" s="265" t="s">
        <v>502</v>
      </c>
      <c r="B39" s="257" t="s">
        <v>503</v>
      </c>
      <c r="E39" s="1582">
        <v>61</v>
      </c>
      <c r="F39" s="268"/>
    </row>
    <row r="40" spans="1:6" ht="15.75">
      <c r="A40" s="269"/>
      <c r="E40" s="1583"/>
      <c r="F40" s="258"/>
    </row>
    <row r="41" spans="1:6" ht="15.75">
      <c r="A41" s="265" t="s">
        <v>504</v>
      </c>
      <c r="B41" s="257" t="s">
        <v>505</v>
      </c>
      <c r="E41" s="1582">
        <v>63</v>
      </c>
      <c r="F41" s="268"/>
    </row>
    <row r="42" spans="1:6">
      <c r="E42" s="1582"/>
    </row>
    <row r="43" spans="1:6" ht="15.75">
      <c r="A43" s="265" t="s">
        <v>506</v>
      </c>
      <c r="B43" s="257" t="s">
        <v>507</v>
      </c>
      <c r="C43"/>
      <c r="E43" s="1582">
        <v>74</v>
      </c>
    </row>
    <row r="44" spans="1:6">
      <c r="E44" s="1584"/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topLeftCell="A4" zoomScale="75" zoomScaleNormal="75" workbookViewId="0">
      <selection activeCell="AF34" sqref="AF34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585" t="s">
        <v>509</v>
      </c>
      <c r="C20" s="1585"/>
      <c r="D20" s="1585"/>
      <c r="E20" s="1585"/>
      <c r="F20" s="1585"/>
      <c r="G20" s="1585"/>
      <c r="H20" s="1585"/>
      <c r="I20" s="1585"/>
      <c r="J20" s="1585"/>
      <c r="K20" s="1585"/>
      <c r="L20" s="1585"/>
      <c r="M20" s="1585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585"/>
      <c r="C22" s="1585"/>
      <c r="D22" s="1585"/>
      <c r="E22" s="1585"/>
      <c r="F22" s="1585"/>
      <c r="G22" s="1585"/>
      <c r="H22" s="1585"/>
      <c r="I22" s="1585"/>
      <c r="J22" s="1585"/>
      <c r="K22" s="1585"/>
      <c r="L22" s="1585"/>
      <c r="M22" s="1585"/>
    </row>
    <row r="38" spans="1:14" s="248" customFormat="1" ht="18">
      <c r="A38" s="1587"/>
      <c r="B38" s="1587"/>
      <c r="C38" s="1587"/>
      <c r="D38" s="1587"/>
      <c r="E38" s="1587"/>
      <c r="F38" s="1587"/>
      <c r="G38" s="1587"/>
      <c r="H38" s="1587"/>
      <c r="I38" s="1587"/>
      <c r="J38" s="1587"/>
      <c r="K38" s="1587"/>
      <c r="L38" s="1587"/>
      <c r="M38" s="1587"/>
      <c r="N38" s="1587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Normal="100" zoomScaleSheetLayoutView="75" workbookViewId="0">
      <selection activeCell="L30" sqref="L30"/>
    </sheetView>
  </sheetViews>
  <sheetFormatPr defaultColWidth="9.28515625" defaultRowHeight="14.25"/>
  <cols>
    <col min="1" max="1" width="53" style="1199" customWidth="1"/>
    <col min="2" max="2" width="18" style="1199" bestFit="1" customWidth="1"/>
    <col min="3" max="5" width="15.85546875" style="1199" customWidth="1"/>
    <col min="6" max="8" width="12.28515625" style="1199" customWidth="1"/>
    <col min="9" max="10" width="9.28515625" style="1199"/>
    <col min="11" max="11" width="15" style="1199" customWidth="1"/>
    <col min="12" max="12" width="15.5703125" style="1199" bestFit="1" customWidth="1"/>
    <col min="13" max="13" width="15.85546875" style="1199" customWidth="1"/>
    <col min="14" max="16" width="9.28515625" style="1243"/>
    <col min="17" max="256" width="9.28515625" style="1199"/>
    <col min="257" max="257" width="53" style="1199" customWidth="1"/>
    <col min="258" max="258" width="18" style="1199" bestFit="1" customWidth="1"/>
    <col min="259" max="261" width="15.85546875" style="1199" customWidth="1"/>
    <col min="262" max="264" width="12.28515625" style="1199" customWidth="1"/>
    <col min="265" max="266" width="9.28515625" style="1199"/>
    <col min="267" max="267" width="15" style="1199" customWidth="1"/>
    <col min="268" max="268" width="15.5703125" style="1199" bestFit="1" customWidth="1"/>
    <col min="269" max="269" width="15.85546875" style="1199" customWidth="1"/>
    <col min="270" max="512" width="9.28515625" style="1199"/>
    <col min="513" max="513" width="53" style="1199" customWidth="1"/>
    <col min="514" max="514" width="18" style="1199" bestFit="1" customWidth="1"/>
    <col min="515" max="517" width="15.85546875" style="1199" customWidth="1"/>
    <col min="518" max="520" width="12.28515625" style="1199" customWidth="1"/>
    <col min="521" max="522" width="9.28515625" style="1199"/>
    <col min="523" max="523" width="15" style="1199" customWidth="1"/>
    <col min="524" max="524" width="15.5703125" style="1199" bestFit="1" customWidth="1"/>
    <col min="525" max="525" width="15.85546875" style="1199" customWidth="1"/>
    <col min="526" max="768" width="9.28515625" style="1199"/>
    <col min="769" max="769" width="53" style="1199" customWidth="1"/>
    <col min="770" max="770" width="18" style="1199" bestFit="1" customWidth="1"/>
    <col min="771" max="773" width="15.85546875" style="1199" customWidth="1"/>
    <col min="774" max="776" width="12.28515625" style="1199" customWidth="1"/>
    <col min="777" max="778" width="9.28515625" style="1199"/>
    <col min="779" max="779" width="15" style="1199" customWidth="1"/>
    <col min="780" max="780" width="15.5703125" style="1199" bestFit="1" customWidth="1"/>
    <col min="781" max="781" width="15.85546875" style="1199" customWidth="1"/>
    <col min="782" max="1024" width="9.28515625" style="1199"/>
    <col min="1025" max="1025" width="53" style="1199" customWidth="1"/>
    <col min="1026" max="1026" width="18" style="1199" bestFit="1" customWidth="1"/>
    <col min="1027" max="1029" width="15.85546875" style="1199" customWidth="1"/>
    <col min="1030" max="1032" width="12.28515625" style="1199" customWidth="1"/>
    <col min="1033" max="1034" width="9.28515625" style="1199"/>
    <col min="1035" max="1035" width="15" style="1199" customWidth="1"/>
    <col min="1036" max="1036" width="15.5703125" style="1199" bestFit="1" customWidth="1"/>
    <col min="1037" max="1037" width="15.85546875" style="1199" customWidth="1"/>
    <col min="1038" max="1280" width="9.28515625" style="1199"/>
    <col min="1281" max="1281" width="53" style="1199" customWidth="1"/>
    <col min="1282" max="1282" width="18" style="1199" bestFit="1" customWidth="1"/>
    <col min="1283" max="1285" width="15.85546875" style="1199" customWidth="1"/>
    <col min="1286" max="1288" width="12.28515625" style="1199" customWidth="1"/>
    <col min="1289" max="1290" width="9.28515625" style="1199"/>
    <col min="1291" max="1291" width="15" style="1199" customWidth="1"/>
    <col min="1292" max="1292" width="15.5703125" style="1199" bestFit="1" customWidth="1"/>
    <col min="1293" max="1293" width="15.85546875" style="1199" customWidth="1"/>
    <col min="1294" max="1536" width="9.28515625" style="1199"/>
    <col min="1537" max="1537" width="53" style="1199" customWidth="1"/>
    <col min="1538" max="1538" width="18" style="1199" bestFit="1" customWidth="1"/>
    <col min="1539" max="1541" width="15.85546875" style="1199" customWidth="1"/>
    <col min="1542" max="1544" width="12.28515625" style="1199" customWidth="1"/>
    <col min="1545" max="1546" width="9.28515625" style="1199"/>
    <col min="1547" max="1547" width="15" style="1199" customWidth="1"/>
    <col min="1548" max="1548" width="15.5703125" style="1199" bestFit="1" customWidth="1"/>
    <col min="1549" max="1549" width="15.85546875" style="1199" customWidth="1"/>
    <col min="1550" max="1792" width="9.28515625" style="1199"/>
    <col min="1793" max="1793" width="53" style="1199" customWidth="1"/>
    <col min="1794" max="1794" width="18" style="1199" bestFit="1" customWidth="1"/>
    <col min="1795" max="1797" width="15.85546875" style="1199" customWidth="1"/>
    <col min="1798" max="1800" width="12.28515625" style="1199" customWidth="1"/>
    <col min="1801" max="1802" width="9.28515625" style="1199"/>
    <col min="1803" max="1803" width="15" style="1199" customWidth="1"/>
    <col min="1804" max="1804" width="15.5703125" style="1199" bestFit="1" customWidth="1"/>
    <col min="1805" max="1805" width="15.85546875" style="1199" customWidth="1"/>
    <col min="1806" max="2048" width="9.28515625" style="1199"/>
    <col min="2049" max="2049" width="53" style="1199" customWidth="1"/>
    <col min="2050" max="2050" width="18" style="1199" bestFit="1" customWidth="1"/>
    <col min="2051" max="2053" width="15.85546875" style="1199" customWidth="1"/>
    <col min="2054" max="2056" width="12.28515625" style="1199" customWidth="1"/>
    <col min="2057" max="2058" width="9.28515625" style="1199"/>
    <col min="2059" max="2059" width="15" style="1199" customWidth="1"/>
    <col min="2060" max="2060" width="15.5703125" style="1199" bestFit="1" customWidth="1"/>
    <col min="2061" max="2061" width="15.85546875" style="1199" customWidth="1"/>
    <col min="2062" max="2304" width="9.28515625" style="1199"/>
    <col min="2305" max="2305" width="53" style="1199" customWidth="1"/>
    <col min="2306" max="2306" width="18" style="1199" bestFit="1" customWidth="1"/>
    <col min="2307" max="2309" width="15.85546875" style="1199" customWidth="1"/>
    <col min="2310" max="2312" width="12.28515625" style="1199" customWidth="1"/>
    <col min="2313" max="2314" width="9.28515625" style="1199"/>
    <col min="2315" max="2315" width="15" style="1199" customWidth="1"/>
    <col min="2316" max="2316" width="15.5703125" style="1199" bestFit="1" customWidth="1"/>
    <col min="2317" max="2317" width="15.85546875" style="1199" customWidth="1"/>
    <col min="2318" max="2560" width="9.28515625" style="1199"/>
    <col min="2561" max="2561" width="53" style="1199" customWidth="1"/>
    <col min="2562" max="2562" width="18" style="1199" bestFit="1" customWidth="1"/>
    <col min="2563" max="2565" width="15.85546875" style="1199" customWidth="1"/>
    <col min="2566" max="2568" width="12.28515625" style="1199" customWidth="1"/>
    <col min="2569" max="2570" width="9.28515625" style="1199"/>
    <col min="2571" max="2571" width="15" style="1199" customWidth="1"/>
    <col min="2572" max="2572" width="15.5703125" style="1199" bestFit="1" customWidth="1"/>
    <col min="2573" max="2573" width="15.85546875" style="1199" customWidth="1"/>
    <col min="2574" max="2816" width="9.28515625" style="1199"/>
    <col min="2817" max="2817" width="53" style="1199" customWidth="1"/>
    <col min="2818" max="2818" width="18" style="1199" bestFit="1" customWidth="1"/>
    <col min="2819" max="2821" width="15.85546875" style="1199" customWidth="1"/>
    <col min="2822" max="2824" width="12.28515625" style="1199" customWidth="1"/>
    <col min="2825" max="2826" width="9.28515625" style="1199"/>
    <col min="2827" max="2827" width="15" style="1199" customWidth="1"/>
    <col min="2828" max="2828" width="15.5703125" style="1199" bestFit="1" customWidth="1"/>
    <col min="2829" max="2829" width="15.85546875" style="1199" customWidth="1"/>
    <col min="2830" max="3072" width="9.28515625" style="1199"/>
    <col min="3073" max="3073" width="53" style="1199" customWidth="1"/>
    <col min="3074" max="3074" width="18" style="1199" bestFit="1" customWidth="1"/>
    <col min="3075" max="3077" width="15.85546875" style="1199" customWidth="1"/>
    <col min="3078" max="3080" width="12.28515625" style="1199" customWidth="1"/>
    <col min="3081" max="3082" width="9.28515625" style="1199"/>
    <col min="3083" max="3083" width="15" style="1199" customWidth="1"/>
    <col min="3084" max="3084" width="15.5703125" style="1199" bestFit="1" customWidth="1"/>
    <col min="3085" max="3085" width="15.85546875" style="1199" customWidth="1"/>
    <col min="3086" max="3328" width="9.28515625" style="1199"/>
    <col min="3329" max="3329" width="53" style="1199" customWidth="1"/>
    <col min="3330" max="3330" width="18" style="1199" bestFit="1" customWidth="1"/>
    <col min="3331" max="3333" width="15.85546875" style="1199" customWidth="1"/>
    <col min="3334" max="3336" width="12.28515625" style="1199" customWidth="1"/>
    <col min="3337" max="3338" width="9.28515625" style="1199"/>
    <col min="3339" max="3339" width="15" style="1199" customWidth="1"/>
    <col min="3340" max="3340" width="15.5703125" style="1199" bestFit="1" customWidth="1"/>
    <col min="3341" max="3341" width="15.85546875" style="1199" customWidth="1"/>
    <col min="3342" max="3584" width="9.28515625" style="1199"/>
    <col min="3585" max="3585" width="53" style="1199" customWidth="1"/>
    <col min="3586" max="3586" width="18" style="1199" bestFit="1" customWidth="1"/>
    <col min="3587" max="3589" width="15.85546875" style="1199" customWidth="1"/>
    <col min="3590" max="3592" width="12.28515625" style="1199" customWidth="1"/>
    <col min="3593" max="3594" width="9.28515625" style="1199"/>
    <col min="3595" max="3595" width="15" style="1199" customWidth="1"/>
    <col min="3596" max="3596" width="15.5703125" style="1199" bestFit="1" customWidth="1"/>
    <col min="3597" max="3597" width="15.85546875" style="1199" customWidth="1"/>
    <col min="3598" max="3840" width="9.28515625" style="1199"/>
    <col min="3841" max="3841" width="53" style="1199" customWidth="1"/>
    <col min="3842" max="3842" width="18" style="1199" bestFit="1" customWidth="1"/>
    <col min="3843" max="3845" width="15.85546875" style="1199" customWidth="1"/>
    <col min="3846" max="3848" width="12.28515625" style="1199" customWidth="1"/>
    <col min="3849" max="3850" width="9.28515625" style="1199"/>
    <col min="3851" max="3851" width="15" style="1199" customWidth="1"/>
    <col min="3852" max="3852" width="15.5703125" style="1199" bestFit="1" customWidth="1"/>
    <col min="3853" max="3853" width="15.85546875" style="1199" customWidth="1"/>
    <col min="3854" max="4096" width="9.28515625" style="1199"/>
    <col min="4097" max="4097" width="53" style="1199" customWidth="1"/>
    <col min="4098" max="4098" width="18" style="1199" bestFit="1" customWidth="1"/>
    <col min="4099" max="4101" width="15.85546875" style="1199" customWidth="1"/>
    <col min="4102" max="4104" width="12.28515625" style="1199" customWidth="1"/>
    <col min="4105" max="4106" width="9.28515625" style="1199"/>
    <col min="4107" max="4107" width="15" style="1199" customWidth="1"/>
    <col min="4108" max="4108" width="15.5703125" style="1199" bestFit="1" customWidth="1"/>
    <col min="4109" max="4109" width="15.85546875" style="1199" customWidth="1"/>
    <col min="4110" max="4352" width="9.28515625" style="1199"/>
    <col min="4353" max="4353" width="53" style="1199" customWidth="1"/>
    <col min="4354" max="4354" width="18" style="1199" bestFit="1" customWidth="1"/>
    <col min="4355" max="4357" width="15.85546875" style="1199" customWidth="1"/>
    <col min="4358" max="4360" width="12.28515625" style="1199" customWidth="1"/>
    <col min="4361" max="4362" width="9.28515625" style="1199"/>
    <col min="4363" max="4363" width="15" style="1199" customWidth="1"/>
    <col min="4364" max="4364" width="15.5703125" style="1199" bestFit="1" customWidth="1"/>
    <col min="4365" max="4365" width="15.85546875" style="1199" customWidth="1"/>
    <col min="4366" max="4608" width="9.28515625" style="1199"/>
    <col min="4609" max="4609" width="53" style="1199" customWidth="1"/>
    <col min="4610" max="4610" width="18" style="1199" bestFit="1" customWidth="1"/>
    <col min="4611" max="4613" width="15.85546875" style="1199" customWidth="1"/>
    <col min="4614" max="4616" width="12.28515625" style="1199" customWidth="1"/>
    <col min="4617" max="4618" width="9.28515625" style="1199"/>
    <col min="4619" max="4619" width="15" style="1199" customWidth="1"/>
    <col min="4620" max="4620" width="15.5703125" style="1199" bestFit="1" customWidth="1"/>
    <col min="4621" max="4621" width="15.85546875" style="1199" customWidth="1"/>
    <col min="4622" max="4864" width="9.28515625" style="1199"/>
    <col min="4865" max="4865" width="53" style="1199" customWidth="1"/>
    <col min="4866" max="4866" width="18" style="1199" bestFit="1" customWidth="1"/>
    <col min="4867" max="4869" width="15.85546875" style="1199" customWidth="1"/>
    <col min="4870" max="4872" width="12.28515625" style="1199" customWidth="1"/>
    <col min="4873" max="4874" width="9.28515625" style="1199"/>
    <col min="4875" max="4875" width="15" style="1199" customWidth="1"/>
    <col min="4876" max="4876" width="15.5703125" style="1199" bestFit="1" customWidth="1"/>
    <col min="4877" max="4877" width="15.85546875" style="1199" customWidth="1"/>
    <col min="4878" max="5120" width="9.28515625" style="1199"/>
    <col min="5121" max="5121" width="53" style="1199" customWidth="1"/>
    <col min="5122" max="5122" width="18" style="1199" bestFit="1" customWidth="1"/>
    <col min="5123" max="5125" width="15.85546875" style="1199" customWidth="1"/>
    <col min="5126" max="5128" width="12.28515625" style="1199" customWidth="1"/>
    <col min="5129" max="5130" width="9.28515625" style="1199"/>
    <col min="5131" max="5131" width="15" style="1199" customWidth="1"/>
    <col min="5132" max="5132" width="15.5703125" style="1199" bestFit="1" customWidth="1"/>
    <col min="5133" max="5133" width="15.85546875" style="1199" customWidth="1"/>
    <col min="5134" max="5376" width="9.28515625" style="1199"/>
    <col min="5377" max="5377" width="53" style="1199" customWidth="1"/>
    <col min="5378" max="5378" width="18" style="1199" bestFit="1" customWidth="1"/>
    <col min="5379" max="5381" width="15.85546875" style="1199" customWidth="1"/>
    <col min="5382" max="5384" width="12.28515625" style="1199" customWidth="1"/>
    <col min="5385" max="5386" width="9.28515625" style="1199"/>
    <col min="5387" max="5387" width="15" style="1199" customWidth="1"/>
    <col min="5388" max="5388" width="15.5703125" style="1199" bestFit="1" customWidth="1"/>
    <col min="5389" max="5389" width="15.85546875" style="1199" customWidth="1"/>
    <col min="5390" max="5632" width="9.28515625" style="1199"/>
    <col min="5633" max="5633" width="53" style="1199" customWidth="1"/>
    <col min="5634" max="5634" width="18" style="1199" bestFit="1" customWidth="1"/>
    <col min="5635" max="5637" width="15.85546875" style="1199" customWidth="1"/>
    <col min="5638" max="5640" width="12.28515625" style="1199" customWidth="1"/>
    <col min="5641" max="5642" width="9.28515625" style="1199"/>
    <col min="5643" max="5643" width="15" style="1199" customWidth="1"/>
    <col min="5644" max="5644" width="15.5703125" style="1199" bestFit="1" customWidth="1"/>
    <col min="5645" max="5645" width="15.85546875" style="1199" customWidth="1"/>
    <col min="5646" max="5888" width="9.28515625" style="1199"/>
    <col min="5889" max="5889" width="53" style="1199" customWidth="1"/>
    <col min="5890" max="5890" width="18" style="1199" bestFit="1" customWidth="1"/>
    <col min="5891" max="5893" width="15.85546875" style="1199" customWidth="1"/>
    <col min="5894" max="5896" width="12.28515625" style="1199" customWidth="1"/>
    <col min="5897" max="5898" width="9.28515625" style="1199"/>
    <col min="5899" max="5899" width="15" style="1199" customWidth="1"/>
    <col min="5900" max="5900" width="15.5703125" style="1199" bestFit="1" customWidth="1"/>
    <col min="5901" max="5901" width="15.85546875" style="1199" customWidth="1"/>
    <col min="5902" max="6144" width="9.28515625" style="1199"/>
    <col min="6145" max="6145" width="53" style="1199" customWidth="1"/>
    <col min="6146" max="6146" width="18" style="1199" bestFit="1" customWidth="1"/>
    <col min="6147" max="6149" width="15.85546875" style="1199" customWidth="1"/>
    <col min="6150" max="6152" width="12.28515625" style="1199" customWidth="1"/>
    <col min="6153" max="6154" width="9.28515625" style="1199"/>
    <col min="6155" max="6155" width="15" style="1199" customWidth="1"/>
    <col min="6156" max="6156" width="15.5703125" style="1199" bestFit="1" customWidth="1"/>
    <col min="6157" max="6157" width="15.85546875" style="1199" customWidth="1"/>
    <col min="6158" max="6400" width="9.28515625" style="1199"/>
    <col min="6401" max="6401" width="53" style="1199" customWidth="1"/>
    <col min="6402" max="6402" width="18" style="1199" bestFit="1" customWidth="1"/>
    <col min="6403" max="6405" width="15.85546875" style="1199" customWidth="1"/>
    <col min="6406" max="6408" width="12.28515625" style="1199" customWidth="1"/>
    <col min="6409" max="6410" width="9.28515625" style="1199"/>
    <col min="6411" max="6411" width="15" style="1199" customWidth="1"/>
    <col min="6412" max="6412" width="15.5703125" style="1199" bestFit="1" customWidth="1"/>
    <col min="6413" max="6413" width="15.85546875" style="1199" customWidth="1"/>
    <col min="6414" max="6656" width="9.28515625" style="1199"/>
    <col min="6657" max="6657" width="53" style="1199" customWidth="1"/>
    <col min="6658" max="6658" width="18" style="1199" bestFit="1" customWidth="1"/>
    <col min="6659" max="6661" width="15.85546875" style="1199" customWidth="1"/>
    <col min="6662" max="6664" width="12.28515625" style="1199" customWidth="1"/>
    <col min="6665" max="6666" width="9.28515625" style="1199"/>
    <col min="6667" max="6667" width="15" style="1199" customWidth="1"/>
    <col min="6668" max="6668" width="15.5703125" style="1199" bestFit="1" customWidth="1"/>
    <col min="6669" max="6669" width="15.85546875" style="1199" customWidth="1"/>
    <col min="6670" max="6912" width="9.28515625" style="1199"/>
    <col min="6913" max="6913" width="53" style="1199" customWidth="1"/>
    <col min="6914" max="6914" width="18" style="1199" bestFit="1" customWidth="1"/>
    <col min="6915" max="6917" width="15.85546875" style="1199" customWidth="1"/>
    <col min="6918" max="6920" width="12.28515625" style="1199" customWidth="1"/>
    <col min="6921" max="6922" width="9.28515625" style="1199"/>
    <col min="6923" max="6923" width="15" style="1199" customWidth="1"/>
    <col min="6924" max="6924" width="15.5703125" style="1199" bestFit="1" customWidth="1"/>
    <col min="6925" max="6925" width="15.85546875" style="1199" customWidth="1"/>
    <col min="6926" max="7168" width="9.28515625" style="1199"/>
    <col min="7169" max="7169" width="53" style="1199" customWidth="1"/>
    <col min="7170" max="7170" width="18" style="1199" bestFit="1" customWidth="1"/>
    <col min="7171" max="7173" width="15.85546875" style="1199" customWidth="1"/>
    <col min="7174" max="7176" width="12.28515625" style="1199" customWidth="1"/>
    <col min="7177" max="7178" width="9.28515625" style="1199"/>
    <col min="7179" max="7179" width="15" style="1199" customWidth="1"/>
    <col min="7180" max="7180" width="15.5703125" style="1199" bestFit="1" customWidth="1"/>
    <col min="7181" max="7181" width="15.85546875" style="1199" customWidth="1"/>
    <col min="7182" max="7424" width="9.28515625" style="1199"/>
    <col min="7425" max="7425" width="53" style="1199" customWidth="1"/>
    <col min="7426" max="7426" width="18" style="1199" bestFit="1" customWidth="1"/>
    <col min="7427" max="7429" width="15.85546875" style="1199" customWidth="1"/>
    <col min="7430" max="7432" width="12.28515625" style="1199" customWidth="1"/>
    <col min="7433" max="7434" width="9.28515625" style="1199"/>
    <col min="7435" max="7435" width="15" style="1199" customWidth="1"/>
    <col min="7436" max="7436" width="15.5703125" style="1199" bestFit="1" customWidth="1"/>
    <col min="7437" max="7437" width="15.85546875" style="1199" customWidth="1"/>
    <col min="7438" max="7680" width="9.28515625" style="1199"/>
    <col min="7681" max="7681" width="53" style="1199" customWidth="1"/>
    <col min="7682" max="7682" width="18" style="1199" bestFit="1" customWidth="1"/>
    <col min="7683" max="7685" width="15.85546875" style="1199" customWidth="1"/>
    <col min="7686" max="7688" width="12.28515625" style="1199" customWidth="1"/>
    <col min="7689" max="7690" width="9.28515625" style="1199"/>
    <col min="7691" max="7691" width="15" style="1199" customWidth="1"/>
    <col min="7692" max="7692" width="15.5703125" style="1199" bestFit="1" customWidth="1"/>
    <col min="7693" max="7693" width="15.85546875" style="1199" customWidth="1"/>
    <col min="7694" max="7936" width="9.28515625" style="1199"/>
    <col min="7937" max="7937" width="53" style="1199" customWidth="1"/>
    <col min="7938" max="7938" width="18" style="1199" bestFit="1" customWidth="1"/>
    <col min="7939" max="7941" width="15.85546875" style="1199" customWidth="1"/>
    <col min="7942" max="7944" width="12.28515625" style="1199" customWidth="1"/>
    <col min="7945" max="7946" width="9.28515625" style="1199"/>
    <col min="7947" max="7947" width="15" style="1199" customWidth="1"/>
    <col min="7948" max="7948" width="15.5703125" style="1199" bestFit="1" customWidth="1"/>
    <col min="7949" max="7949" width="15.85546875" style="1199" customWidth="1"/>
    <col min="7950" max="8192" width="9.28515625" style="1199"/>
    <col min="8193" max="8193" width="53" style="1199" customWidth="1"/>
    <col min="8194" max="8194" width="18" style="1199" bestFit="1" customWidth="1"/>
    <col min="8195" max="8197" width="15.85546875" style="1199" customWidth="1"/>
    <col min="8198" max="8200" width="12.28515625" style="1199" customWidth="1"/>
    <col min="8201" max="8202" width="9.28515625" style="1199"/>
    <col min="8203" max="8203" width="15" style="1199" customWidth="1"/>
    <col min="8204" max="8204" width="15.5703125" style="1199" bestFit="1" customWidth="1"/>
    <col min="8205" max="8205" width="15.85546875" style="1199" customWidth="1"/>
    <col min="8206" max="8448" width="9.28515625" style="1199"/>
    <col min="8449" max="8449" width="53" style="1199" customWidth="1"/>
    <col min="8450" max="8450" width="18" style="1199" bestFit="1" customWidth="1"/>
    <col min="8451" max="8453" width="15.85546875" style="1199" customWidth="1"/>
    <col min="8454" max="8456" width="12.28515625" style="1199" customWidth="1"/>
    <col min="8457" max="8458" width="9.28515625" style="1199"/>
    <col min="8459" max="8459" width="15" style="1199" customWidth="1"/>
    <col min="8460" max="8460" width="15.5703125" style="1199" bestFit="1" customWidth="1"/>
    <col min="8461" max="8461" width="15.85546875" style="1199" customWidth="1"/>
    <col min="8462" max="8704" width="9.28515625" style="1199"/>
    <col min="8705" max="8705" width="53" style="1199" customWidth="1"/>
    <col min="8706" max="8706" width="18" style="1199" bestFit="1" customWidth="1"/>
    <col min="8707" max="8709" width="15.85546875" style="1199" customWidth="1"/>
    <col min="8710" max="8712" width="12.28515625" style="1199" customWidth="1"/>
    <col min="8713" max="8714" width="9.28515625" style="1199"/>
    <col min="8715" max="8715" width="15" style="1199" customWidth="1"/>
    <col min="8716" max="8716" width="15.5703125" style="1199" bestFit="1" customWidth="1"/>
    <col min="8717" max="8717" width="15.85546875" style="1199" customWidth="1"/>
    <col min="8718" max="8960" width="9.28515625" style="1199"/>
    <col min="8961" max="8961" width="53" style="1199" customWidth="1"/>
    <col min="8962" max="8962" width="18" style="1199" bestFit="1" customWidth="1"/>
    <col min="8963" max="8965" width="15.85546875" style="1199" customWidth="1"/>
    <col min="8966" max="8968" width="12.28515625" style="1199" customWidth="1"/>
    <col min="8969" max="8970" width="9.28515625" style="1199"/>
    <col min="8971" max="8971" width="15" style="1199" customWidth="1"/>
    <col min="8972" max="8972" width="15.5703125" style="1199" bestFit="1" customWidth="1"/>
    <col min="8973" max="8973" width="15.85546875" style="1199" customWidth="1"/>
    <col min="8974" max="9216" width="9.28515625" style="1199"/>
    <col min="9217" max="9217" width="53" style="1199" customWidth="1"/>
    <col min="9218" max="9218" width="18" style="1199" bestFit="1" customWidth="1"/>
    <col min="9219" max="9221" width="15.85546875" style="1199" customWidth="1"/>
    <col min="9222" max="9224" width="12.28515625" style="1199" customWidth="1"/>
    <col min="9225" max="9226" width="9.28515625" style="1199"/>
    <col min="9227" max="9227" width="15" style="1199" customWidth="1"/>
    <col min="9228" max="9228" width="15.5703125" style="1199" bestFit="1" customWidth="1"/>
    <col min="9229" max="9229" width="15.85546875" style="1199" customWidth="1"/>
    <col min="9230" max="9472" width="9.28515625" style="1199"/>
    <col min="9473" max="9473" width="53" style="1199" customWidth="1"/>
    <col min="9474" max="9474" width="18" style="1199" bestFit="1" customWidth="1"/>
    <col min="9475" max="9477" width="15.85546875" style="1199" customWidth="1"/>
    <col min="9478" max="9480" width="12.28515625" style="1199" customWidth="1"/>
    <col min="9481" max="9482" width="9.28515625" style="1199"/>
    <col min="9483" max="9483" width="15" style="1199" customWidth="1"/>
    <col min="9484" max="9484" width="15.5703125" style="1199" bestFit="1" customWidth="1"/>
    <col min="9485" max="9485" width="15.85546875" style="1199" customWidth="1"/>
    <col min="9486" max="9728" width="9.28515625" style="1199"/>
    <col min="9729" max="9729" width="53" style="1199" customWidth="1"/>
    <col min="9730" max="9730" width="18" style="1199" bestFit="1" customWidth="1"/>
    <col min="9731" max="9733" width="15.85546875" style="1199" customWidth="1"/>
    <col min="9734" max="9736" width="12.28515625" style="1199" customWidth="1"/>
    <col min="9737" max="9738" width="9.28515625" style="1199"/>
    <col min="9739" max="9739" width="15" style="1199" customWidth="1"/>
    <col min="9740" max="9740" width="15.5703125" style="1199" bestFit="1" customWidth="1"/>
    <col min="9741" max="9741" width="15.85546875" style="1199" customWidth="1"/>
    <col min="9742" max="9984" width="9.28515625" style="1199"/>
    <col min="9985" max="9985" width="53" style="1199" customWidth="1"/>
    <col min="9986" max="9986" width="18" style="1199" bestFit="1" customWidth="1"/>
    <col min="9987" max="9989" width="15.85546875" style="1199" customWidth="1"/>
    <col min="9990" max="9992" width="12.28515625" style="1199" customWidth="1"/>
    <col min="9993" max="9994" width="9.28515625" style="1199"/>
    <col min="9995" max="9995" width="15" style="1199" customWidth="1"/>
    <col min="9996" max="9996" width="15.5703125" style="1199" bestFit="1" customWidth="1"/>
    <col min="9997" max="9997" width="15.85546875" style="1199" customWidth="1"/>
    <col min="9998" max="10240" width="9.28515625" style="1199"/>
    <col min="10241" max="10241" width="53" style="1199" customWidth="1"/>
    <col min="10242" max="10242" width="18" style="1199" bestFit="1" customWidth="1"/>
    <col min="10243" max="10245" width="15.85546875" style="1199" customWidth="1"/>
    <col min="10246" max="10248" width="12.28515625" style="1199" customWidth="1"/>
    <col min="10249" max="10250" width="9.28515625" style="1199"/>
    <col min="10251" max="10251" width="15" style="1199" customWidth="1"/>
    <col min="10252" max="10252" width="15.5703125" style="1199" bestFit="1" customWidth="1"/>
    <col min="10253" max="10253" width="15.85546875" style="1199" customWidth="1"/>
    <col min="10254" max="10496" width="9.28515625" style="1199"/>
    <col min="10497" max="10497" width="53" style="1199" customWidth="1"/>
    <col min="10498" max="10498" width="18" style="1199" bestFit="1" customWidth="1"/>
    <col min="10499" max="10501" width="15.85546875" style="1199" customWidth="1"/>
    <col min="10502" max="10504" width="12.28515625" style="1199" customWidth="1"/>
    <col min="10505" max="10506" width="9.28515625" style="1199"/>
    <col min="10507" max="10507" width="15" style="1199" customWidth="1"/>
    <col min="10508" max="10508" width="15.5703125" style="1199" bestFit="1" customWidth="1"/>
    <col min="10509" max="10509" width="15.85546875" style="1199" customWidth="1"/>
    <col min="10510" max="10752" width="9.28515625" style="1199"/>
    <col min="10753" max="10753" width="53" style="1199" customWidth="1"/>
    <col min="10754" max="10754" width="18" style="1199" bestFit="1" customWidth="1"/>
    <col min="10755" max="10757" width="15.85546875" style="1199" customWidth="1"/>
    <col min="10758" max="10760" width="12.28515625" style="1199" customWidth="1"/>
    <col min="10761" max="10762" width="9.28515625" style="1199"/>
    <col min="10763" max="10763" width="15" style="1199" customWidth="1"/>
    <col min="10764" max="10764" width="15.5703125" style="1199" bestFit="1" customWidth="1"/>
    <col min="10765" max="10765" width="15.85546875" style="1199" customWidth="1"/>
    <col min="10766" max="11008" width="9.28515625" style="1199"/>
    <col min="11009" max="11009" width="53" style="1199" customWidth="1"/>
    <col min="11010" max="11010" width="18" style="1199" bestFit="1" customWidth="1"/>
    <col min="11011" max="11013" width="15.85546875" style="1199" customWidth="1"/>
    <col min="11014" max="11016" width="12.28515625" style="1199" customWidth="1"/>
    <col min="11017" max="11018" width="9.28515625" style="1199"/>
    <col min="11019" max="11019" width="15" style="1199" customWidth="1"/>
    <col min="11020" max="11020" width="15.5703125" style="1199" bestFit="1" customWidth="1"/>
    <col min="11021" max="11021" width="15.85546875" style="1199" customWidth="1"/>
    <col min="11022" max="11264" width="9.28515625" style="1199"/>
    <col min="11265" max="11265" width="53" style="1199" customWidth="1"/>
    <col min="11266" max="11266" width="18" style="1199" bestFit="1" customWidth="1"/>
    <col min="11267" max="11269" width="15.85546875" style="1199" customWidth="1"/>
    <col min="11270" max="11272" width="12.28515625" style="1199" customWidth="1"/>
    <col min="11273" max="11274" width="9.28515625" style="1199"/>
    <col min="11275" max="11275" width="15" style="1199" customWidth="1"/>
    <col min="11276" max="11276" width="15.5703125" style="1199" bestFit="1" customWidth="1"/>
    <col min="11277" max="11277" width="15.85546875" style="1199" customWidth="1"/>
    <col min="11278" max="11520" width="9.28515625" style="1199"/>
    <col min="11521" max="11521" width="53" style="1199" customWidth="1"/>
    <col min="11522" max="11522" width="18" style="1199" bestFit="1" customWidth="1"/>
    <col min="11523" max="11525" width="15.85546875" style="1199" customWidth="1"/>
    <col min="11526" max="11528" width="12.28515625" style="1199" customWidth="1"/>
    <col min="11529" max="11530" width="9.28515625" style="1199"/>
    <col min="11531" max="11531" width="15" style="1199" customWidth="1"/>
    <col min="11532" max="11532" width="15.5703125" style="1199" bestFit="1" customWidth="1"/>
    <col min="11533" max="11533" width="15.85546875" style="1199" customWidth="1"/>
    <col min="11534" max="11776" width="9.28515625" style="1199"/>
    <col min="11777" max="11777" width="53" style="1199" customWidth="1"/>
    <col min="11778" max="11778" width="18" style="1199" bestFit="1" customWidth="1"/>
    <col min="11779" max="11781" width="15.85546875" style="1199" customWidth="1"/>
    <col min="11782" max="11784" width="12.28515625" style="1199" customWidth="1"/>
    <col min="11785" max="11786" width="9.28515625" style="1199"/>
    <col min="11787" max="11787" width="15" style="1199" customWidth="1"/>
    <col min="11788" max="11788" width="15.5703125" style="1199" bestFit="1" customWidth="1"/>
    <col min="11789" max="11789" width="15.85546875" style="1199" customWidth="1"/>
    <col min="11790" max="12032" width="9.28515625" style="1199"/>
    <col min="12033" max="12033" width="53" style="1199" customWidth="1"/>
    <col min="12034" max="12034" width="18" style="1199" bestFit="1" customWidth="1"/>
    <col min="12035" max="12037" width="15.85546875" style="1199" customWidth="1"/>
    <col min="12038" max="12040" width="12.28515625" style="1199" customWidth="1"/>
    <col min="12041" max="12042" width="9.28515625" style="1199"/>
    <col min="12043" max="12043" width="15" style="1199" customWidth="1"/>
    <col min="12044" max="12044" width="15.5703125" style="1199" bestFit="1" customWidth="1"/>
    <col min="12045" max="12045" width="15.85546875" style="1199" customWidth="1"/>
    <col min="12046" max="12288" width="9.28515625" style="1199"/>
    <col min="12289" max="12289" width="53" style="1199" customWidth="1"/>
    <col min="12290" max="12290" width="18" style="1199" bestFit="1" customWidth="1"/>
    <col min="12291" max="12293" width="15.85546875" style="1199" customWidth="1"/>
    <col min="12294" max="12296" width="12.28515625" style="1199" customWidth="1"/>
    <col min="12297" max="12298" width="9.28515625" style="1199"/>
    <col min="12299" max="12299" width="15" style="1199" customWidth="1"/>
    <col min="12300" max="12300" width="15.5703125" style="1199" bestFit="1" customWidth="1"/>
    <col min="12301" max="12301" width="15.85546875" style="1199" customWidth="1"/>
    <col min="12302" max="12544" width="9.28515625" style="1199"/>
    <col min="12545" max="12545" width="53" style="1199" customWidth="1"/>
    <col min="12546" max="12546" width="18" style="1199" bestFit="1" customWidth="1"/>
    <col min="12547" max="12549" width="15.85546875" style="1199" customWidth="1"/>
    <col min="12550" max="12552" width="12.28515625" style="1199" customWidth="1"/>
    <col min="12553" max="12554" width="9.28515625" style="1199"/>
    <col min="12555" max="12555" width="15" style="1199" customWidth="1"/>
    <col min="12556" max="12556" width="15.5703125" style="1199" bestFit="1" customWidth="1"/>
    <col min="12557" max="12557" width="15.85546875" style="1199" customWidth="1"/>
    <col min="12558" max="12800" width="9.28515625" style="1199"/>
    <col min="12801" max="12801" width="53" style="1199" customWidth="1"/>
    <col min="12802" max="12802" width="18" style="1199" bestFit="1" customWidth="1"/>
    <col min="12803" max="12805" width="15.85546875" style="1199" customWidth="1"/>
    <col min="12806" max="12808" width="12.28515625" style="1199" customWidth="1"/>
    <col min="12809" max="12810" width="9.28515625" style="1199"/>
    <col min="12811" max="12811" width="15" style="1199" customWidth="1"/>
    <col min="12812" max="12812" width="15.5703125" style="1199" bestFit="1" customWidth="1"/>
    <col min="12813" max="12813" width="15.85546875" style="1199" customWidth="1"/>
    <col min="12814" max="13056" width="9.28515625" style="1199"/>
    <col min="13057" max="13057" width="53" style="1199" customWidth="1"/>
    <col min="13058" max="13058" width="18" style="1199" bestFit="1" customWidth="1"/>
    <col min="13059" max="13061" width="15.85546875" style="1199" customWidth="1"/>
    <col min="13062" max="13064" width="12.28515625" style="1199" customWidth="1"/>
    <col min="13065" max="13066" width="9.28515625" style="1199"/>
    <col min="13067" max="13067" width="15" style="1199" customWidth="1"/>
    <col min="13068" max="13068" width="15.5703125" style="1199" bestFit="1" customWidth="1"/>
    <col min="13069" max="13069" width="15.85546875" style="1199" customWidth="1"/>
    <col min="13070" max="13312" width="9.28515625" style="1199"/>
    <col min="13313" max="13313" width="53" style="1199" customWidth="1"/>
    <col min="13314" max="13314" width="18" style="1199" bestFit="1" customWidth="1"/>
    <col min="13315" max="13317" width="15.85546875" style="1199" customWidth="1"/>
    <col min="13318" max="13320" width="12.28515625" style="1199" customWidth="1"/>
    <col min="13321" max="13322" width="9.28515625" style="1199"/>
    <col min="13323" max="13323" width="15" style="1199" customWidth="1"/>
    <col min="13324" max="13324" width="15.5703125" style="1199" bestFit="1" customWidth="1"/>
    <col min="13325" max="13325" width="15.85546875" style="1199" customWidth="1"/>
    <col min="13326" max="13568" width="9.28515625" style="1199"/>
    <col min="13569" max="13569" width="53" style="1199" customWidth="1"/>
    <col min="13570" max="13570" width="18" style="1199" bestFit="1" customWidth="1"/>
    <col min="13571" max="13573" width="15.85546875" style="1199" customWidth="1"/>
    <col min="13574" max="13576" width="12.28515625" style="1199" customWidth="1"/>
    <col min="13577" max="13578" width="9.28515625" style="1199"/>
    <col min="13579" max="13579" width="15" style="1199" customWidth="1"/>
    <col min="13580" max="13580" width="15.5703125" style="1199" bestFit="1" customWidth="1"/>
    <col min="13581" max="13581" width="15.85546875" style="1199" customWidth="1"/>
    <col min="13582" max="13824" width="9.28515625" style="1199"/>
    <col min="13825" max="13825" width="53" style="1199" customWidth="1"/>
    <col min="13826" max="13826" width="18" style="1199" bestFit="1" customWidth="1"/>
    <col min="13827" max="13829" width="15.85546875" style="1199" customWidth="1"/>
    <col min="13830" max="13832" width="12.28515625" style="1199" customWidth="1"/>
    <col min="13833" max="13834" width="9.28515625" style="1199"/>
    <col min="13835" max="13835" width="15" style="1199" customWidth="1"/>
    <col min="13836" max="13836" width="15.5703125" style="1199" bestFit="1" customWidth="1"/>
    <col min="13837" max="13837" width="15.85546875" style="1199" customWidth="1"/>
    <col min="13838" max="14080" width="9.28515625" style="1199"/>
    <col min="14081" max="14081" width="53" style="1199" customWidth="1"/>
    <col min="14082" max="14082" width="18" style="1199" bestFit="1" customWidth="1"/>
    <col min="14083" max="14085" width="15.85546875" style="1199" customWidth="1"/>
    <col min="14086" max="14088" width="12.28515625" style="1199" customWidth="1"/>
    <col min="14089" max="14090" width="9.28515625" style="1199"/>
    <col min="14091" max="14091" width="15" style="1199" customWidth="1"/>
    <col min="14092" max="14092" width="15.5703125" style="1199" bestFit="1" customWidth="1"/>
    <col min="14093" max="14093" width="15.85546875" style="1199" customWidth="1"/>
    <col min="14094" max="14336" width="9.28515625" style="1199"/>
    <col min="14337" max="14337" width="53" style="1199" customWidth="1"/>
    <col min="14338" max="14338" width="18" style="1199" bestFit="1" customWidth="1"/>
    <col min="14339" max="14341" width="15.85546875" style="1199" customWidth="1"/>
    <col min="14342" max="14344" width="12.28515625" style="1199" customWidth="1"/>
    <col min="14345" max="14346" width="9.28515625" style="1199"/>
    <col min="14347" max="14347" width="15" style="1199" customWidth="1"/>
    <col min="14348" max="14348" width="15.5703125" style="1199" bestFit="1" customWidth="1"/>
    <col min="14349" max="14349" width="15.85546875" style="1199" customWidth="1"/>
    <col min="14350" max="14592" width="9.28515625" style="1199"/>
    <col min="14593" max="14593" width="53" style="1199" customWidth="1"/>
    <col min="14594" max="14594" width="18" style="1199" bestFit="1" customWidth="1"/>
    <col min="14595" max="14597" width="15.85546875" style="1199" customWidth="1"/>
    <col min="14598" max="14600" width="12.28515625" style="1199" customWidth="1"/>
    <col min="14601" max="14602" width="9.28515625" style="1199"/>
    <col min="14603" max="14603" width="15" style="1199" customWidth="1"/>
    <col min="14604" max="14604" width="15.5703125" style="1199" bestFit="1" customWidth="1"/>
    <col min="14605" max="14605" width="15.85546875" style="1199" customWidth="1"/>
    <col min="14606" max="14848" width="9.28515625" style="1199"/>
    <col min="14849" max="14849" width="53" style="1199" customWidth="1"/>
    <col min="14850" max="14850" width="18" style="1199" bestFit="1" customWidth="1"/>
    <col min="14851" max="14853" width="15.85546875" style="1199" customWidth="1"/>
    <col min="14854" max="14856" width="12.28515625" style="1199" customWidth="1"/>
    <col min="14857" max="14858" width="9.28515625" style="1199"/>
    <col min="14859" max="14859" width="15" style="1199" customWidth="1"/>
    <col min="14860" max="14860" width="15.5703125" style="1199" bestFit="1" customWidth="1"/>
    <col min="14861" max="14861" width="15.85546875" style="1199" customWidth="1"/>
    <col min="14862" max="15104" width="9.28515625" style="1199"/>
    <col min="15105" max="15105" width="53" style="1199" customWidth="1"/>
    <col min="15106" max="15106" width="18" style="1199" bestFit="1" customWidth="1"/>
    <col min="15107" max="15109" width="15.85546875" style="1199" customWidth="1"/>
    <col min="15110" max="15112" width="12.28515625" style="1199" customWidth="1"/>
    <col min="15113" max="15114" width="9.28515625" style="1199"/>
    <col min="15115" max="15115" width="15" style="1199" customWidth="1"/>
    <col min="15116" max="15116" width="15.5703125" style="1199" bestFit="1" customWidth="1"/>
    <col min="15117" max="15117" width="15.85546875" style="1199" customWidth="1"/>
    <col min="15118" max="15360" width="9.28515625" style="1199"/>
    <col min="15361" max="15361" width="53" style="1199" customWidth="1"/>
    <col min="15362" max="15362" width="18" style="1199" bestFit="1" customWidth="1"/>
    <col min="15363" max="15365" width="15.85546875" style="1199" customWidth="1"/>
    <col min="15366" max="15368" width="12.28515625" style="1199" customWidth="1"/>
    <col min="15369" max="15370" width="9.28515625" style="1199"/>
    <col min="15371" max="15371" width="15" style="1199" customWidth="1"/>
    <col min="15372" max="15372" width="15.5703125" style="1199" bestFit="1" customWidth="1"/>
    <col min="15373" max="15373" width="15.85546875" style="1199" customWidth="1"/>
    <col min="15374" max="15616" width="9.28515625" style="1199"/>
    <col min="15617" max="15617" width="53" style="1199" customWidth="1"/>
    <col min="15618" max="15618" width="18" style="1199" bestFit="1" customWidth="1"/>
    <col min="15619" max="15621" width="15.85546875" style="1199" customWidth="1"/>
    <col min="15622" max="15624" width="12.28515625" style="1199" customWidth="1"/>
    <col min="15625" max="15626" width="9.28515625" style="1199"/>
    <col min="15627" max="15627" width="15" style="1199" customWidth="1"/>
    <col min="15628" max="15628" width="15.5703125" style="1199" bestFit="1" customWidth="1"/>
    <col min="15629" max="15629" width="15.85546875" style="1199" customWidth="1"/>
    <col min="15630" max="15872" width="9.28515625" style="1199"/>
    <col min="15873" max="15873" width="53" style="1199" customWidth="1"/>
    <col min="15874" max="15874" width="18" style="1199" bestFit="1" customWidth="1"/>
    <col min="15875" max="15877" width="15.85546875" style="1199" customWidth="1"/>
    <col min="15878" max="15880" width="12.28515625" style="1199" customWidth="1"/>
    <col min="15881" max="15882" width="9.28515625" style="1199"/>
    <col min="15883" max="15883" width="15" style="1199" customWidth="1"/>
    <col min="15884" max="15884" width="15.5703125" style="1199" bestFit="1" customWidth="1"/>
    <col min="15885" max="15885" width="15.85546875" style="1199" customWidth="1"/>
    <col min="15886" max="16128" width="9.28515625" style="1199"/>
    <col min="16129" max="16129" width="53" style="1199" customWidth="1"/>
    <col min="16130" max="16130" width="18" style="1199" bestFit="1" customWidth="1"/>
    <col min="16131" max="16133" width="15.85546875" style="1199" customWidth="1"/>
    <col min="16134" max="16136" width="12.28515625" style="1199" customWidth="1"/>
    <col min="16137" max="16138" width="9.28515625" style="1199"/>
    <col min="16139" max="16139" width="15" style="1199" customWidth="1"/>
    <col min="16140" max="16140" width="15.5703125" style="1199" bestFit="1" customWidth="1"/>
    <col min="16141" max="16141" width="15.85546875" style="1199" customWidth="1"/>
    <col min="16142" max="16384" width="9.28515625" style="1199"/>
  </cols>
  <sheetData>
    <row r="1" spans="1:16" ht="17.25" customHeight="1">
      <c r="A1" s="1197" t="s">
        <v>500</v>
      </c>
      <c r="B1" s="1197"/>
      <c r="C1" s="1198"/>
      <c r="D1" s="1198"/>
      <c r="E1" s="1198"/>
      <c r="F1" s="1198"/>
      <c r="G1" s="1198"/>
      <c r="H1" s="1198"/>
      <c r="N1" s="1199"/>
      <c r="O1" s="1199"/>
      <c r="P1" s="1199"/>
    </row>
    <row r="2" spans="1:16" ht="17.25" customHeight="1">
      <c r="A2" s="1200"/>
      <c r="B2" s="1200"/>
      <c r="C2" s="1198"/>
      <c r="D2" s="1198"/>
      <c r="E2" s="1198"/>
      <c r="F2" s="1198"/>
      <c r="G2" s="1198"/>
      <c r="H2" s="1198"/>
      <c r="N2" s="1199"/>
      <c r="O2" s="1199"/>
      <c r="P2" s="1199"/>
    </row>
    <row r="3" spans="1:16" ht="17.25" customHeight="1">
      <c r="A3" s="1201" t="s">
        <v>775</v>
      </c>
      <c r="B3" s="1202"/>
      <c r="C3" s="1203"/>
      <c r="D3" s="1203"/>
      <c r="E3" s="1203"/>
      <c r="F3" s="1203"/>
      <c r="G3" s="1203"/>
      <c r="H3" s="1203"/>
      <c r="N3" s="1199"/>
      <c r="O3" s="1199"/>
      <c r="P3" s="1199"/>
    </row>
    <row r="4" spans="1:16" ht="17.25" customHeight="1">
      <c r="A4" s="1201"/>
      <c r="B4" s="1202"/>
      <c r="C4" s="1203"/>
      <c r="D4" s="1203"/>
      <c r="E4" s="1203"/>
      <c r="F4" s="1203"/>
      <c r="G4" s="1203"/>
      <c r="H4" s="1203"/>
      <c r="N4" s="1199"/>
      <c r="O4" s="1199"/>
      <c r="P4" s="1199"/>
    </row>
    <row r="5" spans="1:16" ht="15" customHeight="1">
      <c r="A5" s="1204"/>
      <c r="B5" s="1204"/>
      <c r="C5" s="1205"/>
      <c r="D5" s="1206"/>
      <c r="E5" s="1206"/>
      <c r="F5" s="1206"/>
      <c r="G5" s="1207"/>
      <c r="H5" s="1208" t="s">
        <v>2</v>
      </c>
      <c r="N5" s="1199"/>
      <c r="O5" s="1199"/>
      <c r="P5" s="1199"/>
    </row>
    <row r="8" spans="1:16" ht="16.350000000000001" customHeight="1">
      <c r="A8" s="1209"/>
      <c r="B8" s="1210" t="s">
        <v>776</v>
      </c>
      <c r="C8" s="1211" t="s">
        <v>229</v>
      </c>
      <c r="D8" s="1212"/>
      <c r="E8" s="1212"/>
      <c r="F8" s="1213" t="s">
        <v>433</v>
      </c>
      <c r="G8" s="1214"/>
      <c r="H8" s="1215"/>
      <c r="N8" s="1199"/>
      <c r="O8" s="1199"/>
      <c r="P8" s="1199"/>
    </row>
    <row r="9" spans="1:16" ht="16.350000000000001" customHeight="1">
      <c r="A9" s="1216" t="s">
        <v>3</v>
      </c>
      <c r="B9" s="1217" t="s">
        <v>228</v>
      </c>
      <c r="C9" s="1218"/>
      <c r="D9" s="1218"/>
      <c r="E9" s="1218"/>
      <c r="F9" s="1218" t="s">
        <v>4</v>
      </c>
      <c r="G9" s="1218" t="s">
        <v>4</v>
      </c>
      <c r="H9" s="1219"/>
      <c r="N9" s="1199"/>
      <c r="O9" s="1199"/>
      <c r="P9" s="1199"/>
    </row>
    <row r="10" spans="1:16" ht="16.350000000000001" customHeight="1">
      <c r="A10" s="1220"/>
      <c r="B10" s="1221" t="s">
        <v>777</v>
      </c>
      <c r="C10" s="1218" t="s">
        <v>434</v>
      </c>
      <c r="D10" s="1218" t="s">
        <v>435</v>
      </c>
      <c r="E10" s="1218" t="s">
        <v>436</v>
      </c>
      <c r="F10" s="1222" t="s">
        <v>232</v>
      </c>
      <c r="G10" s="1222" t="s">
        <v>437</v>
      </c>
      <c r="H10" s="1223" t="s">
        <v>438</v>
      </c>
      <c r="K10" s="1022"/>
      <c r="L10" s="1022"/>
      <c r="M10" s="1022"/>
      <c r="N10" s="1199"/>
      <c r="O10" s="1199"/>
      <c r="P10" s="1199"/>
    </row>
    <row r="11" spans="1:16" s="1228" customFormat="1" ht="9.75" customHeight="1">
      <c r="A11" s="1224" t="s">
        <v>439</v>
      </c>
      <c r="B11" s="1225">
        <v>2</v>
      </c>
      <c r="C11" s="1226">
        <v>3</v>
      </c>
      <c r="D11" s="1226">
        <v>4</v>
      </c>
      <c r="E11" s="1226">
        <v>5</v>
      </c>
      <c r="F11" s="1226">
        <v>6</v>
      </c>
      <c r="G11" s="1226">
        <v>7</v>
      </c>
      <c r="H11" s="1227">
        <v>8</v>
      </c>
      <c r="K11" s="1229"/>
      <c r="L11" s="1229"/>
      <c r="M11" s="1229"/>
    </row>
    <row r="12" spans="1:16" ht="24" customHeight="1">
      <c r="A12" s="1230" t="s">
        <v>440</v>
      </c>
      <c r="B12" s="1231">
        <v>71448652</v>
      </c>
      <c r="C12" s="1024">
        <v>3744731</v>
      </c>
      <c r="D12" s="1024">
        <v>8176753</v>
      </c>
      <c r="E12" s="1024">
        <v>14260114</v>
      </c>
      <c r="F12" s="1232">
        <v>5.2411499659923602E-2</v>
      </c>
      <c r="G12" s="1233">
        <v>0.11444236904567492</v>
      </c>
      <c r="H12" s="1232">
        <v>0.19958548693122999</v>
      </c>
      <c r="K12" s="1234"/>
      <c r="L12" s="1234"/>
      <c r="M12" s="1234"/>
      <c r="N12" s="1199"/>
      <c r="O12" s="1199"/>
      <c r="P12" s="1199"/>
    </row>
    <row r="13" spans="1:16" ht="24" customHeight="1">
      <c r="A13" s="1235" t="s">
        <v>441</v>
      </c>
      <c r="B13" s="1025">
        <v>88402533</v>
      </c>
      <c r="C13" s="1024">
        <v>3640869</v>
      </c>
      <c r="D13" s="1024">
        <v>8043529</v>
      </c>
      <c r="E13" s="1024">
        <v>14010048</v>
      </c>
      <c r="F13" s="1236">
        <v>4.1185120792862351E-2</v>
      </c>
      <c r="G13" s="1236">
        <v>9.0987539915852858E-2</v>
      </c>
      <c r="H13" s="1237">
        <v>0.15848016481609187</v>
      </c>
      <c r="K13" s="1238"/>
      <c r="L13" s="1239"/>
      <c r="M13" s="1238"/>
      <c r="N13" s="1199"/>
      <c r="O13" s="1199"/>
      <c r="P13" s="1199"/>
    </row>
    <row r="14" spans="1:16" ht="24" customHeight="1">
      <c r="A14" s="1220" t="s">
        <v>778</v>
      </c>
      <c r="B14" s="778">
        <v>-16953881</v>
      </c>
      <c r="C14" s="778">
        <v>103862</v>
      </c>
      <c r="D14" s="778">
        <v>133225</v>
      </c>
      <c r="E14" s="1240">
        <v>250066</v>
      </c>
      <c r="F14" s="1241"/>
      <c r="G14" s="1242"/>
      <c r="H14" s="1241"/>
      <c r="N14" s="1199"/>
      <c r="O14" s="1199"/>
      <c r="P14" s="1199"/>
    </row>
    <row r="15" spans="1:16" ht="18.75" customHeight="1"/>
    <row r="16" spans="1:16" ht="19.5" customHeight="1"/>
    <row r="17" spans="1:16" ht="18" customHeight="1">
      <c r="A17" s="1204"/>
      <c r="B17" s="1204"/>
      <c r="C17" s="1205"/>
      <c r="D17" s="1206"/>
      <c r="E17" s="1206"/>
      <c r="F17" s="1206"/>
      <c r="G17" s="1207"/>
      <c r="H17" s="1208" t="s">
        <v>2</v>
      </c>
    </row>
    <row r="20" spans="1:16" ht="15">
      <c r="A20" s="1209"/>
      <c r="B20" s="1210" t="s">
        <v>776</v>
      </c>
      <c r="C20" s="1211" t="s">
        <v>229</v>
      </c>
      <c r="D20" s="1212"/>
      <c r="E20" s="1212"/>
      <c r="F20" s="1213" t="s">
        <v>433</v>
      </c>
      <c r="G20" s="1214"/>
      <c r="H20" s="1215"/>
      <c r="N20" s="1244"/>
      <c r="O20" s="1244"/>
      <c r="P20" s="1244"/>
    </row>
    <row r="21" spans="1:16" ht="15">
      <c r="A21" s="1216" t="s">
        <v>3</v>
      </c>
      <c r="B21" s="1217" t="s">
        <v>228</v>
      </c>
      <c r="C21" s="1218"/>
      <c r="D21" s="1218"/>
      <c r="E21" s="1218"/>
      <c r="F21" s="1218" t="s">
        <v>4</v>
      </c>
      <c r="G21" s="1218" t="s">
        <v>4</v>
      </c>
      <c r="H21" s="1219"/>
      <c r="N21" s="1244"/>
      <c r="O21" s="1244"/>
      <c r="P21" s="1244"/>
    </row>
    <row r="22" spans="1:16" ht="17.25">
      <c r="A22" s="1220"/>
      <c r="B22" s="1221" t="s">
        <v>777</v>
      </c>
      <c r="C22" s="1218" t="s">
        <v>779</v>
      </c>
      <c r="D22" s="1218" t="s">
        <v>780</v>
      </c>
      <c r="E22" s="1218" t="s">
        <v>781</v>
      </c>
      <c r="F22" s="1222" t="s">
        <v>232</v>
      </c>
      <c r="G22" s="1222" t="s">
        <v>437</v>
      </c>
      <c r="H22" s="1223" t="s">
        <v>438</v>
      </c>
      <c r="N22" s="1244"/>
      <c r="O22" s="1244"/>
      <c r="P22" s="1244"/>
    </row>
    <row r="23" spans="1:16">
      <c r="A23" s="1224" t="s">
        <v>439</v>
      </c>
      <c r="B23" s="1225">
        <v>2</v>
      </c>
      <c r="C23" s="1226">
        <v>3</v>
      </c>
      <c r="D23" s="1226">
        <v>4</v>
      </c>
      <c r="E23" s="1226">
        <v>5</v>
      </c>
      <c r="F23" s="1226">
        <v>6</v>
      </c>
      <c r="G23" s="1226">
        <v>7</v>
      </c>
      <c r="H23" s="1227">
        <v>8</v>
      </c>
    </row>
    <row r="24" spans="1:16" ht="24" customHeight="1">
      <c r="A24" s="1230" t="s">
        <v>440</v>
      </c>
      <c r="B24" s="1231">
        <v>71448652</v>
      </c>
      <c r="C24" s="1024">
        <v>19372820</v>
      </c>
      <c r="D24" s="1024">
        <v>24442818</v>
      </c>
      <c r="E24" s="1024">
        <v>30831840</v>
      </c>
      <c r="F24" s="1233">
        <v>0.27114325403927847</v>
      </c>
      <c r="G24" s="1232">
        <v>0.34210327718989014</v>
      </c>
      <c r="H24" s="1245">
        <v>0.43152444639543375</v>
      </c>
    </row>
    <row r="25" spans="1:16" ht="24" customHeight="1">
      <c r="A25" s="1235" t="s">
        <v>441</v>
      </c>
      <c r="B25" s="1025">
        <v>88402533</v>
      </c>
      <c r="C25" s="1024">
        <v>19411851</v>
      </c>
      <c r="D25" s="1024">
        <v>24528276</v>
      </c>
      <c r="E25" s="1024">
        <v>30804682</v>
      </c>
      <c r="F25" s="1236">
        <v>0.21958478271205192</v>
      </c>
      <c r="G25" s="1237">
        <v>0.27746123518881521</v>
      </c>
      <c r="H25" s="1246">
        <v>0.34845926869538907</v>
      </c>
    </row>
    <row r="26" spans="1:16" ht="24" customHeight="1">
      <c r="A26" s="1220" t="s">
        <v>778</v>
      </c>
      <c r="B26" s="778">
        <v>-16953881</v>
      </c>
      <c r="C26" s="778">
        <v>-39031</v>
      </c>
      <c r="D26" s="778">
        <v>-85459</v>
      </c>
      <c r="E26" s="778">
        <v>27158</v>
      </c>
      <c r="F26" s="1241">
        <v>2.3021867382459508E-3</v>
      </c>
      <c r="G26" s="1241">
        <v>5.0406747575968006E-3</v>
      </c>
      <c r="H26" s="1241"/>
    </row>
    <row r="27" spans="1:16">
      <c r="J27" s="1243"/>
      <c r="N27" s="1199"/>
      <c r="O27" s="1199"/>
      <c r="P27" s="1199"/>
    </row>
    <row r="28" spans="1:16">
      <c r="J28" s="1243"/>
      <c r="N28" s="1199"/>
      <c r="O28" s="1199"/>
      <c r="P28" s="1199"/>
    </row>
    <row r="29" spans="1:16">
      <c r="J29" s="1243"/>
      <c r="N29" s="1199"/>
      <c r="O29" s="1199"/>
      <c r="P29" s="1199"/>
    </row>
    <row r="30" spans="1:16">
      <c r="J30" s="1243"/>
      <c r="N30" s="1199"/>
      <c r="O30" s="1199"/>
      <c r="P30" s="1199"/>
    </row>
    <row r="31" spans="1:16">
      <c r="J31" s="1243"/>
      <c r="N31" s="1199"/>
      <c r="O31" s="1199"/>
      <c r="P31" s="1199"/>
    </row>
    <row r="32" spans="1:16">
      <c r="J32" s="1243"/>
      <c r="N32" s="1199"/>
      <c r="O32" s="1199"/>
      <c r="P32" s="1199"/>
    </row>
    <row r="33" spans="10:16">
      <c r="J33" s="1243"/>
      <c r="N33" s="1199"/>
      <c r="O33" s="1199"/>
      <c r="P33" s="1199"/>
    </row>
    <row r="34" spans="10:16">
      <c r="J34" s="1243"/>
      <c r="N34" s="1199"/>
      <c r="O34" s="1199"/>
      <c r="P34" s="1199"/>
    </row>
    <row r="35" spans="10:16">
      <c r="J35" s="1243"/>
      <c r="N35" s="1199"/>
      <c r="O35" s="1199"/>
      <c r="P35" s="1199"/>
    </row>
    <row r="36" spans="10:16">
      <c r="J36" s="1243"/>
      <c r="N36" s="1199"/>
      <c r="O36" s="1199"/>
      <c r="P36" s="1199"/>
    </row>
    <row r="37" spans="10:16">
      <c r="J37" s="1243"/>
      <c r="N37" s="1199"/>
      <c r="O37" s="1199"/>
      <c r="P37" s="1199"/>
    </row>
    <row r="38" spans="10:16">
      <c r="J38" s="1243"/>
      <c r="N38" s="1199"/>
      <c r="O38" s="1199"/>
      <c r="P38" s="1199"/>
    </row>
    <row r="39" spans="10:16">
      <c r="J39" s="1243"/>
      <c r="N39" s="1199"/>
      <c r="O39" s="1199"/>
      <c r="P39" s="1199"/>
    </row>
    <row r="40" spans="10:16">
      <c r="J40" s="1243"/>
      <c r="N40" s="1199"/>
      <c r="O40" s="1199"/>
      <c r="P40" s="1199"/>
    </row>
    <row r="41" spans="10:16">
      <c r="J41" s="1243"/>
      <c r="N41" s="1199"/>
      <c r="O41" s="1199"/>
      <c r="P41" s="1199"/>
    </row>
  </sheetData>
  <printOptions horizontalCentered="1"/>
  <pageMargins left="0.74803149606299213" right="0.55118110236220474" top="0.98425196850393704" bottom="0.98425196850393704" header="0.70866141732283472" footer="0.51181102362204722"/>
  <pageSetup paperSize="9" scale="64" firstPageNumber="60" orientation="landscape" useFirstPageNumber="1" r:id="rId1"/>
  <headerFooter alignWithMargins="0">
    <oddHeader>&amp;C&amp;"Arial CE,Pogrubiony"&amp;12-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76" zoomScaleNormal="76" zoomScaleSheetLayoutView="100" workbookViewId="0">
      <selection activeCell="E31" sqref="E31"/>
    </sheetView>
  </sheetViews>
  <sheetFormatPr defaultColWidth="9.28515625" defaultRowHeight="15"/>
  <cols>
    <col min="1" max="1" width="103.140625" style="1249" customWidth="1"/>
    <col min="2" max="2" width="20.5703125" style="1249" customWidth="1"/>
    <col min="3" max="3" width="19.42578125" style="1294" customWidth="1"/>
    <col min="4" max="4" width="16.7109375" style="1249" customWidth="1"/>
    <col min="5" max="5" width="9.28515625" style="1249"/>
    <col min="6" max="6" width="8.42578125" style="1249" customWidth="1"/>
    <col min="7" max="7" width="17.5703125" style="1249" bestFit="1" customWidth="1"/>
    <col min="8" max="8" width="21.7109375" style="1249" customWidth="1"/>
    <col min="9" max="9" width="21.28515625" style="1249" customWidth="1"/>
    <col min="10" max="245" width="9.28515625" style="1249"/>
    <col min="246" max="246" width="103.140625" style="1249" customWidth="1"/>
    <col min="247" max="247" width="20.5703125" style="1249" customWidth="1"/>
    <col min="248" max="248" width="19.42578125" style="1249" customWidth="1"/>
    <col min="249" max="249" width="16.7109375" style="1249" customWidth="1"/>
    <col min="250" max="250" width="12.85546875" style="1249" customWidth="1"/>
    <col min="251" max="251" width="11" style="1249" bestFit="1" customWidth="1"/>
    <col min="252" max="256" width="9.28515625" style="1249"/>
    <col min="257" max="257" width="103.140625" style="1249" customWidth="1"/>
    <col min="258" max="258" width="20.5703125" style="1249" customWidth="1"/>
    <col min="259" max="259" width="19.42578125" style="1249" customWidth="1"/>
    <col min="260" max="260" width="16.7109375" style="1249" customWidth="1"/>
    <col min="261" max="261" width="9.28515625" style="1249"/>
    <col min="262" max="262" width="8.42578125" style="1249" customWidth="1"/>
    <col min="263" max="263" width="17.5703125" style="1249" bestFit="1" customWidth="1"/>
    <col min="264" max="264" width="21.7109375" style="1249" customWidth="1"/>
    <col min="265" max="265" width="21.28515625" style="1249" customWidth="1"/>
    <col min="266" max="501" width="9.28515625" style="1249"/>
    <col min="502" max="502" width="103.140625" style="1249" customWidth="1"/>
    <col min="503" max="503" width="20.5703125" style="1249" customWidth="1"/>
    <col min="504" max="504" width="19.42578125" style="1249" customWidth="1"/>
    <col min="505" max="505" width="16.7109375" style="1249" customWidth="1"/>
    <col min="506" max="506" width="12.85546875" style="1249" customWidth="1"/>
    <col min="507" max="507" width="11" style="1249" bestFit="1" customWidth="1"/>
    <col min="508" max="512" width="9.28515625" style="1249"/>
    <col min="513" max="513" width="103.140625" style="1249" customWidth="1"/>
    <col min="514" max="514" width="20.5703125" style="1249" customWidth="1"/>
    <col min="515" max="515" width="19.42578125" style="1249" customWidth="1"/>
    <col min="516" max="516" width="16.7109375" style="1249" customWidth="1"/>
    <col min="517" max="517" width="9.28515625" style="1249"/>
    <col min="518" max="518" width="8.42578125" style="1249" customWidth="1"/>
    <col min="519" max="519" width="17.5703125" style="1249" bestFit="1" customWidth="1"/>
    <col min="520" max="520" width="21.7109375" style="1249" customWidth="1"/>
    <col min="521" max="521" width="21.28515625" style="1249" customWidth="1"/>
    <col min="522" max="757" width="9.28515625" style="1249"/>
    <col min="758" max="758" width="103.140625" style="1249" customWidth="1"/>
    <col min="759" max="759" width="20.5703125" style="1249" customWidth="1"/>
    <col min="760" max="760" width="19.42578125" style="1249" customWidth="1"/>
    <col min="761" max="761" width="16.7109375" style="1249" customWidth="1"/>
    <col min="762" max="762" width="12.85546875" style="1249" customWidth="1"/>
    <col min="763" max="763" width="11" style="1249" bestFit="1" customWidth="1"/>
    <col min="764" max="768" width="9.28515625" style="1249"/>
    <col min="769" max="769" width="103.140625" style="1249" customWidth="1"/>
    <col min="770" max="770" width="20.5703125" style="1249" customWidth="1"/>
    <col min="771" max="771" width="19.42578125" style="1249" customWidth="1"/>
    <col min="772" max="772" width="16.7109375" style="1249" customWidth="1"/>
    <col min="773" max="773" width="9.28515625" style="1249"/>
    <col min="774" max="774" width="8.42578125" style="1249" customWidth="1"/>
    <col min="775" max="775" width="17.5703125" style="1249" bestFit="1" customWidth="1"/>
    <col min="776" max="776" width="21.7109375" style="1249" customWidth="1"/>
    <col min="777" max="777" width="21.28515625" style="1249" customWidth="1"/>
    <col min="778" max="1013" width="9.28515625" style="1249"/>
    <col min="1014" max="1014" width="103.140625" style="1249" customWidth="1"/>
    <col min="1015" max="1015" width="20.5703125" style="1249" customWidth="1"/>
    <col min="1016" max="1016" width="19.42578125" style="1249" customWidth="1"/>
    <col min="1017" max="1017" width="16.7109375" style="1249" customWidth="1"/>
    <col min="1018" max="1018" width="12.85546875" style="1249" customWidth="1"/>
    <col min="1019" max="1019" width="11" style="1249" bestFit="1" customWidth="1"/>
    <col min="1020" max="1024" width="9.28515625" style="1249"/>
    <col min="1025" max="1025" width="103.140625" style="1249" customWidth="1"/>
    <col min="1026" max="1026" width="20.5703125" style="1249" customWidth="1"/>
    <col min="1027" max="1027" width="19.42578125" style="1249" customWidth="1"/>
    <col min="1028" max="1028" width="16.7109375" style="1249" customWidth="1"/>
    <col min="1029" max="1029" width="9.28515625" style="1249"/>
    <col min="1030" max="1030" width="8.42578125" style="1249" customWidth="1"/>
    <col min="1031" max="1031" width="17.5703125" style="1249" bestFit="1" customWidth="1"/>
    <col min="1032" max="1032" width="21.7109375" style="1249" customWidth="1"/>
    <col min="1033" max="1033" width="21.28515625" style="1249" customWidth="1"/>
    <col min="1034" max="1269" width="9.28515625" style="1249"/>
    <col min="1270" max="1270" width="103.140625" style="1249" customWidth="1"/>
    <col min="1271" max="1271" width="20.5703125" style="1249" customWidth="1"/>
    <col min="1272" max="1272" width="19.42578125" style="1249" customWidth="1"/>
    <col min="1273" max="1273" width="16.7109375" style="1249" customWidth="1"/>
    <col min="1274" max="1274" width="12.85546875" style="1249" customWidth="1"/>
    <col min="1275" max="1275" width="11" style="1249" bestFit="1" customWidth="1"/>
    <col min="1276" max="1280" width="9.28515625" style="1249"/>
    <col min="1281" max="1281" width="103.140625" style="1249" customWidth="1"/>
    <col min="1282" max="1282" width="20.5703125" style="1249" customWidth="1"/>
    <col min="1283" max="1283" width="19.42578125" style="1249" customWidth="1"/>
    <col min="1284" max="1284" width="16.7109375" style="1249" customWidth="1"/>
    <col min="1285" max="1285" width="9.28515625" style="1249"/>
    <col min="1286" max="1286" width="8.42578125" style="1249" customWidth="1"/>
    <col min="1287" max="1287" width="17.5703125" style="1249" bestFit="1" customWidth="1"/>
    <col min="1288" max="1288" width="21.7109375" style="1249" customWidth="1"/>
    <col min="1289" max="1289" width="21.28515625" style="1249" customWidth="1"/>
    <col min="1290" max="1525" width="9.28515625" style="1249"/>
    <col min="1526" max="1526" width="103.140625" style="1249" customWidth="1"/>
    <col min="1527" max="1527" width="20.5703125" style="1249" customWidth="1"/>
    <col min="1528" max="1528" width="19.42578125" style="1249" customWidth="1"/>
    <col min="1529" max="1529" width="16.7109375" style="1249" customWidth="1"/>
    <col min="1530" max="1530" width="12.85546875" style="1249" customWidth="1"/>
    <col min="1531" max="1531" width="11" style="1249" bestFit="1" customWidth="1"/>
    <col min="1532" max="1536" width="9.28515625" style="1249"/>
    <col min="1537" max="1537" width="103.140625" style="1249" customWidth="1"/>
    <col min="1538" max="1538" width="20.5703125" style="1249" customWidth="1"/>
    <col min="1539" max="1539" width="19.42578125" style="1249" customWidth="1"/>
    <col min="1540" max="1540" width="16.7109375" style="1249" customWidth="1"/>
    <col min="1541" max="1541" width="9.28515625" style="1249"/>
    <col min="1542" max="1542" width="8.42578125" style="1249" customWidth="1"/>
    <col min="1543" max="1543" width="17.5703125" style="1249" bestFit="1" customWidth="1"/>
    <col min="1544" max="1544" width="21.7109375" style="1249" customWidth="1"/>
    <col min="1545" max="1545" width="21.28515625" style="1249" customWidth="1"/>
    <col min="1546" max="1781" width="9.28515625" style="1249"/>
    <col min="1782" max="1782" width="103.140625" style="1249" customWidth="1"/>
    <col min="1783" max="1783" width="20.5703125" style="1249" customWidth="1"/>
    <col min="1784" max="1784" width="19.42578125" style="1249" customWidth="1"/>
    <col min="1785" max="1785" width="16.7109375" style="1249" customWidth="1"/>
    <col min="1786" max="1786" width="12.85546875" style="1249" customWidth="1"/>
    <col min="1787" max="1787" width="11" style="1249" bestFit="1" customWidth="1"/>
    <col min="1788" max="1792" width="9.28515625" style="1249"/>
    <col min="1793" max="1793" width="103.140625" style="1249" customWidth="1"/>
    <col min="1794" max="1794" width="20.5703125" style="1249" customWidth="1"/>
    <col min="1795" max="1795" width="19.42578125" style="1249" customWidth="1"/>
    <col min="1796" max="1796" width="16.7109375" style="1249" customWidth="1"/>
    <col min="1797" max="1797" width="9.28515625" style="1249"/>
    <col min="1798" max="1798" width="8.42578125" style="1249" customWidth="1"/>
    <col min="1799" max="1799" width="17.5703125" style="1249" bestFit="1" customWidth="1"/>
    <col min="1800" max="1800" width="21.7109375" style="1249" customWidth="1"/>
    <col min="1801" max="1801" width="21.28515625" style="1249" customWidth="1"/>
    <col min="1802" max="2037" width="9.28515625" style="1249"/>
    <col min="2038" max="2038" width="103.140625" style="1249" customWidth="1"/>
    <col min="2039" max="2039" width="20.5703125" style="1249" customWidth="1"/>
    <col min="2040" max="2040" width="19.42578125" style="1249" customWidth="1"/>
    <col min="2041" max="2041" width="16.7109375" style="1249" customWidth="1"/>
    <col min="2042" max="2042" width="12.85546875" style="1249" customWidth="1"/>
    <col min="2043" max="2043" width="11" style="1249" bestFit="1" customWidth="1"/>
    <col min="2044" max="2048" width="9.28515625" style="1249"/>
    <col min="2049" max="2049" width="103.140625" style="1249" customWidth="1"/>
    <col min="2050" max="2050" width="20.5703125" style="1249" customWidth="1"/>
    <col min="2051" max="2051" width="19.42578125" style="1249" customWidth="1"/>
    <col min="2052" max="2052" width="16.7109375" style="1249" customWidth="1"/>
    <col min="2053" max="2053" width="9.28515625" style="1249"/>
    <col min="2054" max="2054" width="8.42578125" style="1249" customWidth="1"/>
    <col min="2055" max="2055" width="17.5703125" style="1249" bestFit="1" customWidth="1"/>
    <col min="2056" max="2056" width="21.7109375" style="1249" customWidth="1"/>
    <col min="2057" max="2057" width="21.28515625" style="1249" customWidth="1"/>
    <col min="2058" max="2293" width="9.28515625" style="1249"/>
    <col min="2294" max="2294" width="103.140625" style="1249" customWidth="1"/>
    <col min="2295" max="2295" width="20.5703125" style="1249" customWidth="1"/>
    <col min="2296" max="2296" width="19.42578125" style="1249" customWidth="1"/>
    <col min="2297" max="2297" width="16.7109375" style="1249" customWidth="1"/>
    <col min="2298" max="2298" width="12.85546875" style="1249" customWidth="1"/>
    <col min="2299" max="2299" width="11" style="1249" bestFit="1" customWidth="1"/>
    <col min="2300" max="2304" width="9.28515625" style="1249"/>
    <col min="2305" max="2305" width="103.140625" style="1249" customWidth="1"/>
    <col min="2306" max="2306" width="20.5703125" style="1249" customWidth="1"/>
    <col min="2307" max="2307" width="19.42578125" style="1249" customWidth="1"/>
    <col min="2308" max="2308" width="16.7109375" style="1249" customWidth="1"/>
    <col min="2309" max="2309" width="9.28515625" style="1249"/>
    <col min="2310" max="2310" width="8.42578125" style="1249" customWidth="1"/>
    <col min="2311" max="2311" width="17.5703125" style="1249" bestFit="1" customWidth="1"/>
    <col min="2312" max="2312" width="21.7109375" style="1249" customWidth="1"/>
    <col min="2313" max="2313" width="21.28515625" style="1249" customWidth="1"/>
    <col min="2314" max="2549" width="9.28515625" style="1249"/>
    <col min="2550" max="2550" width="103.140625" style="1249" customWidth="1"/>
    <col min="2551" max="2551" width="20.5703125" style="1249" customWidth="1"/>
    <col min="2552" max="2552" width="19.42578125" style="1249" customWidth="1"/>
    <col min="2553" max="2553" width="16.7109375" style="1249" customWidth="1"/>
    <col min="2554" max="2554" width="12.85546875" style="1249" customWidth="1"/>
    <col min="2555" max="2555" width="11" style="1249" bestFit="1" customWidth="1"/>
    <col min="2556" max="2560" width="9.28515625" style="1249"/>
    <col min="2561" max="2561" width="103.140625" style="1249" customWidth="1"/>
    <col min="2562" max="2562" width="20.5703125" style="1249" customWidth="1"/>
    <col min="2563" max="2563" width="19.42578125" style="1249" customWidth="1"/>
    <col min="2564" max="2564" width="16.7109375" style="1249" customWidth="1"/>
    <col min="2565" max="2565" width="9.28515625" style="1249"/>
    <col min="2566" max="2566" width="8.42578125" style="1249" customWidth="1"/>
    <col min="2567" max="2567" width="17.5703125" style="1249" bestFit="1" customWidth="1"/>
    <col min="2568" max="2568" width="21.7109375" style="1249" customWidth="1"/>
    <col min="2569" max="2569" width="21.28515625" style="1249" customWidth="1"/>
    <col min="2570" max="2805" width="9.28515625" style="1249"/>
    <col min="2806" max="2806" width="103.140625" style="1249" customWidth="1"/>
    <col min="2807" max="2807" width="20.5703125" style="1249" customWidth="1"/>
    <col min="2808" max="2808" width="19.42578125" style="1249" customWidth="1"/>
    <col min="2809" max="2809" width="16.7109375" style="1249" customWidth="1"/>
    <col min="2810" max="2810" width="12.85546875" style="1249" customWidth="1"/>
    <col min="2811" max="2811" width="11" style="1249" bestFit="1" customWidth="1"/>
    <col min="2812" max="2816" width="9.28515625" style="1249"/>
    <col min="2817" max="2817" width="103.140625" style="1249" customWidth="1"/>
    <col min="2818" max="2818" width="20.5703125" style="1249" customWidth="1"/>
    <col min="2819" max="2819" width="19.42578125" style="1249" customWidth="1"/>
    <col min="2820" max="2820" width="16.7109375" style="1249" customWidth="1"/>
    <col min="2821" max="2821" width="9.28515625" style="1249"/>
    <col min="2822" max="2822" width="8.42578125" style="1249" customWidth="1"/>
    <col min="2823" max="2823" width="17.5703125" style="1249" bestFit="1" customWidth="1"/>
    <col min="2824" max="2824" width="21.7109375" style="1249" customWidth="1"/>
    <col min="2825" max="2825" width="21.28515625" style="1249" customWidth="1"/>
    <col min="2826" max="3061" width="9.28515625" style="1249"/>
    <col min="3062" max="3062" width="103.140625" style="1249" customWidth="1"/>
    <col min="3063" max="3063" width="20.5703125" style="1249" customWidth="1"/>
    <col min="3064" max="3064" width="19.42578125" style="1249" customWidth="1"/>
    <col min="3065" max="3065" width="16.7109375" style="1249" customWidth="1"/>
    <col min="3066" max="3066" width="12.85546875" style="1249" customWidth="1"/>
    <col min="3067" max="3067" width="11" style="1249" bestFit="1" customWidth="1"/>
    <col min="3068" max="3072" width="9.28515625" style="1249"/>
    <col min="3073" max="3073" width="103.140625" style="1249" customWidth="1"/>
    <col min="3074" max="3074" width="20.5703125" style="1249" customWidth="1"/>
    <col min="3075" max="3075" width="19.42578125" style="1249" customWidth="1"/>
    <col min="3076" max="3076" width="16.7109375" style="1249" customWidth="1"/>
    <col min="3077" max="3077" width="9.28515625" style="1249"/>
    <col min="3078" max="3078" width="8.42578125" style="1249" customWidth="1"/>
    <col min="3079" max="3079" width="17.5703125" style="1249" bestFit="1" customWidth="1"/>
    <col min="3080" max="3080" width="21.7109375" style="1249" customWidth="1"/>
    <col min="3081" max="3081" width="21.28515625" style="1249" customWidth="1"/>
    <col min="3082" max="3317" width="9.28515625" style="1249"/>
    <col min="3318" max="3318" width="103.140625" style="1249" customWidth="1"/>
    <col min="3319" max="3319" width="20.5703125" style="1249" customWidth="1"/>
    <col min="3320" max="3320" width="19.42578125" style="1249" customWidth="1"/>
    <col min="3321" max="3321" width="16.7109375" style="1249" customWidth="1"/>
    <col min="3322" max="3322" width="12.85546875" style="1249" customWidth="1"/>
    <col min="3323" max="3323" width="11" style="1249" bestFit="1" customWidth="1"/>
    <col min="3324" max="3328" width="9.28515625" style="1249"/>
    <col min="3329" max="3329" width="103.140625" style="1249" customWidth="1"/>
    <col min="3330" max="3330" width="20.5703125" style="1249" customWidth="1"/>
    <col min="3331" max="3331" width="19.42578125" style="1249" customWidth="1"/>
    <col min="3332" max="3332" width="16.7109375" style="1249" customWidth="1"/>
    <col min="3333" max="3333" width="9.28515625" style="1249"/>
    <col min="3334" max="3334" width="8.42578125" style="1249" customWidth="1"/>
    <col min="3335" max="3335" width="17.5703125" style="1249" bestFit="1" customWidth="1"/>
    <col min="3336" max="3336" width="21.7109375" style="1249" customWidth="1"/>
    <col min="3337" max="3337" width="21.28515625" style="1249" customWidth="1"/>
    <col min="3338" max="3573" width="9.28515625" style="1249"/>
    <col min="3574" max="3574" width="103.140625" style="1249" customWidth="1"/>
    <col min="3575" max="3575" width="20.5703125" style="1249" customWidth="1"/>
    <col min="3576" max="3576" width="19.42578125" style="1249" customWidth="1"/>
    <col min="3577" max="3577" width="16.7109375" style="1249" customWidth="1"/>
    <col min="3578" max="3578" width="12.85546875" style="1249" customWidth="1"/>
    <col min="3579" max="3579" width="11" style="1249" bestFit="1" customWidth="1"/>
    <col min="3580" max="3584" width="9.28515625" style="1249"/>
    <col min="3585" max="3585" width="103.140625" style="1249" customWidth="1"/>
    <col min="3586" max="3586" width="20.5703125" style="1249" customWidth="1"/>
    <col min="3587" max="3587" width="19.42578125" style="1249" customWidth="1"/>
    <col min="3588" max="3588" width="16.7109375" style="1249" customWidth="1"/>
    <col min="3589" max="3589" width="9.28515625" style="1249"/>
    <col min="3590" max="3590" width="8.42578125" style="1249" customWidth="1"/>
    <col min="3591" max="3591" width="17.5703125" style="1249" bestFit="1" customWidth="1"/>
    <col min="3592" max="3592" width="21.7109375" style="1249" customWidth="1"/>
    <col min="3593" max="3593" width="21.28515625" style="1249" customWidth="1"/>
    <col min="3594" max="3829" width="9.28515625" style="1249"/>
    <col min="3830" max="3830" width="103.140625" style="1249" customWidth="1"/>
    <col min="3831" max="3831" width="20.5703125" style="1249" customWidth="1"/>
    <col min="3832" max="3832" width="19.42578125" style="1249" customWidth="1"/>
    <col min="3833" max="3833" width="16.7109375" style="1249" customWidth="1"/>
    <col min="3834" max="3834" width="12.85546875" style="1249" customWidth="1"/>
    <col min="3835" max="3835" width="11" style="1249" bestFit="1" customWidth="1"/>
    <col min="3836" max="3840" width="9.28515625" style="1249"/>
    <col min="3841" max="3841" width="103.140625" style="1249" customWidth="1"/>
    <col min="3842" max="3842" width="20.5703125" style="1249" customWidth="1"/>
    <col min="3843" max="3843" width="19.42578125" style="1249" customWidth="1"/>
    <col min="3844" max="3844" width="16.7109375" style="1249" customWidth="1"/>
    <col min="3845" max="3845" width="9.28515625" style="1249"/>
    <col min="3846" max="3846" width="8.42578125" style="1249" customWidth="1"/>
    <col min="3847" max="3847" width="17.5703125" style="1249" bestFit="1" customWidth="1"/>
    <col min="3848" max="3848" width="21.7109375" style="1249" customWidth="1"/>
    <col min="3849" max="3849" width="21.28515625" style="1249" customWidth="1"/>
    <col min="3850" max="4085" width="9.28515625" style="1249"/>
    <col min="4086" max="4086" width="103.140625" style="1249" customWidth="1"/>
    <col min="4087" max="4087" width="20.5703125" style="1249" customWidth="1"/>
    <col min="4088" max="4088" width="19.42578125" style="1249" customWidth="1"/>
    <col min="4089" max="4089" width="16.7109375" style="1249" customWidth="1"/>
    <col min="4090" max="4090" width="12.85546875" style="1249" customWidth="1"/>
    <col min="4091" max="4091" width="11" style="1249" bestFit="1" customWidth="1"/>
    <col min="4092" max="4096" width="9.28515625" style="1249"/>
    <col min="4097" max="4097" width="103.140625" style="1249" customWidth="1"/>
    <col min="4098" max="4098" width="20.5703125" style="1249" customWidth="1"/>
    <col min="4099" max="4099" width="19.42578125" style="1249" customWidth="1"/>
    <col min="4100" max="4100" width="16.7109375" style="1249" customWidth="1"/>
    <col min="4101" max="4101" width="9.28515625" style="1249"/>
    <col min="4102" max="4102" width="8.42578125" style="1249" customWidth="1"/>
    <col min="4103" max="4103" width="17.5703125" style="1249" bestFit="1" customWidth="1"/>
    <col min="4104" max="4104" width="21.7109375" style="1249" customWidth="1"/>
    <col min="4105" max="4105" width="21.28515625" style="1249" customWidth="1"/>
    <col min="4106" max="4341" width="9.28515625" style="1249"/>
    <col min="4342" max="4342" width="103.140625" style="1249" customWidth="1"/>
    <col min="4343" max="4343" width="20.5703125" style="1249" customWidth="1"/>
    <col min="4344" max="4344" width="19.42578125" style="1249" customWidth="1"/>
    <col min="4345" max="4345" width="16.7109375" style="1249" customWidth="1"/>
    <col min="4346" max="4346" width="12.85546875" style="1249" customWidth="1"/>
    <col min="4347" max="4347" width="11" style="1249" bestFit="1" customWidth="1"/>
    <col min="4348" max="4352" width="9.28515625" style="1249"/>
    <col min="4353" max="4353" width="103.140625" style="1249" customWidth="1"/>
    <col min="4354" max="4354" width="20.5703125" style="1249" customWidth="1"/>
    <col min="4355" max="4355" width="19.42578125" style="1249" customWidth="1"/>
    <col min="4356" max="4356" width="16.7109375" style="1249" customWidth="1"/>
    <col min="4357" max="4357" width="9.28515625" style="1249"/>
    <col min="4358" max="4358" width="8.42578125" style="1249" customWidth="1"/>
    <col min="4359" max="4359" width="17.5703125" style="1249" bestFit="1" customWidth="1"/>
    <col min="4360" max="4360" width="21.7109375" style="1249" customWidth="1"/>
    <col min="4361" max="4361" width="21.28515625" style="1249" customWidth="1"/>
    <col min="4362" max="4597" width="9.28515625" style="1249"/>
    <col min="4598" max="4598" width="103.140625" style="1249" customWidth="1"/>
    <col min="4599" max="4599" width="20.5703125" style="1249" customWidth="1"/>
    <col min="4600" max="4600" width="19.42578125" style="1249" customWidth="1"/>
    <col min="4601" max="4601" width="16.7109375" style="1249" customWidth="1"/>
    <col min="4602" max="4602" width="12.85546875" style="1249" customWidth="1"/>
    <col min="4603" max="4603" width="11" style="1249" bestFit="1" customWidth="1"/>
    <col min="4604" max="4608" width="9.28515625" style="1249"/>
    <col min="4609" max="4609" width="103.140625" style="1249" customWidth="1"/>
    <col min="4610" max="4610" width="20.5703125" style="1249" customWidth="1"/>
    <col min="4611" max="4611" width="19.42578125" style="1249" customWidth="1"/>
    <col min="4612" max="4612" width="16.7109375" style="1249" customWidth="1"/>
    <col min="4613" max="4613" width="9.28515625" style="1249"/>
    <col min="4614" max="4614" width="8.42578125" style="1249" customWidth="1"/>
    <col min="4615" max="4615" width="17.5703125" style="1249" bestFit="1" customWidth="1"/>
    <col min="4616" max="4616" width="21.7109375" style="1249" customWidth="1"/>
    <col min="4617" max="4617" width="21.28515625" style="1249" customWidth="1"/>
    <col min="4618" max="4853" width="9.28515625" style="1249"/>
    <col min="4854" max="4854" width="103.140625" style="1249" customWidth="1"/>
    <col min="4855" max="4855" width="20.5703125" style="1249" customWidth="1"/>
    <col min="4856" max="4856" width="19.42578125" style="1249" customWidth="1"/>
    <col min="4857" max="4857" width="16.7109375" style="1249" customWidth="1"/>
    <col min="4858" max="4858" width="12.85546875" style="1249" customWidth="1"/>
    <col min="4859" max="4859" width="11" style="1249" bestFit="1" customWidth="1"/>
    <col min="4860" max="4864" width="9.28515625" style="1249"/>
    <col min="4865" max="4865" width="103.140625" style="1249" customWidth="1"/>
    <col min="4866" max="4866" width="20.5703125" style="1249" customWidth="1"/>
    <col min="4867" max="4867" width="19.42578125" style="1249" customWidth="1"/>
    <col min="4868" max="4868" width="16.7109375" style="1249" customWidth="1"/>
    <col min="4869" max="4869" width="9.28515625" style="1249"/>
    <col min="4870" max="4870" width="8.42578125" style="1249" customWidth="1"/>
    <col min="4871" max="4871" width="17.5703125" style="1249" bestFit="1" customWidth="1"/>
    <col min="4872" max="4872" width="21.7109375" style="1249" customWidth="1"/>
    <col min="4873" max="4873" width="21.28515625" style="1249" customWidth="1"/>
    <col min="4874" max="5109" width="9.28515625" style="1249"/>
    <col min="5110" max="5110" width="103.140625" style="1249" customWidth="1"/>
    <col min="5111" max="5111" width="20.5703125" style="1249" customWidth="1"/>
    <col min="5112" max="5112" width="19.42578125" style="1249" customWidth="1"/>
    <col min="5113" max="5113" width="16.7109375" style="1249" customWidth="1"/>
    <col min="5114" max="5114" width="12.85546875" style="1249" customWidth="1"/>
    <col min="5115" max="5115" width="11" style="1249" bestFit="1" customWidth="1"/>
    <col min="5116" max="5120" width="9.28515625" style="1249"/>
    <col min="5121" max="5121" width="103.140625" style="1249" customWidth="1"/>
    <col min="5122" max="5122" width="20.5703125" style="1249" customWidth="1"/>
    <col min="5123" max="5123" width="19.42578125" style="1249" customWidth="1"/>
    <col min="5124" max="5124" width="16.7109375" style="1249" customWidth="1"/>
    <col min="5125" max="5125" width="9.28515625" style="1249"/>
    <col min="5126" max="5126" width="8.42578125" style="1249" customWidth="1"/>
    <col min="5127" max="5127" width="17.5703125" style="1249" bestFit="1" customWidth="1"/>
    <col min="5128" max="5128" width="21.7109375" style="1249" customWidth="1"/>
    <col min="5129" max="5129" width="21.28515625" style="1249" customWidth="1"/>
    <col min="5130" max="5365" width="9.28515625" style="1249"/>
    <col min="5366" max="5366" width="103.140625" style="1249" customWidth="1"/>
    <col min="5367" max="5367" width="20.5703125" style="1249" customWidth="1"/>
    <col min="5368" max="5368" width="19.42578125" style="1249" customWidth="1"/>
    <col min="5369" max="5369" width="16.7109375" style="1249" customWidth="1"/>
    <col min="5370" max="5370" width="12.85546875" style="1249" customWidth="1"/>
    <col min="5371" max="5371" width="11" style="1249" bestFit="1" customWidth="1"/>
    <col min="5372" max="5376" width="9.28515625" style="1249"/>
    <col min="5377" max="5377" width="103.140625" style="1249" customWidth="1"/>
    <col min="5378" max="5378" width="20.5703125" style="1249" customWidth="1"/>
    <col min="5379" max="5379" width="19.42578125" style="1249" customWidth="1"/>
    <col min="5380" max="5380" width="16.7109375" style="1249" customWidth="1"/>
    <col min="5381" max="5381" width="9.28515625" style="1249"/>
    <col min="5382" max="5382" width="8.42578125" style="1249" customWidth="1"/>
    <col min="5383" max="5383" width="17.5703125" style="1249" bestFit="1" customWidth="1"/>
    <col min="5384" max="5384" width="21.7109375" style="1249" customWidth="1"/>
    <col min="5385" max="5385" width="21.28515625" style="1249" customWidth="1"/>
    <col min="5386" max="5621" width="9.28515625" style="1249"/>
    <col min="5622" max="5622" width="103.140625" style="1249" customWidth="1"/>
    <col min="5623" max="5623" width="20.5703125" style="1249" customWidth="1"/>
    <col min="5624" max="5624" width="19.42578125" style="1249" customWidth="1"/>
    <col min="5625" max="5625" width="16.7109375" style="1249" customWidth="1"/>
    <col min="5626" max="5626" width="12.85546875" style="1249" customWidth="1"/>
    <col min="5627" max="5627" width="11" style="1249" bestFit="1" customWidth="1"/>
    <col min="5628" max="5632" width="9.28515625" style="1249"/>
    <col min="5633" max="5633" width="103.140625" style="1249" customWidth="1"/>
    <col min="5634" max="5634" width="20.5703125" style="1249" customWidth="1"/>
    <col min="5635" max="5635" width="19.42578125" style="1249" customWidth="1"/>
    <col min="5636" max="5636" width="16.7109375" style="1249" customWidth="1"/>
    <col min="5637" max="5637" width="9.28515625" style="1249"/>
    <col min="5638" max="5638" width="8.42578125" style="1249" customWidth="1"/>
    <col min="5639" max="5639" width="17.5703125" style="1249" bestFit="1" customWidth="1"/>
    <col min="5640" max="5640" width="21.7109375" style="1249" customWidth="1"/>
    <col min="5641" max="5641" width="21.28515625" style="1249" customWidth="1"/>
    <col min="5642" max="5877" width="9.28515625" style="1249"/>
    <col min="5878" max="5878" width="103.140625" style="1249" customWidth="1"/>
    <col min="5879" max="5879" width="20.5703125" style="1249" customWidth="1"/>
    <col min="5880" max="5880" width="19.42578125" style="1249" customWidth="1"/>
    <col min="5881" max="5881" width="16.7109375" style="1249" customWidth="1"/>
    <col min="5882" max="5882" width="12.85546875" style="1249" customWidth="1"/>
    <col min="5883" max="5883" width="11" style="1249" bestFit="1" customWidth="1"/>
    <col min="5884" max="5888" width="9.28515625" style="1249"/>
    <col min="5889" max="5889" width="103.140625" style="1249" customWidth="1"/>
    <col min="5890" max="5890" width="20.5703125" style="1249" customWidth="1"/>
    <col min="5891" max="5891" width="19.42578125" style="1249" customWidth="1"/>
    <col min="5892" max="5892" width="16.7109375" style="1249" customWidth="1"/>
    <col min="5893" max="5893" width="9.28515625" style="1249"/>
    <col min="5894" max="5894" width="8.42578125" style="1249" customWidth="1"/>
    <col min="5895" max="5895" width="17.5703125" style="1249" bestFit="1" customWidth="1"/>
    <col min="5896" max="5896" width="21.7109375" style="1249" customWidth="1"/>
    <col min="5897" max="5897" width="21.28515625" style="1249" customWidth="1"/>
    <col min="5898" max="6133" width="9.28515625" style="1249"/>
    <col min="6134" max="6134" width="103.140625" style="1249" customWidth="1"/>
    <col min="6135" max="6135" width="20.5703125" style="1249" customWidth="1"/>
    <col min="6136" max="6136" width="19.42578125" style="1249" customWidth="1"/>
    <col min="6137" max="6137" width="16.7109375" style="1249" customWidth="1"/>
    <col min="6138" max="6138" width="12.85546875" style="1249" customWidth="1"/>
    <col min="6139" max="6139" width="11" style="1249" bestFit="1" customWidth="1"/>
    <col min="6140" max="6144" width="9.28515625" style="1249"/>
    <col min="6145" max="6145" width="103.140625" style="1249" customWidth="1"/>
    <col min="6146" max="6146" width="20.5703125" style="1249" customWidth="1"/>
    <col min="6147" max="6147" width="19.42578125" style="1249" customWidth="1"/>
    <col min="6148" max="6148" width="16.7109375" style="1249" customWidth="1"/>
    <col min="6149" max="6149" width="9.28515625" style="1249"/>
    <col min="6150" max="6150" width="8.42578125" style="1249" customWidth="1"/>
    <col min="6151" max="6151" width="17.5703125" style="1249" bestFit="1" customWidth="1"/>
    <col min="6152" max="6152" width="21.7109375" style="1249" customWidth="1"/>
    <col min="6153" max="6153" width="21.28515625" style="1249" customWidth="1"/>
    <col min="6154" max="6389" width="9.28515625" style="1249"/>
    <col min="6390" max="6390" width="103.140625" style="1249" customWidth="1"/>
    <col min="6391" max="6391" width="20.5703125" style="1249" customWidth="1"/>
    <col min="6392" max="6392" width="19.42578125" style="1249" customWidth="1"/>
    <col min="6393" max="6393" width="16.7109375" style="1249" customWidth="1"/>
    <col min="6394" max="6394" width="12.85546875" style="1249" customWidth="1"/>
    <col min="6395" max="6395" width="11" style="1249" bestFit="1" customWidth="1"/>
    <col min="6396" max="6400" width="9.28515625" style="1249"/>
    <col min="6401" max="6401" width="103.140625" style="1249" customWidth="1"/>
    <col min="6402" max="6402" width="20.5703125" style="1249" customWidth="1"/>
    <col min="6403" max="6403" width="19.42578125" style="1249" customWidth="1"/>
    <col min="6404" max="6404" width="16.7109375" style="1249" customWidth="1"/>
    <col min="6405" max="6405" width="9.28515625" style="1249"/>
    <col min="6406" max="6406" width="8.42578125" style="1249" customWidth="1"/>
    <col min="6407" max="6407" width="17.5703125" style="1249" bestFit="1" customWidth="1"/>
    <col min="6408" max="6408" width="21.7109375" style="1249" customWidth="1"/>
    <col min="6409" max="6409" width="21.28515625" style="1249" customWidth="1"/>
    <col min="6410" max="6645" width="9.28515625" style="1249"/>
    <col min="6646" max="6646" width="103.140625" style="1249" customWidth="1"/>
    <col min="6647" max="6647" width="20.5703125" style="1249" customWidth="1"/>
    <col min="6648" max="6648" width="19.42578125" style="1249" customWidth="1"/>
    <col min="6649" max="6649" width="16.7109375" style="1249" customWidth="1"/>
    <col min="6650" max="6650" width="12.85546875" style="1249" customWidth="1"/>
    <col min="6651" max="6651" width="11" style="1249" bestFit="1" customWidth="1"/>
    <col min="6652" max="6656" width="9.28515625" style="1249"/>
    <col min="6657" max="6657" width="103.140625" style="1249" customWidth="1"/>
    <col min="6658" max="6658" width="20.5703125" style="1249" customWidth="1"/>
    <col min="6659" max="6659" width="19.42578125" style="1249" customWidth="1"/>
    <col min="6660" max="6660" width="16.7109375" style="1249" customWidth="1"/>
    <col min="6661" max="6661" width="9.28515625" style="1249"/>
    <col min="6662" max="6662" width="8.42578125" style="1249" customWidth="1"/>
    <col min="6663" max="6663" width="17.5703125" style="1249" bestFit="1" customWidth="1"/>
    <col min="6664" max="6664" width="21.7109375" style="1249" customWidth="1"/>
    <col min="6665" max="6665" width="21.28515625" style="1249" customWidth="1"/>
    <col min="6666" max="6901" width="9.28515625" style="1249"/>
    <col min="6902" max="6902" width="103.140625" style="1249" customWidth="1"/>
    <col min="6903" max="6903" width="20.5703125" style="1249" customWidth="1"/>
    <col min="6904" max="6904" width="19.42578125" style="1249" customWidth="1"/>
    <col min="6905" max="6905" width="16.7109375" style="1249" customWidth="1"/>
    <col min="6906" max="6906" width="12.85546875" style="1249" customWidth="1"/>
    <col min="6907" max="6907" width="11" style="1249" bestFit="1" customWidth="1"/>
    <col min="6908" max="6912" width="9.28515625" style="1249"/>
    <col min="6913" max="6913" width="103.140625" style="1249" customWidth="1"/>
    <col min="6914" max="6914" width="20.5703125" style="1249" customWidth="1"/>
    <col min="6915" max="6915" width="19.42578125" style="1249" customWidth="1"/>
    <col min="6916" max="6916" width="16.7109375" style="1249" customWidth="1"/>
    <col min="6917" max="6917" width="9.28515625" style="1249"/>
    <col min="6918" max="6918" width="8.42578125" style="1249" customWidth="1"/>
    <col min="6919" max="6919" width="17.5703125" style="1249" bestFit="1" customWidth="1"/>
    <col min="6920" max="6920" width="21.7109375" style="1249" customWidth="1"/>
    <col min="6921" max="6921" width="21.28515625" style="1249" customWidth="1"/>
    <col min="6922" max="7157" width="9.28515625" style="1249"/>
    <col min="7158" max="7158" width="103.140625" style="1249" customWidth="1"/>
    <col min="7159" max="7159" width="20.5703125" style="1249" customWidth="1"/>
    <col min="7160" max="7160" width="19.42578125" style="1249" customWidth="1"/>
    <col min="7161" max="7161" width="16.7109375" style="1249" customWidth="1"/>
    <col min="7162" max="7162" width="12.85546875" style="1249" customWidth="1"/>
    <col min="7163" max="7163" width="11" style="1249" bestFit="1" customWidth="1"/>
    <col min="7164" max="7168" width="9.28515625" style="1249"/>
    <col min="7169" max="7169" width="103.140625" style="1249" customWidth="1"/>
    <col min="7170" max="7170" width="20.5703125" style="1249" customWidth="1"/>
    <col min="7171" max="7171" width="19.42578125" style="1249" customWidth="1"/>
    <col min="7172" max="7172" width="16.7109375" style="1249" customWidth="1"/>
    <col min="7173" max="7173" width="9.28515625" style="1249"/>
    <col min="7174" max="7174" width="8.42578125" style="1249" customWidth="1"/>
    <col min="7175" max="7175" width="17.5703125" style="1249" bestFit="1" customWidth="1"/>
    <col min="7176" max="7176" width="21.7109375" style="1249" customWidth="1"/>
    <col min="7177" max="7177" width="21.28515625" style="1249" customWidth="1"/>
    <col min="7178" max="7413" width="9.28515625" style="1249"/>
    <col min="7414" max="7414" width="103.140625" style="1249" customWidth="1"/>
    <col min="7415" max="7415" width="20.5703125" style="1249" customWidth="1"/>
    <col min="7416" max="7416" width="19.42578125" style="1249" customWidth="1"/>
    <col min="7417" max="7417" width="16.7109375" style="1249" customWidth="1"/>
    <col min="7418" max="7418" width="12.85546875" style="1249" customWidth="1"/>
    <col min="7419" max="7419" width="11" style="1249" bestFit="1" customWidth="1"/>
    <col min="7420" max="7424" width="9.28515625" style="1249"/>
    <col min="7425" max="7425" width="103.140625" style="1249" customWidth="1"/>
    <col min="7426" max="7426" width="20.5703125" style="1249" customWidth="1"/>
    <col min="7427" max="7427" width="19.42578125" style="1249" customWidth="1"/>
    <col min="7428" max="7428" width="16.7109375" style="1249" customWidth="1"/>
    <col min="7429" max="7429" width="9.28515625" style="1249"/>
    <col min="7430" max="7430" width="8.42578125" style="1249" customWidth="1"/>
    <col min="7431" max="7431" width="17.5703125" style="1249" bestFit="1" customWidth="1"/>
    <col min="7432" max="7432" width="21.7109375" style="1249" customWidth="1"/>
    <col min="7433" max="7433" width="21.28515625" style="1249" customWidth="1"/>
    <col min="7434" max="7669" width="9.28515625" style="1249"/>
    <col min="7670" max="7670" width="103.140625" style="1249" customWidth="1"/>
    <col min="7671" max="7671" width="20.5703125" style="1249" customWidth="1"/>
    <col min="7672" max="7672" width="19.42578125" style="1249" customWidth="1"/>
    <col min="7673" max="7673" width="16.7109375" style="1249" customWidth="1"/>
    <col min="7674" max="7674" width="12.85546875" style="1249" customWidth="1"/>
    <col min="7675" max="7675" width="11" style="1249" bestFit="1" customWidth="1"/>
    <col min="7676" max="7680" width="9.28515625" style="1249"/>
    <col min="7681" max="7681" width="103.140625" style="1249" customWidth="1"/>
    <col min="7682" max="7682" width="20.5703125" style="1249" customWidth="1"/>
    <col min="7683" max="7683" width="19.42578125" style="1249" customWidth="1"/>
    <col min="7684" max="7684" width="16.7109375" style="1249" customWidth="1"/>
    <col min="7685" max="7685" width="9.28515625" style="1249"/>
    <col min="7686" max="7686" width="8.42578125" style="1249" customWidth="1"/>
    <col min="7687" max="7687" width="17.5703125" style="1249" bestFit="1" customWidth="1"/>
    <col min="7688" max="7688" width="21.7109375" style="1249" customWidth="1"/>
    <col min="7689" max="7689" width="21.28515625" style="1249" customWidth="1"/>
    <col min="7690" max="7925" width="9.28515625" style="1249"/>
    <col min="7926" max="7926" width="103.140625" style="1249" customWidth="1"/>
    <col min="7927" max="7927" width="20.5703125" style="1249" customWidth="1"/>
    <col min="7928" max="7928" width="19.42578125" style="1249" customWidth="1"/>
    <col min="7929" max="7929" width="16.7109375" style="1249" customWidth="1"/>
    <col min="7930" max="7930" width="12.85546875" style="1249" customWidth="1"/>
    <col min="7931" max="7931" width="11" style="1249" bestFit="1" customWidth="1"/>
    <col min="7932" max="7936" width="9.28515625" style="1249"/>
    <col min="7937" max="7937" width="103.140625" style="1249" customWidth="1"/>
    <col min="7938" max="7938" width="20.5703125" style="1249" customWidth="1"/>
    <col min="7939" max="7939" width="19.42578125" style="1249" customWidth="1"/>
    <col min="7940" max="7940" width="16.7109375" style="1249" customWidth="1"/>
    <col min="7941" max="7941" width="9.28515625" style="1249"/>
    <col min="7942" max="7942" width="8.42578125" style="1249" customWidth="1"/>
    <col min="7943" max="7943" width="17.5703125" style="1249" bestFit="1" customWidth="1"/>
    <col min="7944" max="7944" width="21.7109375" style="1249" customWidth="1"/>
    <col min="7945" max="7945" width="21.28515625" style="1249" customWidth="1"/>
    <col min="7946" max="8181" width="9.28515625" style="1249"/>
    <col min="8182" max="8182" width="103.140625" style="1249" customWidth="1"/>
    <col min="8183" max="8183" width="20.5703125" style="1249" customWidth="1"/>
    <col min="8184" max="8184" width="19.42578125" style="1249" customWidth="1"/>
    <col min="8185" max="8185" width="16.7109375" style="1249" customWidth="1"/>
    <col min="8186" max="8186" width="12.85546875" style="1249" customWidth="1"/>
    <col min="8187" max="8187" width="11" style="1249" bestFit="1" customWidth="1"/>
    <col min="8188" max="8192" width="9.28515625" style="1249"/>
    <col min="8193" max="8193" width="103.140625" style="1249" customWidth="1"/>
    <col min="8194" max="8194" width="20.5703125" style="1249" customWidth="1"/>
    <col min="8195" max="8195" width="19.42578125" style="1249" customWidth="1"/>
    <col min="8196" max="8196" width="16.7109375" style="1249" customWidth="1"/>
    <col min="8197" max="8197" width="9.28515625" style="1249"/>
    <col min="8198" max="8198" width="8.42578125" style="1249" customWidth="1"/>
    <col min="8199" max="8199" width="17.5703125" style="1249" bestFit="1" customWidth="1"/>
    <col min="8200" max="8200" width="21.7109375" style="1249" customWidth="1"/>
    <col min="8201" max="8201" width="21.28515625" style="1249" customWidth="1"/>
    <col min="8202" max="8437" width="9.28515625" style="1249"/>
    <col min="8438" max="8438" width="103.140625" style="1249" customWidth="1"/>
    <col min="8439" max="8439" width="20.5703125" style="1249" customWidth="1"/>
    <col min="8440" max="8440" width="19.42578125" style="1249" customWidth="1"/>
    <col min="8441" max="8441" width="16.7109375" style="1249" customWidth="1"/>
    <col min="8442" max="8442" width="12.85546875" style="1249" customWidth="1"/>
    <col min="8443" max="8443" width="11" style="1249" bestFit="1" customWidth="1"/>
    <col min="8444" max="8448" width="9.28515625" style="1249"/>
    <col min="8449" max="8449" width="103.140625" style="1249" customWidth="1"/>
    <col min="8450" max="8450" width="20.5703125" style="1249" customWidth="1"/>
    <col min="8451" max="8451" width="19.42578125" style="1249" customWidth="1"/>
    <col min="8452" max="8452" width="16.7109375" style="1249" customWidth="1"/>
    <col min="8453" max="8453" width="9.28515625" style="1249"/>
    <col min="8454" max="8454" width="8.42578125" style="1249" customWidth="1"/>
    <col min="8455" max="8455" width="17.5703125" style="1249" bestFit="1" customWidth="1"/>
    <col min="8456" max="8456" width="21.7109375" style="1249" customWidth="1"/>
    <col min="8457" max="8457" width="21.28515625" style="1249" customWidth="1"/>
    <col min="8458" max="8693" width="9.28515625" style="1249"/>
    <col min="8694" max="8694" width="103.140625" style="1249" customWidth="1"/>
    <col min="8695" max="8695" width="20.5703125" style="1249" customWidth="1"/>
    <col min="8696" max="8696" width="19.42578125" style="1249" customWidth="1"/>
    <col min="8697" max="8697" width="16.7109375" style="1249" customWidth="1"/>
    <col min="8698" max="8698" width="12.85546875" style="1249" customWidth="1"/>
    <col min="8699" max="8699" width="11" style="1249" bestFit="1" customWidth="1"/>
    <col min="8700" max="8704" width="9.28515625" style="1249"/>
    <col min="8705" max="8705" width="103.140625" style="1249" customWidth="1"/>
    <col min="8706" max="8706" width="20.5703125" style="1249" customWidth="1"/>
    <col min="8707" max="8707" width="19.42578125" style="1249" customWidth="1"/>
    <col min="8708" max="8708" width="16.7109375" style="1249" customWidth="1"/>
    <col min="8709" max="8709" width="9.28515625" style="1249"/>
    <col min="8710" max="8710" width="8.42578125" style="1249" customWidth="1"/>
    <col min="8711" max="8711" width="17.5703125" style="1249" bestFit="1" customWidth="1"/>
    <col min="8712" max="8712" width="21.7109375" style="1249" customWidth="1"/>
    <col min="8713" max="8713" width="21.28515625" style="1249" customWidth="1"/>
    <col min="8714" max="8949" width="9.28515625" style="1249"/>
    <col min="8950" max="8950" width="103.140625" style="1249" customWidth="1"/>
    <col min="8951" max="8951" width="20.5703125" style="1249" customWidth="1"/>
    <col min="8952" max="8952" width="19.42578125" style="1249" customWidth="1"/>
    <col min="8953" max="8953" width="16.7109375" style="1249" customWidth="1"/>
    <col min="8954" max="8954" width="12.85546875" style="1249" customWidth="1"/>
    <col min="8955" max="8955" width="11" style="1249" bestFit="1" customWidth="1"/>
    <col min="8956" max="8960" width="9.28515625" style="1249"/>
    <col min="8961" max="8961" width="103.140625" style="1249" customWidth="1"/>
    <col min="8962" max="8962" width="20.5703125" style="1249" customWidth="1"/>
    <col min="8963" max="8963" width="19.42578125" style="1249" customWidth="1"/>
    <col min="8964" max="8964" width="16.7109375" style="1249" customWidth="1"/>
    <col min="8965" max="8965" width="9.28515625" style="1249"/>
    <col min="8966" max="8966" width="8.42578125" style="1249" customWidth="1"/>
    <col min="8967" max="8967" width="17.5703125" style="1249" bestFit="1" customWidth="1"/>
    <col min="8968" max="8968" width="21.7109375" style="1249" customWidth="1"/>
    <col min="8969" max="8969" width="21.28515625" style="1249" customWidth="1"/>
    <col min="8970" max="9205" width="9.28515625" style="1249"/>
    <col min="9206" max="9206" width="103.140625" style="1249" customWidth="1"/>
    <col min="9207" max="9207" width="20.5703125" style="1249" customWidth="1"/>
    <col min="9208" max="9208" width="19.42578125" style="1249" customWidth="1"/>
    <col min="9209" max="9209" width="16.7109375" style="1249" customWidth="1"/>
    <col min="9210" max="9210" width="12.85546875" style="1249" customWidth="1"/>
    <col min="9211" max="9211" width="11" style="1249" bestFit="1" customWidth="1"/>
    <col min="9212" max="9216" width="9.28515625" style="1249"/>
    <col min="9217" max="9217" width="103.140625" style="1249" customWidth="1"/>
    <col min="9218" max="9218" width="20.5703125" style="1249" customWidth="1"/>
    <col min="9219" max="9219" width="19.42578125" style="1249" customWidth="1"/>
    <col min="9220" max="9220" width="16.7109375" style="1249" customWidth="1"/>
    <col min="9221" max="9221" width="9.28515625" style="1249"/>
    <col min="9222" max="9222" width="8.42578125" style="1249" customWidth="1"/>
    <col min="9223" max="9223" width="17.5703125" style="1249" bestFit="1" customWidth="1"/>
    <col min="9224" max="9224" width="21.7109375" style="1249" customWidth="1"/>
    <col min="9225" max="9225" width="21.28515625" style="1249" customWidth="1"/>
    <col min="9226" max="9461" width="9.28515625" style="1249"/>
    <col min="9462" max="9462" width="103.140625" style="1249" customWidth="1"/>
    <col min="9463" max="9463" width="20.5703125" style="1249" customWidth="1"/>
    <col min="9464" max="9464" width="19.42578125" style="1249" customWidth="1"/>
    <col min="9465" max="9465" width="16.7109375" style="1249" customWidth="1"/>
    <col min="9466" max="9466" width="12.85546875" style="1249" customWidth="1"/>
    <col min="9467" max="9467" width="11" style="1249" bestFit="1" customWidth="1"/>
    <col min="9468" max="9472" width="9.28515625" style="1249"/>
    <col min="9473" max="9473" width="103.140625" style="1249" customWidth="1"/>
    <col min="9474" max="9474" width="20.5703125" style="1249" customWidth="1"/>
    <col min="9475" max="9475" width="19.42578125" style="1249" customWidth="1"/>
    <col min="9476" max="9476" width="16.7109375" style="1249" customWidth="1"/>
    <col min="9477" max="9477" width="9.28515625" style="1249"/>
    <col min="9478" max="9478" width="8.42578125" style="1249" customWidth="1"/>
    <col min="9479" max="9479" width="17.5703125" style="1249" bestFit="1" customWidth="1"/>
    <col min="9480" max="9480" width="21.7109375" style="1249" customWidth="1"/>
    <col min="9481" max="9481" width="21.28515625" style="1249" customWidth="1"/>
    <col min="9482" max="9717" width="9.28515625" style="1249"/>
    <col min="9718" max="9718" width="103.140625" style="1249" customWidth="1"/>
    <col min="9719" max="9719" width="20.5703125" style="1249" customWidth="1"/>
    <col min="9720" max="9720" width="19.42578125" style="1249" customWidth="1"/>
    <col min="9721" max="9721" width="16.7109375" style="1249" customWidth="1"/>
    <col min="9722" max="9722" width="12.85546875" style="1249" customWidth="1"/>
    <col min="9723" max="9723" width="11" style="1249" bestFit="1" customWidth="1"/>
    <col min="9724" max="9728" width="9.28515625" style="1249"/>
    <col min="9729" max="9729" width="103.140625" style="1249" customWidth="1"/>
    <col min="9730" max="9730" width="20.5703125" style="1249" customWidth="1"/>
    <col min="9731" max="9731" width="19.42578125" style="1249" customWidth="1"/>
    <col min="9732" max="9732" width="16.7109375" style="1249" customWidth="1"/>
    <col min="9733" max="9733" width="9.28515625" style="1249"/>
    <col min="9734" max="9734" width="8.42578125" style="1249" customWidth="1"/>
    <col min="9735" max="9735" width="17.5703125" style="1249" bestFit="1" customWidth="1"/>
    <col min="9736" max="9736" width="21.7109375" style="1249" customWidth="1"/>
    <col min="9737" max="9737" width="21.28515625" style="1249" customWidth="1"/>
    <col min="9738" max="9973" width="9.28515625" style="1249"/>
    <col min="9974" max="9974" width="103.140625" style="1249" customWidth="1"/>
    <col min="9975" max="9975" width="20.5703125" style="1249" customWidth="1"/>
    <col min="9976" max="9976" width="19.42578125" style="1249" customWidth="1"/>
    <col min="9977" max="9977" width="16.7109375" style="1249" customWidth="1"/>
    <col min="9978" max="9978" width="12.85546875" style="1249" customWidth="1"/>
    <col min="9979" max="9979" width="11" style="1249" bestFit="1" customWidth="1"/>
    <col min="9980" max="9984" width="9.28515625" style="1249"/>
    <col min="9985" max="9985" width="103.140625" style="1249" customWidth="1"/>
    <col min="9986" max="9986" width="20.5703125" style="1249" customWidth="1"/>
    <col min="9987" max="9987" width="19.42578125" style="1249" customWidth="1"/>
    <col min="9988" max="9988" width="16.7109375" style="1249" customWidth="1"/>
    <col min="9989" max="9989" width="9.28515625" style="1249"/>
    <col min="9990" max="9990" width="8.42578125" style="1249" customWidth="1"/>
    <col min="9991" max="9991" width="17.5703125" style="1249" bestFit="1" customWidth="1"/>
    <col min="9992" max="9992" width="21.7109375" style="1249" customWidth="1"/>
    <col min="9993" max="9993" width="21.28515625" style="1249" customWidth="1"/>
    <col min="9994" max="10229" width="9.28515625" style="1249"/>
    <col min="10230" max="10230" width="103.140625" style="1249" customWidth="1"/>
    <col min="10231" max="10231" width="20.5703125" style="1249" customWidth="1"/>
    <col min="10232" max="10232" width="19.42578125" style="1249" customWidth="1"/>
    <col min="10233" max="10233" width="16.7109375" style="1249" customWidth="1"/>
    <col min="10234" max="10234" width="12.85546875" style="1249" customWidth="1"/>
    <col min="10235" max="10235" width="11" style="1249" bestFit="1" customWidth="1"/>
    <col min="10236" max="10240" width="9.28515625" style="1249"/>
    <col min="10241" max="10241" width="103.140625" style="1249" customWidth="1"/>
    <col min="10242" max="10242" width="20.5703125" style="1249" customWidth="1"/>
    <col min="10243" max="10243" width="19.42578125" style="1249" customWidth="1"/>
    <col min="10244" max="10244" width="16.7109375" style="1249" customWidth="1"/>
    <col min="10245" max="10245" width="9.28515625" style="1249"/>
    <col min="10246" max="10246" width="8.42578125" style="1249" customWidth="1"/>
    <col min="10247" max="10247" width="17.5703125" style="1249" bestFit="1" customWidth="1"/>
    <col min="10248" max="10248" width="21.7109375" style="1249" customWidth="1"/>
    <col min="10249" max="10249" width="21.28515625" style="1249" customWidth="1"/>
    <col min="10250" max="10485" width="9.28515625" style="1249"/>
    <col min="10486" max="10486" width="103.140625" style="1249" customWidth="1"/>
    <col min="10487" max="10487" width="20.5703125" style="1249" customWidth="1"/>
    <col min="10488" max="10488" width="19.42578125" style="1249" customWidth="1"/>
    <col min="10489" max="10489" width="16.7109375" style="1249" customWidth="1"/>
    <col min="10490" max="10490" width="12.85546875" style="1249" customWidth="1"/>
    <col min="10491" max="10491" width="11" style="1249" bestFit="1" customWidth="1"/>
    <col min="10492" max="10496" width="9.28515625" style="1249"/>
    <col min="10497" max="10497" width="103.140625" style="1249" customWidth="1"/>
    <col min="10498" max="10498" width="20.5703125" style="1249" customWidth="1"/>
    <col min="10499" max="10499" width="19.42578125" style="1249" customWidth="1"/>
    <col min="10500" max="10500" width="16.7109375" style="1249" customWidth="1"/>
    <col min="10501" max="10501" width="9.28515625" style="1249"/>
    <col min="10502" max="10502" width="8.42578125" style="1249" customWidth="1"/>
    <col min="10503" max="10503" width="17.5703125" style="1249" bestFit="1" customWidth="1"/>
    <col min="10504" max="10504" width="21.7109375" style="1249" customWidth="1"/>
    <col min="10505" max="10505" width="21.28515625" style="1249" customWidth="1"/>
    <col min="10506" max="10741" width="9.28515625" style="1249"/>
    <col min="10742" max="10742" width="103.140625" style="1249" customWidth="1"/>
    <col min="10743" max="10743" width="20.5703125" style="1249" customWidth="1"/>
    <col min="10744" max="10744" width="19.42578125" style="1249" customWidth="1"/>
    <col min="10745" max="10745" width="16.7109375" style="1249" customWidth="1"/>
    <col min="10746" max="10746" width="12.85546875" style="1249" customWidth="1"/>
    <col min="10747" max="10747" width="11" style="1249" bestFit="1" customWidth="1"/>
    <col min="10748" max="10752" width="9.28515625" style="1249"/>
    <col min="10753" max="10753" width="103.140625" style="1249" customWidth="1"/>
    <col min="10754" max="10754" width="20.5703125" style="1249" customWidth="1"/>
    <col min="10755" max="10755" width="19.42578125" style="1249" customWidth="1"/>
    <col min="10756" max="10756" width="16.7109375" style="1249" customWidth="1"/>
    <col min="10757" max="10757" width="9.28515625" style="1249"/>
    <col min="10758" max="10758" width="8.42578125" style="1249" customWidth="1"/>
    <col min="10759" max="10759" width="17.5703125" style="1249" bestFit="1" customWidth="1"/>
    <col min="10760" max="10760" width="21.7109375" style="1249" customWidth="1"/>
    <col min="10761" max="10761" width="21.28515625" style="1249" customWidth="1"/>
    <col min="10762" max="10997" width="9.28515625" style="1249"/>
    <col min="10998" max="10998" width="103.140625" style="1249" customWidth="1"/>
    <col min="10999" max="10999" width="20.5703125" style="1249" customWidth="1"/>
    <col min="11000" max="11000" width="19.42578125" style="1249" customWidth="1"/>
    <col min="11001" max="11001" width="16.7109375" style="1249" customWidth="1"/>
    <col min="11002" max="11002" width="12.85546875" style="1249" customWidth="1"/>
    <col min="11003" max="11003" width="11" style="1249" bestFit="1" customWidth="1"/>
    <col min="11004" max="11008" width="9.28515625" style="1249"/>
    <col min="11009" max="11009" width="103.140625" style="1249" customWidth="1"/>
    <col min="11010" max="11010" width="20.5703125" style="1249" customWidth="1"/>
    <col min="11011" max="11011" width="19.42578125" style="1249" customWidth="1"/>
    <col min="11012" max="11012" width="16.7109375" style="1249" customWidth="1"/>
    <col min="11013" max="11013" width="9.28515625" style="1249"/>
    <col min="11014" max="11014" width="8.42578125" style="1249" customWidth="1"/>
    <col min="11015" max="11015" width="17.5703125" style="1249" bestFit="1" customWidth="1"/>
    <col min="11016" max="11016" width="21.7109375" style="1249" customWidth="1"/>
    <col min="11017" max="11017" width="21.28515625" style="1249" customWidth="1"/>
    <col min="11018" max="11253" width="9.28515625" style="1249"/>
    <col min="11254" max="11254" width="103.140625" style="1249" customWidth="1"/>
    <col min="11255" max="11255" width="20.5703125" style="1249" customWidth="1"/>
    <col min="11256" max="11256" width="19.42578125" style="1249" customWidth="1"/>
    <col min="11257" max="11257" width="16.7109375" style="1249" customWidth="1"/>
    <col min="11258" max="11258" width="12.85546875" style="1249" customWidth="1"/>
    <col min="11259" max="11259" width="11" style="1249" bestFit="1" customWidth="1"/>
    <col min="11260" max="11264" width="9.28515625" style="1249"/>
    <col min="11265" max="11265" width="103.140625" style="1249" customWidth="1"/>
    <col min="11266" max="11266" width="20.5703125" style="1249" customWidth="1"/>
    <col min="11267" max="11267" width="19.42578125" style="1249" customWidth="1"/>
    <col min="11268" max="11268" width="16.7109375" style="1249" customWidth="1"/>
    <col min="11269" max="11269" width="9.28515625" style="1249"/>
    <col min="11270" max="11270" width="8.42578125" style="1249" customWidth="1"/>
    <col min="11271" max="11271" width="17.5703125" style="1249" bestFit="1" customWidth="1"/>
    <col min="11272" max="11272" width="21.7109375" style="1249" customWidth="1"/>
    <col min="11273" max="11273" width="21.28515625" style="1249" customWidth="1"/>
    <col min="11274" max="11509" width="9.28515625" style="1249"/>
    <col min="11510" max="11510" width="103.140625" style="1249" customWidth="1"/>
    <col min="11511" max="11511" width="20.5703125" style="1249" customWidth="1"/>
    <col min="11512" max="11512" width="19.42578125" style="1249" customWidth="1"/>
    <col min="11513" max="11513" width="16.7109375" style="1249" customWidth="1"/>
    <col min="11514" max="11514" width="12.85546875" style="1249" customWidth="1"/>
    <col min="11515" max="11515" width="11" style="1249" bestFit="1" customWidth="1"/>
    <col min="11516" max="11520" width="9.28515625" style="1249"/>
    <col min="11521" max="11521" width="103.140625" style="1249" customWidth="1"/>
    <col min="11522" max="11522" width="20.5703125" style="1249" customWidth="1"/>
    <col min="11523" max="11523" width="19.42578125" style="1249" customWidth="1"/>
    <col min="11524" max="11524" width="16.7109375" style="1249" customWidth="1"/>
    <col min="11525" max="11525" width="9.28515625" style="1249"/>
    <col min="11526" max="11526" width="8.42578125" style="1249" customWidth="1"/>
    <col min="11527" max="11527" width="17.5703125" style="1249" bestFit="1" customWidth="1"/>
    <col min="11528" max="11528" width="21.7109375" style="1249" customWidth="1"/>
    <col min="11529" max="11529" width="21.28515625" style="1249" customWidth="1"/>
    <col min="11530" max="11765" width="9.28515625" style="1249"/>
    <col min="11766" max="11766" width="103.140625" style="1249" customWidth="1"/>
    <col min="11767" max="11767" width="20.5703125" style="1249" customWidth="1"/>
    <col min="11768" max="11768" width="19.42578125" style="1249" customWidth="1"/>
    <col min="11769" max="11769" width="16.7109375" style="1249" customWidth="1"/>
    <col min="11770" max="11770" width="12.85546875" style="1249" customWidth="1"/>
    <col min="11771" max="11771" width="11" style="1249" bestFit="1" customWidth="1"/>
    <col min="11772" max="11776" width="9.28515625" style="1249"/>
    <col min="11777" max="11777" width="103.140625" style="1249" customWidth="1"/>
    <col min="11778" max="11778" width="20.5703125" style="1249" customWidth="1"/>
    <col min="11779" max="11779" width="19.42578125" style="1249" customWidth="1"/>
    <col min="11780" max="11780" width="16.7109375" style="1249" customWidth="1"/>
    <col min="11781" max="11781" width="9.28515625" style="1249"/>
    <col min="11782" max="11782" width="8.42578125" style="1249" customWidth="1"/>
    <col min="11783" max="11783" width="17.5703125" style="1249" bestFit="1" customWidth="1"/>
    <col min="11784" max="11784" width="21.7109375" style="1249" customWidth="1"/>
    <col min="11785" max="11785" width="21.28515625" style="1249" customWidth="1"/>
    <col min="11786" max="12021" width="9.28515625" style="1249"/>
    <col min="12022" max="12022" width="103.140625" style="1249" customWidth="1"/>
    <col min="12023" max="12023" width="20.5703125" style="1249" customWidth="1"/>
    <col min="12024" max="12024" width="19.42578125" style="1249" customWidth="1"/>
    <col min="12025" max="12025" width="16.7109375" style="1249" customWidth="1"/>
    <col min="12026" max="12026" width="12.85546875" style="1249" customWidth="1"/>
    <col min="12027" max="12027" width="11" style="1249" bestFit="1" customWidth="1"/>
    <col min="12028" max="12032" width="9.28515625" style="1249"/>
    <col min="12033" max="12033" width="103.140625" style="1249" customWidth="1"/>
    <col min="12034" max="12034" width="20.5703125" style="1249" customWidth="1"/>
    <col min="12035" max="12035" width="19.42578125" style="1249" customWidth="1"/>
    <col min="12036" max="12036" width="16.7109375" style="1249" customWidth="1"/>
    <col min="12037" max="12037" width="9.28515625" style="1249"/>
    <col min="12038" max="12038" width="8.42578125" style="1249" customWidth="1"/>
    <col min="12039" max="12039" width="17.5703125" style="1249" bestFit="1" customWidth="1"/>
    <col min="12040" max="12040" width="21.7109375" style="1249" customWidth="1"/>
    <col min="12041" max="12041" width="21.28515625" style="1249" customWidth="1"/>
    <col min="12042" max="12277" width="9.28515625" style="1249"/>
    <col min="12278" max="12278" width="103.140625" style="1249" customWidth="1"/>
    <col min="12279" max="12279" width="20.5703125" style="1249" customWidth="1"/>
    <col min="12280" max="12280" width="19.42578125" style="1249" customWidth="1"/>
    <col min="12281" max="12281" width="16.7109375" style="1249" customWidth="1"/>
    <col min="12282" max="12282" width="12.85546875" style="1249" customWidth="1"/>
    <col min="12283" max="12283" width="11" style="1249" bestFit="1" customWidth="1"/>
    <col min="12284" max="12288" width="9.28515625" style="1249"/>
    <col min="12289" max="12289" width="103.140625" style="1249" customWidth="1"/>
    <col min="12290" max="12290" width="20.5703125" style="1249" customWidth="1"/>
    <col min="12291" max="12291" width="19.42578125" style="1249" customWidth="1"/>
    <col min="12292" max="12292" width="16.7109375" style="1249" customWidth="1"/>
    <col min="12293" max="12293" width="9.28515625" style="1249"/>
    <col min="12294" max="12294" width="8.42578125" style="1249" customWidth="1"/>
    <col min="12295" max="12295" width="17.5703125" style="1249" bestFit="1" customWidth="1"/>
    <col min="12296" max="12296" width="21.7109375" style="1249" customWidth="1"/>
    <col min="12297" max="12297" width="21.28515625" style="1249" customWidth="1"/>
    <col min="12298" max="12533" width="9.28515625" style="1249"/>
    <col min="12534" max="12534" width="103.140625" style="1249" customWidth="1"/>
    <col min="12535" max="12535" width="20.5703125" style="1249" customWidth="1"/>
    <col min="12536" max="12536" width="19.42578125" style="1249" customWidth="1"/>
    <col min="12537" max="12537" width="16.7109375" style="1249" customWidth="1"/>
    <col min="12538" max="12538" width="12.85546875" style="1249" customWidth="1"/>
    <col min="12539" max="12539" width="11" style="1249" bestFit="1" customWidth="1"/>
    <col min="12540" max="12544" width="9.28515625" style="1249"/>
    <col min="12545" max="12545" width="103.140625" style="1249" customWidth="1"/>
    <col min="12546" max="12546" width="20.5703125" style="1249" customWidth="1"/>
    <col min="12547" max="12547" width="19.42578125" style="1249" customWidth="1"/>
    <col min="12548" max="12548" width="16.7109375" style="1249" customWidth="1"/>
    <col min="12549" max="12549" width="9.28515625" style="1249"/>
    <col min="12550" max="12550" width="8.42578125" style="1249" customWidth="1"/>
    <col min="12551" max="12551" width="17.5703125" style="1249" bestFit="1" customWidth="1"/>
    <col min="12552" max="12552" width="21.7109375" style="1249" customWidth="1"/>
    <col min="12553" max="12553" width="21.28515625" style="1249" customWidth="1"/>
    <col min="12554" max="12789" width="9.28515625" style="1249"/>
    <col min="12790" max="12790" width="103.140625" style="1249" customWidth="1"/>
    <col min="12791" max="12791" width="20.5703125" style="1249" customWidth="1"/>
    <col min="12792" max="12792" width="19.42578125" style="1249" customWidth="1"/>
    <col min="12793" max="12793" width="16.7109375" style="1249" customWidth="1"/>
    <col min="12794" max="12794" width="12.85546875" style="1249" customWidth="1"/>
    <col min="12795" max="12795" width="11" style="1249" bestFit="1" customWidth="1"/>
    <col min="12796" max="12800" width="9.28515625" style="1249"/>
    <col min="12801" max="12801" width="103.140625" style="1249" customWidth="1"/>
    <col min="12802" max="12802" width="20.5703125" style="1249" customWidth="1"/>
    <col min="12803" max="12803" width="19.42578125" style="1249" customWidth="1"/>
    <col min="12804" max="12804" width="16.7109375" style="1249" customWidth="1"/>
    <col min="12805" max="12805" width="9.28515625" style="1249"/>
    <col min="12806" max="12806" width="8.42578125" style="1249" customWidth="1"/>
    <col min="12807" max="12807" width="17.5703125" style="1249" bestFit="1" customWidth="1"/>
    <col min="12808" max="12808" width="21.7109375" style="1249" customWidth="1"/>
    <col min="12809" max="12809" width="21.28515625" style="1249" customWidth="1"/>
    <col min="12810" max="13045" width="9.28515625" style="1249"/>
    <col min="13046" max="13046" width="103.140625" style="1249" customWidth="1"/>
    <col min="13047" max="13047" width="20.5703125" style="1249" customWidth="1"/>
    <col min="13048" max="13048" width="19.42578125" style="1249" customWidth="1"/>
    <col min="13049" max="13049" width="16.7109375" style="1249" customWidth="1"/>
    <col min="13050" max="13050" width="12.85546875" style="1249" customWidth="1"/>
    <col min="13051" max="13051" width="11" style="1249" bestFit="1" customWidth="1"/>
    <col min="13052" max="13056" width="9.28515625" style="1249"/>
    <col min="13057" max="13057" width="103.140625" style="1249" customWidth="1"/>
    <col min="13058" max="13058" width="20.5703125" style="1249" customWidth="1"/>
    <col min="13059" max="13059" width="19.42578125" style="1249" customWidth="1"/>
    <col min="13060" max="13060" width="16.7109375" style="1249" customWidth="1"/>
    <col min="13061" max="13061" width="9.28515625" style="1249"/>
    <col min="13062" max="13062" width="8.42578125" style="1249" customWidth="1"/>
    <col min="13063" max="13063" width="17.5703125" style="1249" bestFit="1" customWidth="1"/>
    <col min="13064" max="13064" width="21.7109375" style="1249" customWidth="1"/>
    <col min="13065" max="13065" width="21.28515625" style="1249" customWidth="1"/>
    <col min="13066" max="13301" width="9.28515625" style="1249"/>
    <col min="13302" max="13302" width="103.140625" style="1249" customWidth="1"/>
    <col min="13303" max="13303" width="20.5703125" style="1249" customWidth="1"/>
    <col min="13304" max="13304" width="19.42578125" style="1249" customWidth="1"/>
    <col min="13305" max="13305" width="16.7109375" style="1249" customWidth="1"/>
    <col min="13306" max="13306" width="12.85546875" style="1249" customWidth="1"/>
    <col min="13307" max="13307" width="11" style="1249" bestFit="1" customWidth="1"/>
    <col min="13308" max="13312" width="9.28515625" style="1249"/>
    <col min="13313" max="13313" width="103.140625" style="1249" customWidth="1"/>
    <col min="13314" max="13314" width="20.5703125" style="1249" customWidth="1"/>
    <col min="13315" max="13315" width="19.42578125" style="1249" customWidth="1"/>
    <col min="13316" max="13316" width="16.7109375" style="1249" customWidth="1"/>
    <col min="13317" max="13317" width="9.28515625" style="1249"/>
    <col min="13318" max="13318" width="8.42578125" style="1249" customWidth="1"/>
    <col min="13319" max="13319" width="17.5703125" style="1249" bestFit="1" customWidth="1"/>
    <col min="13320" max="13320" width="21.7109375" style="1249" customWidth="1"/>
    <col min="13321" max="13321" width="21.28515625" style="1249" customWidth="1"/>
    <col min="13322" max="13557" width="9.28515625" style="1249"/>
    <col min="13558" max="13558" width="103.140625" style="1249" customWidth="1"/>
    <col min="13559" max="13559" width="20.5703125" style="1249" customWidth="1"/>
    <col min="13560" max="13560" width="19.42578125" style="1249" customWidth="1"/>
    <col min="13561" max="13561" width="16.7109375" style="1249" customWidth="1"/>
    <col min="13562" max="13562" width="12.85546875" style="1249" customWidth="1"/>
    <col min="13563" max="13563" width="11" style="1249" bestFit="1" customWidth="1"/>
    <col min="13564" max="13568" width="9.28515625" style="1249"/>
    <col min="13569" max="13569" width="103.140625" style="1249" customWidth="1"/>
    <col min="13570" max="13570" width="20.5703125" style="1249" customWidth="1"/>
    <col min="13571" max="13571" width="19.42578125" style="1249" customWidth="1"/>
    <col min="13572" max="13572" width="16.7109375" style="1249" customWidth="1"/>
    <col min="13573" max="13573" width="9.28515625" style="1249"/>
    <col min="13574" max="13574" width="8.42578125" style="1249" customWidth="1"/>
    <col min="13575" max="13575" width="17.5703125" style="1249" bestFit="1" customWidth="1"/>
    <col min="13576" max="13576" width="21.7109375" style="1249" customWidth="1"/>
    <col min="13577" max="13577" width="21.28515625" style="1249" customWidth="1"/>
    <col min="13578" max="13813" width="9.28515625" style="1249"/>
    <col min="13814" max="13814" width="103.140625" style="1249" customWidth="1"/>
    <col min="13815" max="13815" width="20.5703125" style="1249" customWidth="1"/>
    <col min="13816" max="13816" width="19.42578125" style="1249" customWidth="1"/>
    <col min="13817" max="13817" width="16.7109375" style="1249" customWidth="1"/>
    <col min="13818" max="13818" width="12.85546875" style="1249" customWidth="1"/>
    <col min="13819" max="13819" width="11" style="1249" bestFit="1" customWidth="1"/>
    <col min="13820" max="13824" width="9.28515625" style="1249"/>
    <col min="13825" max="13825" width="103.140625" style="1249" customWidth="1"/>
    <col min="13826" max="13826" width="20.5703125" style="1249" customWidth="1"/>
    <col min="13827" max="13827" width="19.42578125" style="1249" customWidth="1"/>
    <col min="13828" max="13828" width="16.7109375" style="1249" customWidth="1"/>
    <col min="13829" max="13829" width="9.28515625" style="1249"/>
    <col min="13830" max="13830" width="8.42578125" style="1249" customWidth="1"/>
    <col min="13831" max="13831" width="17.5703125" style="1249" bestFit="1" customWidth="1"/>
    <col min="13832" max="13832" width="21.7109375" style="1249" customWidth="1"/>
    <col min="13833" max="13833" width="21.28515625" style="1249" customWidth="1"/>
    <col min="13834" max="14069" width="9.28515625" style="1249"/>
    <col min="14070" max="14070" width="103.140625" style="1249" customWidth="1"/>
    <col min="14071" max="14071" width="20.5703125" style="1249" customWidth="1"/>
    <col min="14072" max="14072" width="19.42578125" style="1249" customWidth="1"/>
    <col min="14073" max="14073" width="16.7109375" style="1249" customWidth="1"/>
    <col min="14074" max="14074" width="12.85546875" style="1249" customWidth="1"/>
    <col min="14075" max="14075" width="11" style="1249" bestFit="1" customWidth="1"/>
    <col min="14076" max="14080" width="9.28515625" style="1249"/>
    <col min="14081" max="14081" width="103.140625" style="1249" customWidth="1"/>
    <col min="14082" max="14082" width="20.5703125" style="1249" customWidth="1"/>
    <col min="14083" max="14083" width="19.42578125" style="1249" customWidth="1"/>
    <col min="14084" max="14084" width="16.7109375" style="1249" customWidth="1"/>
    <col min="14085" max="14085" width="9.28515625" style="1249"/>
    <col min="14086" max="14086" width="8.42578125" style="1249" customWidth="1"/>
    <col min="14087" max="14087" width="17.5703125" style="1249" bestFit="1" customWidth="1"/>
    <col min="14088" max="14088" width="21.7109375" style="1249" customWidth="1"/>
    <col min="14089" max="14089" width="21.28515625" style="1249" customWidth="1"/>
    <col min="14090" max="14325" width="9.28515625" style="1249"/>
    <col min="14326" max="14326" width="103.140625" style="1249" customWidth="1"/>
    <col min="14327" max="14327" width="20.5703125" style="1249" customWidth="1"/>
    <col min="14328" max="14328" width="19.42578125" style="1249" customWidth="1"/>
    <col min="14329" max="14329" width="16.7109375" style="1249" customWidth="1"/>
    <col min="14330" max="14330" width="12.85546875" style="1249" customWidth="1"/>
    <col min="14331" max="14331" width="11" style="1249" bestFit="1" customWidth="1"/>
    <col min="14332" max="14336" width="9.28515625" style="1249"/>
    <col min="14337" max="14337" width="103.140625" style="1249" customWidth="1"/>
    <col min="14338" max="14338" width="20.5703125" style="1249" customWidth="1"/>
    <col min="14339" max="14339" width="19.42578125" style="1249" customWidth="1"/>
    <col min="14340" max="14340" width="16.7109375" style="1249" customWidth="1"/>
    <col min="14341" max="14341" width="9.28515625" style="1249"/>
    <col min="14342" max="14342" width="8.42578125" style="1249" customWidth="1"/>
    <col min="14343" max="14343" width="17.5703125" style="1249" bestFit="1" customWidth="1"/>
    <col min="14344" max="14344" width="21.7109375" style="1249" customWidth="1"/>
    <col min="14345" max="14345" width="21.28515625" style="1249" customWidth="1"/>
    <col min="14346" max="14581" width="9.28515625" style="1249"/>
    <col min="14582" max="14582" width="103.140625" style="1249" customWidth="1"/>
    <col min="14583" max="14583" width="20.5703125" style="1249" customWidth="1"/>
    <col min="14584" max="14584" width="19.42578125" style="1249" customWidth="1"/>
    <col min="14585" max="14585" width="16.7109375" style="1249" customWidth="1"/>
    <col min="14586" max="14586" width="12.85546875" style="1249" customWidth="1"/>
    <col min="14587" max="14587" width="11" style="1249" bestFit="1" customWidth="1"/>
    <col min="14588" max="14592" width="9.28515625" style="1249"/>
    <col min="14593" max="14593" width="103.140625" style="1249" customWidth="1"/>
    <col min="14594" max="14594" width="20.5703125" style="1249" customWidth="1"/>
    <col min="14595" max="14595" width="19.42578125" style="1249" customWidth="1"/>
    <col min="14596" max="14596" width="16.7109375" style="1249" customWidth="1"/>
    <col min="14597" max="14597" width="9.28515625" style="1249"/>
    <col min="14598" max="14598" width="8.42578125" style="1249" customWidth="1"/>
    <col min="14599" max="14599" width="17.5703125" style="1249" bestFit="1" customWidth="1"/>
    <col min="14600" max="14600" width="21.7109375" style="1249" customWidth="1"/>
    <col min="14601" max="14601" width="21.28515625" style="1249" customWidth="1"/>
    <col min="14602" max="14837" width="9.28515625" style="1249"/>
    <col min="14838" max="14838" width="103.140625" style="1249" customWidth="1"/>
    <col min="14839" max="14839" width="20.5703125" style="1249" customWidth="1"/>
    <col min="14840" max="14840" width="19.42578125" style="1249" customWidth="1"/>
    <col min="14841" max="14841" width="16.7109375" style="1249" customWidth="1"/>
    <col min="14842" max="14842" width="12.85546875" style="1249" customWidth="1"/>
    <col min="14843" max="14843" width="11" style="1249" bestFit="1" customWidth="1"/>
    <col min="14844" max="14848" width="9.28515625" style="1249"/>
    <col min="14849" max="14849" width="103.140625" style="1249" customWidth="1"/>
    <col min="14850" max="14850" width="20.5703125" style="1249" customWidth="1"/>
    <col min="14851" max="14851" width="19.42578125" style="1249" customWidth="1"/>
    <col min="14852" max="14852" width="16.7109375" style="1249" customWidth="1"/>
    <col min="14853" max="14853" width="9.28515625" style="1249"/>
    <col min="14854" max="14854" width="8.42578125" style="1249" customWidth="1"/>
    <col min="14855" max="14855" width="17.5703125" style="1249" bestFit="1" customWidth="1"/>
    <col min="14856" max="14856" width="21.7109375" style="1249" customWidth="1"/>
    <col min="14857" max="14857" width="21.28515625" style="1249" customWidth="1"/>
    <col min="14858" max="15093" width="9.28515625" style="1249"/>
    <col min="15094" max="15094" width="103.140625" style="1249" customWidth="1"/>
    <col min="15095" max="15095" width="20.5703125" style="1249" customWidth="1"/>
    <col min="15096" max="15096" width="19.42578125" style="1249" customWidth="1"/>
    <col min="15097" max="15097" width="16.7109375" style="1249" customWidth="1"/>
    <col min="15098" max="15098" width="12.85546875" style="1249" customWidth="1"/>
    <col min="15099" max="15099" width="11" style="1249" bestFit="1" customWidth="1"/>
    <col min="15100" max="15104" width="9.28515625" style="1249"/>
    <col min="15105" max="15105" width="103.140625" style="1249" customWidth="1"/>
    <col min="15106" max="15106" width="20.5703125" style="1249" customWidth="1"/>
    <col min="15107" max="15107" width="19.42578125" style="1249" customWidth="1"/>
    <col min="15108" max="15108" width="16.7109375" style="1249" customWidth="1"/>
    <col min="15109" max="15109" width="9.28515625" style="1249"/>
    <col min="15110" max="15110" width="8.42578125" style="1249" customWidth="1"/>
    <col min="15111" max="15111" width="17.5703125" style="1249" bestFit="1" customWidth="1"/>
    <col min="15112" max="15112" width="21.7109375" style="1249" customWidth="1"/>
    <col min="15113" max="15113" width="21.28515625" style="1249" customWidth="1"/>
    <col min="15114" max="15349" width="9.28515625" style="1249"/>
    <col min="15350" max="15350" width="103.140625" style="1249" customWidth="1"/>
    <col min="15351" max="15351" width="20.5703125" style="1249" customWidth="1"/>
    <col min="15352" max="15352" width="19.42578125" style="1249" customWidth="1"/>
    <col min="15353" max="15353" width="16.7109375" style="1249" customWidth="1"/>
    <col min="15354" max="15354" width="12.85546875" style="1249" customWidth="1"/>
    <col min="15355" max="15355" width="11" style="1249" bestFit="1" customWidth="1"/>
    <col min="15356" max="15360" width="9.28515625" style="1249"/>
    <col min="15361" max="15361" width="103.140625" style="1249" customWidth="1"/>
    <col min="15362" max="15362" width="20.5703125" style="1249" customWidth="1"/>
    <col min="15363" max="15363" width="19.42578125" style="1249" customWidth="1"/>
    <col min="15364" max="15364" width="16.7109375" style="1249" customWidth="1"/>
    <col min="15365" max="15365" width="9.28515625" style="1249"/>
    <col min="15366" max="15366" width="8.42578125" style="1249" customWidth="1"/>
    <col min="15367" max="15367" width="17.5703125" style="1249" bestFit="1" customWidth="1"/>
    <col min="15368" max="15368" width="21.7109375" style="1249" customWidth="1"/>
    <col min="15369" max="15369" width="21.28515625" style="1249" customWidth="1"/>
    <col min="15370" max="15605" width="9.28515625" style="1249"/>
    <col min="15606" max="15606" width="103.140625" style="1249" customWidth="1"/>
    <col min="15607" max="15607" width="20.5703125" style="1249" customWidth="1"/>
    <col min="15608" max="15608" width="19.42578125" style="1249" customWidth="1"/>
    <col min="15609" max="15609" width="16.7109375" style="1249" customWidth="1"/>
    <col min="15610" max="15610" width="12.85546875" style="1249" customWidth="1"/>
    <col min="15611" max="15611" width="11" style="1249" bestFit="1" customWidth="1"/>
    <col min="15612" max="15616" width="9.28515625" style="1249"/>
    <col min="15617" max="15617" width="103.140625" style="1249" customWidth="1"/>
    <col min="15618" max="15618" width="20.5703125" style="1249" customWidth="1"/>
    <col min="15619" max="15619" width="19.42578125" style="1249" customWidth="1"/>
    <col min="15620" max="15620" width="16.7109375" style="1249" customWidth="1"/>
    <col min="15621" max="15621" width="9.28515625" style="1249"/>
    <col min="15622" max="15622" width="8.42578125" style="1249" customWidth="1"/>
    <col min="15623" max="15623" width="17.5703125" style="1249" bestFit="1" customWidth="1"/>
    <col min="15624" max="15624" width="21.7109375" style="1249" customWidth="1"/>
    <col min="15625" max="15625" width="21.28515625" style="1249" customWidth="1"/>
    <col min="15626" max="15861" width="9.28515625" style="1249"/>
    <col min="15862" max="15862" width="103.140625" style="1249" customWidth="1"/>
    <col min="15863" max="15863" width="20.5703125" style="1249" customWidth="1"/>
    <col min="15864" max="15864" width="19.42578125" style="1249" customWidth="1"/>
    <col min="15865" max="15865" width="16.7109375" style="1249" customWidth="1"/>
    <col min="15866" max="15866" width="12.85546875" style="1249" customWidth="1"/>
    <col min="15867" max="15867" width="11" style="1249" bestFit="1" customWidth="1"/>
    <col min="15868" max="15872" width="9.28515625" style="1249"/>
    <col min="15873" max="15873" width="103.140625" style="1249" customWidth="1"/>
    <col min="15874" max="15874" width="20.5703125" style="1249" customWidth="1"/>
    <col min="15875" max="15875" width="19.42578125" style="1249" customWidth="1"/>
    <col min="15876" max="15876" width="16.7109375" style="1249" customWidth="1"/>
    <col min="15877" max="15877" width="9.28515625" style="1249"/>
    <col min="15878" max="15878" width="8.42578125" style="1249" customWidth="1"/>
    <col min="15879" max="15879" width="17.5703125" style="1249" bestFit="1" customWidth="1"/>
    <col min="15880" max="15880" width="21.7109375" style="1249" customWidth="1"/>
    <col min="15881" max="15881" width="21.28515625" style="1249" customWidth="1"/>
    <col min="15882" max="16117" width="9.28515625" style="1249"/>
    <col min="16118" max="16118" width="103.140625" style="1249" customWidth="1"/>
    <col min="16119" max="16119" width="20.5703125" style="1249" customWidth="1"/>
    <col min="16120" max="16120" width="19.42578125" style="1249" customWidth="1"/>
    <col min="16121" max="16121" width="16.7109375" style="1249" customWidth="1"/>
    <col min="16122" max="16122" width="12.85546875" style="1249" customWidth="1"/>
    <col min="16123" max="16123" width="11" style="1249" bestFit="1" customWidth="1"/>
    <col min="16124" max="16128" width="9.28515625" style="1249"/>
    <col min="16129" max="16129" width="103.140625" style="1249" customWidth="1"/>
    <col min="16130" max="16130" width="20.5703125" style="1249" customWidth="1"/>
    <col min="16131" max="16131" width="19.42578125" style="1249" customWidth="1"/>
    <col min="16132" max="16132" width="16.7109375" style="1249" customWidth="1"/>
    <col min="16133" max="16133" width="9.28515625" style="1249"/>
    <col min="16134" max="16134" width="8.42578125" style="1249" customWidth="1"/>
    <col min="16135" max="16135" width="17.5703125" style="1249" bestFit="1" customWidth="1"/>
    <col min="16136" max="16136" width="21.7109375" style="1249" customWidth="1"/>
    <col min="16137" max="16137" width="21.28515625" style="1249" customWidth="1"/>
    <col min="16138" max="16373" width="9.28515625" style="1249"/>
    <col min="16374" max="16374" width="103.140625" style="1249" customWidth="1"/>
    <col min="16375" max="16375" width="20.5703125" style="1249" customWidth="1"/>
    <col min="16376" max="16376" width="19.42578125" style="1249" customWidth="1"/>
    <col min="16377" max="16377" width="16.7109375" style="1249" customWidth="1"/>
    <col min="16378" max="16378" width="12.85546875" style="1249" customWidth="1"/>
    <col min="16379" max="16379" width="11" style="1249" bestFit="1" customWidth="1"/>
    <col min="16380" max="16384" width="9.28515625" style="1249"/>
  </cols>
  <sheetData>
    <row r="1" spans="1:5" ht="16.5" customHeight="1">
      <c r="A1" s="1247" t="s">
        <v>782</v>
      </c>
      <c r="B1" s="1248"/>
      <c r="C1" s="1691"/>
      <c r="D1" s="1691"/>
    </row>
    <row r="2" spans="1:5" ht="22.5" customHeight="1">
      <c r="A2" s="1692" t="s">
        <v>783</v>
      </c>
      <c r="B2" s="1692"/>
      <c r="C2" s="1692"/>
      <c r="D2" s="1692"/>
    </row>
    <row r="3" spans="1:5" s="1252" customFormat="1" ht="18" customHeight="1">
      <c r="A3" s="1250"/>
      <c r="B3" s="1251"/>
      <c r="C3" s="1693" t="s">
        <v>2</v>
      </c>
      <c r="D3" s="1693"/>
    </row>
    <row r="4" spans="1:5" s="1255" customFormat="1" ht="79.5" customHeight="1">
      <c r="A4" s="1694" t="s">
        <v>784</v>
      </c>
      <c r="B4" s="1696" t="s">
        <v>785</v>
      </c>
      <c r="C4" s="1253" t="s">
        <v>229</v>
      </c>
      <c r="D4" s="1254" t="s">
        <v>230</v>
      </c>
    </row>
    <row r="5" spans="1:5" s="1255" customFormat="1" ht="24" customHeight="1">
      <c r="A5" s="1695"/>
      <c r="B5" s="1697"/>
      <c r="C5" s="1256" t="s">
        <v>781</v>
      </c>
      <c r="D5" s="1257" t="s">
        <v>232</v>
      </c>
    </row>
    <row r="6" spans="1:5" s="1255" customFormat="1" ht="21.6" customHeight="1">
      <c r="A6" s="1258">
        <v>1</v>
      </c>
      <c r="B6" s="1259">
        <v>2</v>
      </c>
      <c r="C6" s="1260">
        <v>3</v>
      </c>
      <c r="D6" s="1257" t="s">
        <v>34</v>
      </c>
    </row>
    <row r="7" spans="1:5" s="1266" customFormat="1" ht="39" customHeight="1">
      <c r="A7" s="1261" t="s">
        <v>786</v>
      </c>
      <c r="B7" s="1262">
        <v>18251368000</v>
      </c>
      <c r="C7" s="1263">
        <v>6041373763.5299997</v>
      </c>
      <c r="D7" s="1264">
        <f>C7/B7</f>
        <v>0.33100936672418196</v>
      </c>
      <c r="E7" s="1265"/>
    </row>
    <row r="8" spans="1:5" s="1266" customFormat="1" ht="39" customHeight="1">
      <c r="A8" s="1261" t="s">
        <v>787</v>
      </c>
      <c r="B8" s="1262">
        <v>4367586000</v>
      </c>
      <c r="C8" s="1263">
        <v>2822479386.3299999</v>
      </c>
      <c r="D8" s="1264">
        <f t="shared" ref="D8:D27" si="0">C8/B8</f>
        <v>0.64623327081138182</v>
      </c>
      <c r="E8" s="1265"/>
    </row>
    <row r="9" spans="1:5" s="1266" customFormat="1" ht="39" customHeight="1">
      <c r="A9" s="1261" t="s">
        <v>788</v>
      </c>
      <c r="B9" s="1262">
        <v>991554000</v>
      </c>
      <c r="C9" s="1263">
        <v>461842118.67000002</v>
      </c>
      <c r="D9" s="1264">
        <f t="shared" si="0"/>
        <v>0.4657760633006372</v>
      </c>
      <c r="E9" s="1265"/>
    </row>
    <row r="10" spans="1:5" s="1266" customFormat="1" ht="39" customHeight="1">
      <c r="A10" s="1261" t="s">
        <v>789</v>
      </c>
      <c r="B10" s="1262">
        <v>2821075000</v>
      </c>
      <c r="C10" s="1263">
        <v>912093716.60000002</v>
      </c>
      <c r="D10" s="1264">
        <f t="shared" si="0"/>
        <v>0.32331423893373978</v>
      </c>
      <c r="E10" s="1265"/>
    </row>
    <row r="11" spans="1:5" s="1266" customFormat="1" ht="39" customHeight="1">
      <c r="A11" s="1261" t="s">
        <v>790</v>
      </c>
      <c r="B11" s="1262">
        <v>1827378000</v>
      </c>
      <c r="C11" s="1263">
        <v>591264411.71000004</v>
      </c>
      <c r="D11" s="1264">
        <f t="shared" si="0"/>
        <v>0.32355889789085784</v>
      </c>
      <c r="E11" s="1265"/>
    </row>
    <row r="12" spans="1:5" s="1266" customFormat="1" ht="39" customHeight="1">
      <c r="A12" s="1261" t="s">
        <v>791</v>
      </c>
      <c r="B12" s="1267">
        <v>1655279000</v>
      </c>
      <c r="C12" s="1263">
        <v>680268971.62</v>
      </c>
      <c r="D12" s="1264">
        <f t="shared" si="0"/>
        <v>0.41096937230521258</v>
      </c>
      <c r="E12" s="1265"/>
    </row>
    <row r="13" spans="1:5" s="1266" customFormat="1" ht="39" customHeight="1">
      <c r="A13" s="1261" t="s">
        <v>792</v>
      </c>
      <c r="B13" s="1262">
        <v>1104124000</v>
      </c>
      <c r="C13" s="1263">
        <v>512747258.05000001</v>
      </c>
      <c r="D13" s="1264">
        <f t="shared" si="0"/>
        <v>0.46439282005463156</v>
      </c>
      <c r="E13" s="1265"/>
    </row>
    <row r="14" spans="1:5" s="1266" customFormat="1" ht="39" customHeight="1">
      <c r="A14" s="1261" t="s">
        <v>793</v>
      </c>
      <c r="B14" s="1262">
        <v>1547952000</v>
      </c>
      <c r="C14" s="1263">
        <v>839742372.39999998</v>
      </c>
      <c r="D14" s="1264">
        <f t="shared" si="0"/>
        <v>0.54248605408953243</v>
      </c>
      <c r="E14" s="1265"/>
    </row>
    <row r="15" spans="1:5" s="1266" customFormat="1" ht="39" customHeight="1">
      <c r="A15" s="1261" t="s">
        <v>794</v>
      </c>
      <c r="B15" s="1262">
        <v>577548000</v>
      </c>
      <c r="C15" s="1263">
        <v>294783246.25999999</v>
      </c>
      <c r="D15" s="1264">
        <f t="shared" si="0"/>
        <v>0.51040475641851413</v>
      </c>
      <c r="E15" s="1265"/>
    </row>
    <row r="16" spans="1:5" s="1266" customFormat="1" ht="39" customHeight="1">
      <c r="A16" s="1261" t="s">
        <v>795</v>
      </c>
      <c r="B16" s="1262">
        <v>1567451000</v>
      </c>
      <c r="C16" s="1263">
        <v>632366311.03999996</v>
      </c>
      <c r="D16" s="1264">
        <f t="shared" si="0"/>
        <v>0.40343609531653618</v>
      </c>
      <c r="E16" s="1265"/>
    </row>
    <row r="17" spans="1:5" s="1266" customFormat="1" ht="39" customHeight="1">
      <c r="A17" s="1261" t="s">
        <v>796</v>
      </c>
      <c r="B17" s="1267">
        <v>1739486000</v>
      </c>
      <c r="C17" s="1263">
        <v>1061081704.9400001</v>
      </c>
      <c r="D17" s="1264">
        <f t="shared" si="0"/>
        <v>0.60999726639938467</v>
      </c>
      <c r="E17" s="1265"/>
    </row>
    <row r="18" spans="1:5" s="1266" customFormat="1" ht="39" customHeight="1">
      <c r="A18" s="1261" t="s">
        <v>797</v>
      </c>
      <c r="B18" s="1262">
        <v>1238138000</v>
      </c>
      <c r="C18" s="1263">
        <v>595790639.82000005</v>
      </c>
      <c r="D18" s="1264">
        <f t="shared" si="0"/>
        <v>0.48119889690809914</v>
      </c>
      <c r="E18" s="1265"/>
    </row>
    <row r="19" spans="1:5" s="1266" customFormat="1" ht="39" customHeight="1">
      <c r="A19" s="1261" t="s">
        <v>798</v>
      </c>
      <c r="B19" s="1267">
        <v>628609000</v>
      </c>
      <c r="C19" s="1263">
        <v>316036354.97000003</v>
      </c>
      <c r="D19" s="1264">
        <f t="shared" si="0"/>
        <v>0.5027550591385106</v>
      </c>
      <c r="E19" s="1265"/>
    </row>
    <row r="20" spans="1:5" s="1266" customFormat="1" ht="39" customHeight="1">
      <c r="A20" s="1261" t="s">
        <v>799</v>
      </c>
      <c r="B20" s="1267">
        <v>1412653000</v>
      </c>
      <c r="C20" s="1263">
        <v>656767020.63</v>
      </c>
      <c r="D20" s="1264">
        <f t="shared" si="0"/>
        <v>0.46491744301679183</v>
      </c>
      <c r="E20" s="1265"/>
    </row>
    <row r="21" spans="1:5" s="1266" customFormat="1" ht="39" customHeight="1">
      <c r="A21" s="1261" t="s">
        <v>800</v>
      </c>
      <c r="B21" s="1262">
        <v>816159000</v>
      </c>
      <c r="C21" s="1263">
        <v>514922350.23000002</v>
      </c>
      <c r="D21" s="1264">
        <f t="shared" si="0"/>
        <v>0.63090935740462339</v>
      </c>
      <c r="E21" s="1265"/>
    </row>
    <row r="22" spans="1:5" s="1266" customFormat="1" ht="39" customHeight="1">
      <c r="A22" s="1261" t="s">
        <v>801</v>
      </c>
      <c r="B22" s="1262">
        <v>1501723000</v>
      </c>
      <c r="C22" s="1263">
        <v>626162950.63999999</v>
      </c>
      <c r="D22" s="1264">
        <f t="shared" si="0"/>
        <v>0.41696301557610821</v>
      </c>
      <c r="E22" s="1265"/>
    </row>
    <row r="23" spans="1:5" s="1266" customFormat="1" ht="39" customHeight="1">
      <c r="A23" s="1261" t="s">
        <v>802</v>
      </c>
      <c r="B23" s="1262">
        <v>2142259000</v>
      </c>
      <c r="C23" s="1263">
        <v>1185976987.73</v>
      </c>
      <c r="D23" s="1264">
        <f t="shared" si="0"/>
        <v>0.55361045874004966</v>
      </c>
      <c r="E23" s="1265"/>
    </row>
    <row r="24" spans="1:5" s="1266" customFormat="1" ht="39" customHeight="1">
      <c r="A24" s="1261" t="s">
        <v>803</v>
      </c>
      <c r="B24" s="1262">
        <v>971684000</v>
      </c>
      <c r="C24" s="1263">
        <v>532442984.54000002</v>
      </c>
      <c r="D24" s="1264">
        <f t="shared" si="0"/>
        <v>0.54795899133874804</v>
      </c>
      <c r="E24" s="1265"/>
    </row>
    <row r="25" spans="1:5" s="1266" customFormat="1" ht="39" customHeight="1">
      <c r="A25" s="1261" t="s">
        <v>804</v>
      </c>
      <c r="B25" s="1267">
        <v>1305990000</v>
      </c>
      <c r="C25" s="1263">
        <v>659117563.40999997</v>
      </c>
      <c r="D25" s="1264">
        <f t="shared" si="0"/>
        <v>0.50468806300967084</v>
      </c>
      <c r="E25" s="1265"/>
    </row>
    <row r="26" spans="1:5" s="1266" customFormat="1" ht="39" customHeight="1">
      <c r="A26" s="1261" t="s">
        <v>805</v>
      </c>
      <c r="B26" s="1267">
        <v>1472837000</v>
      </c>
      <c r="C26" s="1263">
        <v>793427253.60000002</v>
      </c>
      <c r="D26" s="1264">
        <f t="shared" si="0"/>
        <v>0.53870676361335301</v>
      </c>
      <c r="E26" s="1265"/>
    </row>
    <row r="27" spans="1:5" s="1266" customFormat="1" ht="39" customHeight="1" thickBot="1">
      <c r="A27" s="1261" t="s">
        <v>806</v>
      </c>
      <c r="B27" s="1262">
        <v>800927000</v>
      </c>
      <c r="C27" s="1263">
        <v>495073470.52999997</v>
      </c>
      <c r="D27" s="1264">
        <f t="shared" si="0"/>
        <v>0.61812558514071814</v>
      </c>
      <c r="E27" s="1265"/>
    </row>
    <row r="28" spans="1:5" s="1266" customFormat="1" ht="39" customHeight="1" thickTop="1" thickBot="1">
      <c r="A28" s="1268" t="s">
        <v>807</v>
      </c>
      <c r="B28" s="1269">
        <f>SUM(B12:B27)</f>
        <v>20482819000</v>
      </c>
      <c r="C28" s="1270">
        <f>SUM(C12:C27)</f>
        <v>10396707440.410004</v>
      </c>
      <c r="D28" s="1271">
        <f>C28/B28</f>
        <v>0.50758186362970859</v>
      </c>
      <c r="E28" s="1265"/>
    </row>
    <row r="29" spans="1:5" s="1266" customFormat="1" ht="39" customHeight="1" thickTop="1">
      <c r="A29" s="1272" t="s">
        <v>808</v>
      </c>
      <c r="B29" s="1273">
        <v>415901000</v>
      </c>
      <c r="C29" s="1274">
        <v>88474960.650000006</v>
      </c>
      <c r="D29" s="1264">
        <f>C29/B29</f>
        <v>0.21273081971430702</v>
      </c>
      <c r="E29" s="1265"/>
    </row>
    <row r="30" spans="1:5" s="1266" customFormat="1" ht="39" customHeight="1">
      <c r="A30" s="1275" t="s">
        <v>809</v>
      </c>
      <c r="B30" s="1273">
        <v>268254000</v>
      </c>
      <c r="C30" s="1274">
        <v>232619791.40000001</v>
      </c>
      <c r="D30" s="1264">
        <f>C30/B30</f>
        <v>0.86716243336539256</v>
      </c>
      <c r="E30" s="1265"/>
    </row>
    <row r="31" spans="1:5" s="1266" customFormat="1" ht="39" customHeight="1" thickBot="1">
      <c r="A31" s="1276" t="s">
        <v>810</v>
      </c>
      <c r="B31" s="1277">
        <v>1156760000</v>
      </c>
      <c r="C31" s="1278">
        <v>1405674333</v>
      </c>
      <c r="D31" s="1279">
        <f t="shared" ref="D31:D36" si="1">C31/B31</f>
        <v>1.2151823481102388</v>
      </c>
      <c r="E31" s="1265"/>
    </row>
    <row r="32" spans="1:5" s="1266" customFormat="1" ht="39" customHeight="1" thickTop="1" thickBot="1">
      <c r="A32" s="1268" t="s">
        <v>811</v>
      </c>
      <c r="B32" s="1269">
        <f>B7+B8+B9+B10+B11+B28+B30+B31+B29</f>
        <v>50582695000</v>
      </c>
      <c r="C32" s="1270">
        <f>C28+C7+C8+C9+C10+C11+C31+C29+C30</f>
        <v>22952529922.300003</v>
      </c>
      <c r="D32" s="1280">
        <f t="shared" si="1"/>
        <v>0.45376249569739224</v>
      </c>
      <c r="E32" s="1265"/>
    </row>
    <row r="33" spans="1:5" s="1266" customFormat="1" ht="39" customHeight="1" thickTop="1">
      <c r="A33" s="1272" t="s">
        <v>812</v>
      </c>
      <c r="B33" s="1281">
        <v>140574000</v>
      </c>
      <c r="C33" s="1274">
        <v>24158572.899999999</v>
      </c>
      <c r="D33" s="1282">
        <f t="shared" si="1"/>
        <v>0.17185662284633005</v>
      </c>
      <c r="E33" s="1265"/>
    </row>
    <row r="34" spans="1:5" s="1266" customFormat="1" ht="39" customHeight="1">
      <c r="A34" s="1275" t="s">
        <v>813</v>
      </c>
      <c r="B34" s="1267">
        <v>233023000</v>
      </c>
      <c r="C34" s="1263">
        <v>2777116.26</v>
      </c>
      <c r="D34" s="1283">
        <f t="shared" si="1"/>
        <v>1.1917777472609999E-2</v>
      </c>
      <c r="E34" s="1265"/>
    </row>
    <row r="35" spans="1:5" s="1266" customFormat="1" ht="39" customHeight="1" thickBot="1">
      <c r="A35" s="1284" t="s">
        <v>814</v>
      </c>
      <c r="B35" s="1285">
        <v>20492360000</v>
      </c>
      <c r="C35" s="1278">
        <v>7852374230.0799999</v>
      </c>
      <c r="D35" s="1279">
        <f t="shared" si="1"/>
        <v>0.38318545204554283</v>
      </c>
      <c r="E35" s="1265"/>
    </row>
    <row r="36" spans="1:5" s="1290" customFormat="1" ht="39" customHeight="1" thickTop="1" thickBot="1">
      <c r="A36" s="1286" t="s">
        <v>815</v>
      </c>
      <c r="B36" s="1287">
        <f>B32+B33+B34+B35</f>
        <v>71448652000</v>
      </c>
      <c r="C36" s="1287">
        <f>C32+C33+C34+C35</f>
        <v>30831839841.540001</v>
      </c>
      <c r="D36" s="1288">
        <f t="shared" si="1"/>
        <v>0.43152444417761726</v>
      </c>
      <c r="E36" s="1289"/>
    </row>
    <row r="37" spans="1:5" ht="15.75" thickTop="1">
      <c r="C37" s="1291"/>
      <c r="E37" s="1292"/>
    </row>
    <row r="38" spans="1:5" ht="15" customHeight="1">
      <c r="A38" s="1293"/>
      <c r="E38" s="1292"/>
    </row>
    <row r="39" spans="1:5" ht="24.75" customHeight="1">
      <c r="A39" s="1292"/>
      <c r="B39" s="1292"/>
    </row>
    <row r="40" spans="1:5">
      <c r="A40" s="1292"/>
      <c r="B40" s="1292"/>
    </row>
    <row r="41" spans="1:5">
      <c r="A41" s="1295"/>
      <c r="B41" s="1292"/>
    </row>
    <row r="42" spans="1:5">
      <c r="A42" s="1292"/>
      <c r="B42" s="1292"/>
    </row>
    <row r="43" spans="1:5">
      <c r="A43" s="1292"/>
      <c r="B43" s="1292"/>
    </row>
    <row r="44" spans="1:5">
      <c r="A44" s="1292"/>
      <c r="B44" s="1292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1" fitToHeight="2" orientation="landscape" useFirstPageNumber="1" r:id="rId1"/>
  <headerFooter alignWithMargins="0">
    <oddHeader>&amp;C&amp;"Arial CE,Pogrubiony"&amp;16-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zoomScale="55" zoomScaleNormal="55" zoomScaleSheetLayoutView="40" zoomScalePageLayoutView="40" workbookViewId="0">
      <pane xSplit="3" ySplit="6" topLeftCell="D139" activePane="bottomRight" state="frozen"/>
      <selection activeCell="E31" sqref="E31"/>
      <selection pane="topRight" activeCell="E31" sqref="E31"/>
      <selection pane="bottomLeft" activeCell="E31" sqref="E31"/>
      <selection pane="bottomRight" activeCell="R145" sqref="R145"/>
    </sheetView>
  </sheetViews>
  <sheetFormatPr defaultColWidth="9.28515625" defaultRowHeight="37.5" customHeight="1"/>
  <cols>
    <col min="1" max="1" width="11.28515625" style="1514" customWidth="1"/>
    <col min="2" max="2" width="9.5703125" style="1515" customWidth="1"/>
    <col min="3" max="3" width="48.28515625" style="1516" customWidth="1"/>
    <col min="4" max="4" width="81.7109375" style="1517" customWidth="1"/>
    <col min="5" max="5" width="22.7109375" style="1518" customWidth="1"/>
    <col min="6" max="6" width="23.5703125" style="1510" customWidth="1"/>
    <col min="7" max="7" width="27.28515625" style="1506" customWidth="1"/>
    <col min="8" max="8" width="23.28515625" style="1507" customWidth="1"/>
    <col min="9" max="9" width="22" style="1507" customWidth="1"/>
    <col min="10" max="10" width="23.28515625" style="1508" customWidth="1"/>
    <col min="11" max="11" width="15.7109375" style="1509" customWidth="1"/>
    <col min="12" max="12" width="15.85546875" style="1509" bestFit="1" customWidth="1"/>
    <col min="13" max="13" width="9.28515625" style="1306" customWidth="1"/>
    <col min="14" max="256" width="9.28515625" style="1306"/>
    <col min="257" max="257" width="11.28515625" style="1306" customWidth="1"/>
    <col min="258" max="258" width="9.5703125" style="1306" customWidth="1"/>
    <col min="259" max="259" width="48.28515625" style="1306" customWidth="1"/>
    <col min="260" max="260" width="81.7109375" style="1306" customWidth="1"/>
    <col min="261" max="261" width="22.7109375" style="1306" customWidth="1"/>
    <col min="262" max="262" width="23.5703125" style="1306" customWidth="1"/>
    <col min="263" max="263" width="27.28515625" style="1306" customWidth="1"/>
    <col min="264" max="264" width="23.28515625" style="1306" customWidth="1"/>
    <col min="265" max="265" width="22" style="1306" customWidth="1"/>
    <col min="266" max="266" width="23.28515625" style="1306" customWidth="1"/>
    <col min="267" max="267" width="15.7109375" style="1306" customWidth="1"/>
    <col min="268" max="268" width="15.85546875" style="1306" bestFit="1" customWidth="1"/>
    <col min="269" max="269" width="9.28515625" style="1306" customWidth="1"/>
    <col min="270" max="512" width="9.28515625" style="1306"/>
    <col min="513" max="513" width="11.28515625" style="1306" customWidth="1"/>
    <col min="514" max="514" width="9.5703125" style="1306" customWidth="1"/>
    <col min="515" max="515" width="48.28515625" style="1306" customWidth="1"/>
    <col min="516" max="516" width="81.7109375" style="1306" customWidth="1"/>
    <col min="517" max="517" width="22.7109375" style="1306" customWidth="1"/>
    <col min="518" max="518" width="23.5703125" style="1306" customWidth="1"/>
    <col min="519" max="519" width="27.28515625" style="1306" customWidth="1"/>
    <col min="520" max="520" width="23.28515625" style="1306" customWidth="1"/>
    <col min="521" max="521" width="22" style="1306" customWidth="1"/>
    <col min="522" max="522" width="23.28515625" style="1306" customWidth="1"/>
    <col min="523" max="523" width="15.7109375" style="1306" customWidth="1"/>
    <col min="524" max="524" width="15.85546875" style="1306" bestFit="1" customWidth="1"/>
    <col min="525" max="525" width="9.28515625" style="1306" customWidth="1"/>
    <col min="526" max="768" width="9.28515625" style="1306"/>
    <col min="769" max="769" width="11.28515625" style="1306" customWidth="1"/>
    <col min="770" max="770" width="9.5703125" style="1306" customWidth="1"/>
    <col min="771" max="771" width="48.28515625" style="1306" customWidth="1"/>
    <col min="772" max="772" width="81.7109375" style="1306" customWidth="1"/>
    <col min="773" max="773" width="22.7109375" style="1306" customWidth="1"/>
    <col min="774" max="774" width="23.5703125" style="1306" customWidth="1"/>
    <col min="775" max="775" width="27.28515625" style="1306" customWidth="1"/>
    <col min="776" max="776" width="23.28515625" style="1306" customWidth="1"/>
    <col min="777" max="777" width="22" style="1306" customWidth="1"/>
    <col min="778" max="778" width="23.28515625" style="1306" customWidth="1"/>
    <col min="779" max="779" width="15.7109375" style="1306" customWidth="1"/>
    <col min="780" max="780" width="15.85546875" style="1306" bestFit="1" customWidth="1"/>
    <col min="781" max="781" width="9.28515625" style="1306" customWidth="1"/>
    <col min="782" max="1024" width="9.28515625" style="1306"/>
    <col min="1025" max="1025" width="11.28515625" style="1306" customWidth="1"/>
    <col min="1026" max="1026" width="9.5703125" style="1306" customWidth="1"/>
    <col min="1027" max="1027" width="48.28515625" style="1306" customWidth="1"/>
    <col min="1028" max="1028" width="81.7109375" style="1306" customWidth="1"/>
    <col min="1029" max="1029" width="22.7109375" style="1306" customWidth="1"/>
    <col min="1030" max="1030" width="23.5703125" style="1306" customWidth="1"/>
    <col min="1031" max="1031" width="27.28515625" style="1306" customWidth="1"/>
    <col min="1032" max="1032" width="23.28515625" style="1306" customWidth="1"/>
    <col min="1033" max="1033" width="22" style="1306" customWidth="1"/>
    <col min="1034" max="1034" width="23.28515625" style="1306" customWidth="1"/>
    <col min="1035" max="1035" width="15.7109375" style="1306" customWidth="1"/>
    <col min="1036" max="1036" width="15.85546875" style="1306" bestFit="1" customWidth="1"/>
    <col min="1037" max="1037" width="9.28515625" style="1306" customWidth="1"/>
    <col min="1038" max="1280" width="9.28515625" style="1306"/>
    <col min="1281" max="1281" width="11.28515625" style="1306" customWidth="1"/>
    <col min="1282" max="1282" width="9.5703125" style="1306" customWidth="1"/>
    <col min="1283" max="1283" width="48.28515625" style="1306" customWidth="1"/>
    <col min="1284" max="1284" width="81.7109375" style="1306" customWidth="1"/>
    <col min="1285" max="1285" width="22.7109375" style="1306" customWidth="1"/>
    <col min="1286" max="1286" width="23.5703125" style="1306" customWidth="1"/>
    <col min="1287" max="1287" width="27.28515625" style="1306" customWidth="1"/>
    <col min="1288" max="1288" width="23.28515625" style="1306" customWidth="1"/>
    <col min="1289" max="1289" width="22" style="1306" customWidth="1"/>
    <col min="1290" max="1290" width="23.28515625" style="1306" customWidth="1"/>
    <col min="1291" max="1291" width="15.7109375" style="1306" customWidth="1"/>
    <col min="1292" max="1292" width="15.85546875" style="1306" bestFit="1" customWidth="1"/>
    <col min="1293" max="1293" width="9.28515625" style="1306" customWidth="1"/>
    <col min="1294" max="1536" width="9.28515625" style="1306"/>
    <col min="1537" max="1537" width="11.28515625" style="1306" customWidth="1"/>
    <col min="1538" max="1538" width="9.5703125" style="1306" customWidth="1"/>
    <col min="1539" max="1539" width="48.28515625" style="1306" customWidth="1"/>
    <col min="1540" max="1540" width="81.7109375" style="1306" customWidth="1"/>
    <col min="1541" max="1541" width="22.7109375" style="1306" customWidth="1"/>
    <col min="1542" max="1542" width="23.5703125" style="1306" customWidth="1"/>
    <col min="1543" max="1543" width="27.28515625" style="1306" customWidth="1"/>
    <col min="1544" max="1544" width="23.28515625" style="1306" customWidth="1"/>
    <col min="1545" max="1545" width="22" style="1306" customWidth="1"/>
    <col min="1546" max="1546" width="23.28515625" style="1306" customWidth="1"/>
    <col min="1547" max="1547" width="15.7109375" style="1306" customWidth="1"/>
    <col min="1548" max="1548" width="15.85546875" style="1306" bestFit="1" customWidth="1"/>
    <col min="1549" max="1549" width="9.28515625" style="1306" customWidth="1"/>
    <col min="1550" max="1792" width="9.28515625" style="1306"/>
    <col min="1793" max="1793" width="11.28515625" style="1306" customWidth="1"/>
    <col min="1794" max="1794" width="9.5703125" style="1306" customWidth="1"/>
    <col min="1795" max="1795" width="48.28515625" style="1306" customWidth="1"/>
    <col min="1796" max="1796" width="81.7109375" style="1306" customWidth="1"/>
    <col min="1797" max="1797" width="22.7109375" style="1306" customWidth="1"/>
    <col min="1798" max="1798" width="23.5703125" style="1306" customWidth="1"/>
    <col min="1799" max="1799" width="27.28515625" style="1306" customWidth="1"/>
    <col min="1800" max="1800" width="23.28515625" style="1306" customWidth="1"/>
    <col min="1801" max="1801" width="22" style="1306" customWidth="1"/>
    <col min="1802" max="1802" width="23.28515625" style="1306" customWidth="1"/>
    <col min="1803" max="1803" width="15.7109375" style="1306" customWidth="1"/>
    <col min="1804" max="1804" width="15.85546875" style="1306" bestFit="1" customWidth="1"/>
    <col min="1805" max="1805" width="9.28515625" style="1306" customWidth="1"/>
    <col min="1806" max="2048" width="9.28515625" style="1306"/>
    <col min="2049" max="2049" width="11.28515625" style="1306" customWidth="1"/>
    <col min="2050" max="2050" width="9.5703125" style="1306" customWidth="1"/>
    <col min="2051" max="2051" width="48.28515625" style="1306" customWidth="1"/>
    <col min="2052" max="2052" width="81.7109375" style="1306" customWidth="1"/>
    <col min="2053" max="2053" width="22.7109375" style="1306" customWidth="1"/>
    <col min="2054" max="2054" width="23.5703125" style="1306" customWidth="1"/>
    <col min="2055" max="2055" width="27.28515625" style="1306" customWidth="1"/>
    <col min="2056" max="2056" width="23.28515625" style="1306" customWidth="1"/>
    <col min="2057" max="2057" width="22" style="1306" customWidth="1"/>
    <col min="2058" max="2058" width="23.28515625" style="1306" customWidth="1"/>
    <col min="2059" max="2059" width="15.7109375" style="1306" customWidth="1"/>
    <col min="2060" max="2060" width="15.85546875" style="1306" bestFit="1" customWidth="1"/>
    <col min="2061" max="2061" width="9.28515625" style="1306" customWidth="1"/>
    <col min="2062" max="2304" width="9.28515625" style="1306"/>
    <col min="2305" max="2305" width="11.28515625" style="1306" customWidth="1"/>
    <col min="2306" max="2306" width="9.5703125" style="1306" customWidth="1"/>
    <col min="2307" max="2307" width="48.28515625" style="1306" customWidth="1"/>
    <col min="2308" max="2308" width="81.7109375" style="1306" customWidth="1"/>
    <col min="2309" max="2309" width="22.7109375" style="1306" customWidth="1"/>
    <col min="2310" max="2310" width="23.5703125" style="1306" customWidth="1"/>
    <col min="2311" max="2311" width="27.28515625" style="1306" customWidth="1"/>
    <col min="2312" max="2312" width="23.28515625" style="1306" customWidth="1"/>
    <col min="2313" max="2313" width="22" style="1306" customWidth="1"/>
    <col min="2314" max="2314" width="23.28515625" style="1306" customWidth="1"/>
    <col min="2315" max="2315" width="15.7109375" style="1306" customWidth="1"/>
    <col min="2316" max="2316" width="15.85546875" style="1306" bestFit="1" customWidth="1"/>
    <col min="2317" max="2317" width="9.28515625" style="1306" customWidth="1"/>
    <col min="2318" max="2560" width="9.28515625" style="1306"/>
    <col min="2561" max="2561" width="11.28515625" style="1306" customWidth="1"/>
    <col min="2562" max="2562" width="9.5703125" style="1306" customWidth="1"/>
    <col min="2563" max="2563" width="48.28515625" style="1306" customWidth="1"/>
    <col min="2564" max="2564" width="81.7109375" style="1306" customWidth="1"/>
    <col min="2565" max="2565" width="22.7109375" style="1306" customWidth="1"/>
    <col min="2566" max="2566" width="23.5703125" style="1306" customWidth="1"/>
    <col min="2567" max="2567" width="27.28515625" style="1306" customWidth="1"/>
    <col min="2568" max="2568" width="23.28515625" style="1306" customWidth="1"/>
    <col min="2569" max="2569" width="22" style="1306" customWidth="1"/>
    <col min="2570" max="2570" width="23.28515625" style="1306" customWidth="1"/>
    <col min="2571" max="2571" width="15.7109375" style="1306" customWidth="1"/>
    <col min="2572" max="2572" width="15.85546875" style="1306" bestFit="1" customWidth="1"/>
    <col min="2573" max="2573" width="9.28515625" style="1306" customWidth="1"/>
    <col min="2574" max="2816" width="9.28515625" style="1306"/>
    <col min="2817" max="2817" width="11.28515625" style="1306" customWidth="1"/>
    <col min="2818" max="2818" width="9.5703125" style="1306" customWidth="1"/>
    <col min="2819" max="2819" width="48.28515625" style="1306" customWidth="1"/>
    <col min="2820" max="2820" width="81.7109375" style="1306" customWidth="1"/>
    <col min="2821" max="2821" width="22.7109375" style="1306" customWidth="1"/>
    <col min="2822" max="2822" width="23.5703125" style="1306" customWidth="1"/>
    <col min="2823" max="2823" width="27.28515625" style="1306" customWidth="1"/>
    <col min="2824" max="2824" width="23.28515625" style="1306" customWidth="1"/>
    <col min="2825" max="2825" width="22" style="1306" customWidth="1"/>
    <col min="2826" max="2826" width="23.28515625" style="1306" customWidth="1"/>
    <col min="2827" max="2827" width="15.7109375" style="1306" customWidth="1"/>
    <col min="2828" max="2828" width="15.85546875" style="1306" bestFit="1" customWidth="1"/>
    <col min="2829" max="2829" width="9.28515625" style="1306" customWidth="1"/>
    <col min="2830" max="3072" width="9.28515625" style="1306"/>
    <col min="3073" max="3073" width="11.28515625" style="1306" customWidth="1"/>
    <col min="3074" max="3074" width="9.5703125" style="1306" customWidth="1"/>
    <col min="3075" max="3075" width="48.28515625" style="1306" customWidth="1"/>
    <col min="3076" max="3076" width="81.7109375" style="1306" customWidth="1"/>
    <col min="3077" max="3077" width="22.7109375" style="1306" customWidth="1"/>
    <col min="3078" max="3078" width="23.5703125" style="1306" customWidth="1"/>
    <col min="3079" max="3079" width="27.28515625" style="1306" customWidth="1"/>
    <col min="3080" max="3080" width="23.28515625" style="1306" customWidth="1"/>
    <col min="3081" max="3081" width="22" style="1306" customWidth="1"/>
    <col min="3082" max="3082" width="23.28515625" style="1306" customWidth="1"/>
    <col min="3083" max="3083" width="15.7109375" style="1306" customWidth="1"/>
    <col min="3084" max="3084" width="15.85546875" style="1306" bestFit="1" customWidth="1"/>
    <col min="3085" max="3085" width="9.28515625" style="1306" customWidth="1"/>
    <col min="3086" max="3328" width="9.28515625" style="1306"/>
    <col min="3329" max="3329" width="11.28515625" style="1306" customWidth="1"/>
    <col min="3330" max="3330" width="9.5703125" style="1306" customWidth="1"/>
    <col min="3331" max="3331" width="48.28515625" style="1306" customWidth="1"/>
    <col min="3332" max="3332" width="81.7109375" style="1306" customWidth="1"/>
    <col min="3333" max="3333" width="22.7109375" style="1306" customWidth="1"/>
    <col min="3334" max="3334" width="23.5703125" style="1306" customWidth="1"/>
    <col min="3335" max="3335" width="27.28515625" style="1306" customWidth="1"/>
    <col min="3336" max="3336" width="23.28515625" style="1306" customWidth="1"/>
    <col min="3337" max="3337" width="22" style="1306" customWidth="1"/>
    <col min="3338" max="3338" width="23.28515625" style="1306" customWidth="1"/>
    <col min="3339" max="3339" width="15.7109375" style="1306" customWidth="1"/>
    <col min="3340" max="3340" width="15.85546875" style="1306" bestFit="1" customWidth="1"/>
    <col min="3341" max="3341" width="9.28515625" style="1306" customWidth="1"/>
    <col min="3342" max="3584" width="9.28515625" style="1306"/>
    <col min="3585" max="3585" width="11.28515625" style="1306" customWidth="1"/>
    <col min="3586" max="3586" width="9.5703125" style="1306" customWidth="1"/>
    <col min="3587" max="3587" width="48.28515625" style="1306" customWidth="1"/>
    <col min="3588" max="3588" width="81.7109375" style="1306" customWidth="1"/>
    <col min="3589" max="3589" width="22.7109375" style="1306" customWidth="1"/>
    <col min="3590" max="3590" width="23.5703125" style="1306" customWidth="1"/>
    <col min="3591" max="3591" width="27.28515625" style="1306" customWidth="1"/>
    <col min="3592" max="3592" width="23.28515625" style="1306" customWidth="1"/>
    <col min="3593" max="3593" width="22" style="1306" customWidth="1"/>
    <col min="3594" max="3594" width="23.28515625" style="1306" customWidth="1"/>
    <col min="3595" max="3595" width="15.7109375" style="1306" customWidth="1"/>
    <col min="3596" max="3596" width="15.85546875" style="1306" bestFit="1" customWidth="1"/>
    <col min="3597" max="3597" width="9.28515625" style="1306" customWidth="1"/>
    <col min="3598" max="3840" width="9.28515625" style="1306"/>
    <col min="3841" max="3841" width="11.28515625" style="1306" customWidth="1"/>
    <col min="3842" max="3842" width="9.5703125" style="1306" customWidth="1"/>
    <col min="3843" max="3843" width="48.28515625" style="1306" customWidth="1"/>
    <col min="3844" max="3844" width="81.7109375" style="1306" customWidth="1"/>
    <col min="3845" max="3845" width="22.7109375" style="1306" customWidth="1"/>
    <col min="3846" max="3846" width="23.5703125" style="1306" customWidth="1"/>
    <col min="3847" max="3847" width="27.28515625" style="1306" customWidth="1"/>
    <col min="3848" max="3848" width="23.28515625" style="1306" customWidth="1"/>
    <col min="3849" max="3849" width="22" style="1306" customWidth="1"/>
    <col min="3850" max="3850" width="23.28515625" style="1306" customWidth="1"/>
    <col min="3851" max="3851" width="15.7109375" style="1306" customWidth="1"/>
    <col min="3852" max="3852" width="15.85546875" style="1306" bestFit="1" customWidth="1"/>
    <col min="3853" max="3853" width="9.28515625" style="1306" customWidth="1"/>
    <col min="3854" max="4096" width="9.28515625" style="1306"/>
    <col min="4097" max="4097" width="11.28515625" style="1306" customWidth="1"/>
    <col min="4098" max="4098" width="9.5703125" style="1306" customWidth="1"/>
    <col min="4099" max="4099" width="48.28515625" style="1306" customWidth="1"/>
    <col min="4100" max="4100" width="81.7109375" style="1306" customWidth="1"/>
    <col min="4101" max="4101" width="22.7109375" style="1306" customWidth="1"/>
    <col min="4102" max="4102" width="23.5703125" style="1306" customWidth="1"/>
    <col min="4103" max="4103" width="27.28515625" style="1306" customWidth="1"/>
    <col min="4104" max="4104" width="23.28515625" style="1306" customWidth="1"/>
    <col min="4105" max="4105" width="22" style="1306" customWidth="1"/>
    <col min="4106" max="4106" width="23.28515625" style="1306" customWidth="1"/>
    <col min="4107" max="4107" width="15.7109375" style="1306" customWidth="1"/>
    <col min="4108" max="4108" width="15.85546875" style="1306" bestFit="1" customWidth="1"/>
    <col min="4109" max="4109" width="9.28515625" style="1306" customWidth="1"/>
    <col min="4110" max="4352" width="9.28515625" style="1306"/>
    <col min="4353" max="4353" width="11.28515625" style="1306" customWidth="1"/>
    <col min="4354" max="4354" width="9.5703125" style="1306" customWidth="1"/>
    <col min="4355" max="4355" width="48.28515625" style="1306" customWidth="1"/>
    <col min="4356" max="4356" width="81.7109375" style="1306" customWidth="1"/>
    <col min="4357" max="4357" width="22.7109375" style="1306" customWidth="1"/>
    <col min="4358" max="4358" width="23.5703125" style="1306" customWidth="1"/>
    <col min="4359" max="4359" width="27.28515625" style="1306" customWidth="1"/>
    <col min="4360" max="4360" width="23.28515625" style="1306" customWidth="1"/>
    <col min="4361" max="4361" width="22" style="1306" customWidth="1"/>
    <col min="4362" max="4362" width="23.28515625" style="1306" customWidth="1"/>
    <col min="4363" max="4363" width="15.7109375" style="1306" customWidth="1"/>
    <col min="4364" max="4364" width="15.85546875" style="1306" bestFit="1" customWidth="1"/>
    <col min="4365" max="4365" width="9.28515625" style="1306" customWidth="1"/>
    <col min="4366" max="4608" width="9.28515625" style="1306"/>
    <col min="4609" max="4609" width="11.28515625" style="1306" customWidth="1"/>
    <col min="4610" max="4610" width="9.5703125" style="1306" customWidth="1"/>
    <col min="4611" max="4611" width="48.28515625" style="1306" customWidth="1"/>
    <col min="4612" max="4612" width="81.7109375" style="1306" customWidth="1"/>
    <col min="4613" max="4613" width="22.7109375" style="1306" customWidth="1"/>
    <col min="4614" max="4614" width="23.5703125" style="1306" customWidth="1"/>
    <col min="4615" max="4615" width="27.28515625" style="1306" customWidth="1"/>
    <col min="4616" max="4616" width="23.28515625" style="1306" customWidth="1"/>
    <col min="4617" max="4617" width="22" style="1306" customWidth="1"/>
    <col min="4618" max="4618" width="23.28515625" style="1306" customWidth="1"/>
    <col min="4619" max="4619" width="15.7109375" style="1306" customWidth="1"/>
    <col min="4620" max="4620" width="15.85546875" style="1306" bestFit="1" customWidth="1"/>
    <col min="4621" max="4621" width="9.28515625" style="1306" customWidth="1"/>
    <col min="4622" max="4864" width="9.28515625" style="1306"/>
    <col min="4865" max="4865" width="11.28515625" style="1306" customWidth="1"/>
    <col min="4866" max="4866" width="9.5703125" style="1306" customWidth="1"/>
    <col min="4867" max="4867" width="48.28515625" style="1306" customWidth="1"/>
    <col min="4868" max="4868" width="81.7109375" style="1306" customWidth="1"/>
    <col min="4869" max="4869" width="22.7109375" style="1306" customWidth="1"/>
    <col min="4870" max="4870" width="23.5703125" style="1306" customWidth="1"/>
    <col min="4871" max="4871" width="27.28515625" style="1306" customWidth="1"/>
    <col min="4872" max="4872" width="23.28515625" style="1306" customWidth="1"/>
    <col min="4873" max="4873" width="22" style="1306" customWidth="1"/>
    <col min="4874" max="4874" width="23.28515625" style="1306" customWidth="1"/>
    <col min="4875" max="4875" width="15.7109375" style="1306" customWidth="1"/>
    <col min="4876" max="4876" width="15.85546875" style="1306" bestFit="1" customWidth="1"/>
    <col min="4877" max="4877" width="9.28515625" style="1306" customWidth="1"/>
    <col min="4878" max="5120" width="9.28515625" style="1306"/>
    <col min="5121" max="5121" width="11.28515625" style="1306" customWidth="1"/>
    <col min="5122" max="5122" width="9.5703125" style="1306" customWidth="1"/>
    <col min="5123" max="5123" width="48.28515625" style="1306" customWidth="1"/>
    <col min="5124" max="5124" width="81.7109375" style="1306" customWidth="1"/>
    <col min="5125" max="5125" width="22.7109375" style="1306" customWidth="1"/>
    <col min="5126" max="5126" width="23.5703125" style="1306" customWidth="1"/>
    <col min="5127" max="5127" width="27.28515625" style="1306" customWidth="1"/>
    <col min="5128" max="5128" width="23.28515625" style="1306" customWidth="1"/>
    <col min="5129" max="5129" width="22" style="1306" customWidth="1"/>
    <col min="5130" max="5130" width="23.28515625" style="1306" customWidth="1"/>
    <col min="5131" max="5131" width="15.7109375" style="1306" customWidth="1"/>
    <col min="5132" max="5132" width="15.85546875" style="1306" bestFit="1" customWidth="1"/>
    <col min="5133" max="5133" width="9.28515625" style="1306" customWidth="1"/>
    <col min="5134" max="5376" width="9.28515625" style="1306"/>
    <col min="5377" max="5377" width="11.28515625" style="1306" customWidth="1"/>
    <col min="5378" max="5378" width="9.5703125" style="1306" customWidth="1"/>
    <col min="5379" max="5379" width="48.28515625" style="1306" customWidth="1"/>
    <col min="5380" max="5380" width="81.7109375" style="1306" customWidth="1"/>
    <col min="5381" max="5381" width="22.7109375" style="1306" customWidth="1"/>
    <col min="5382" max="5382" width="23.5703125" style="1306" customWidth="1"/>
    <col min="5383" max="5383" width="27.28515625" style="1306" customWidth="1"/>
    <col min="5384" max="5384" width="23.28515625" style="1306" customWidth="1"/>
    <col min="5385" max="5385" width="22" style="1306" customWidth="1"/>
    <col min="5386" max="5386" width="23.28515625" style="1306" customWidth="1"/>
    <col min="5387" max="5387" width="15.7109375" style="1306" customWidth="1"/>
    <col min="5388" max="5388" width="15.85546875" style="1306" bestFit="1" customWidth="1"/>
    <col min="5389" max="5389" width="9.28515625" style="1306" customWidth="1"/>
    <col min="5390" max="5632" width="9.28515625" style="1306"/>
    <col min="5633" max="5633" width="11.28515625" style="1306" customWidth="1"/>
    <col min="5634" max="5634" width="9.5703125" style="1306" customWidth="1"/>
    <col min="5635" max="5635" width="48.28515625" style="1306" customWidth="1"/>
    <col min="5636" max="5636" width="81.7109375" style="1306" customWidth="1"/>
    <col min="5637" max="5637" width="22.7109375" style="1306" customWidth="1"/>
    <col min="5638" max="5638" width="23.5703125" style="1306" customWidth="1"/>
    <col min="5639" max="5639" width="27.28515625" style="1306" customWidth="1"/>
    <col min="5640" max="5640" width="23.28515625" style="1306" customWidth="1"/>
    <col min="5641" max="5641" width="22" style="1306" customWidth="1"/>
    <col min="5642" max="5642" width="23.28515625" style="1306" customWidth="1"/>
    <col min="5643" max="5643" width="15.7109375" style="1306" customWidth="1"/>
    <col min="5644" max="5644" width="15.85546875" style="1306" bestFit="1" customWidth="1"/>
    <col min="5645" max="5645" width="9.28515625" style="1306" customWidth="1"/>
    <col min="5646" max="5888" width="9.28515625" style="1306"/>
    <col min="5889" max="5889" width="11.28515625" style="1306" customWidth="1"/>
    <col min="5890" max="5890" width="9.5703125" style="1306" customWidth="1"/>
    <col min="5891" max="5891" width="48.28515625" style="1306" customWidth="1"/>
    <col min="5892" max="5892" width="81.7109375" style="1306" customWidth="1"/>
    <col min="5893" max="5893" width="22.7109375" style="1306" customWidth="1"/>
    <col min="5894" max="5894" width="23.5703125" style="1306" customWidth="1"/>
    <col min="5895" max="5895" width="27.28515625" style="1306" customWidth="1"/>
    <col min="5896" max="5896" width="23.28515625" style="1306" customWidth="1"/>
    <col min="5897" max="5897" width="22" style="1306" customWidth="1"/>
    <col min="5898" max="5898" width="23.28515625" style="1306" customWidth="1"/>
    <col min="5899" max="5899" width="15.7109375" style="1306" customWidth="1"/>
    <col min="5900" max="5900" width="15.85546875" style="1306" bestFit="1" customWidth="1"/>
    <col min="5901" max="5901" width="9.28515625" style="1306" customWidth="1"/>
    <col min="5902" max="6144" width="9.28515625" style="1306"/>
    <col min="6145" max="6145" width="11.28515625" style="1306" customWidth="1"/>
    <col min="6146" max="6146" width="9.5703125" style="1306" customWidth="1"/>
    <col min="6147" max="6147" width="48.28515625" style="1306" customWidth="1"/>
    <col min="6148" max="6148" width="81.7109375" style="1306" customWidth="1"/>
    <col min="6149" max="6149" width="22.7109375" style="1306" customWidth="1"/>
    <col min="6150" max="6150" width="23.5703125" style="1306" customWidth="1"/>
    <col min="6151" max="6151" width="27.28515625" style="1306" customWidth="1"/>
    <col min="6152" max="6152" width="23.28515625" style="1306" customWidth="1"/>
    <col min="6153" max="6153" width="22" style="1306" customWidth="1"/>
    <col min="6154" max="6154" width="23.28515625" style="1306" customWidth="1"/>
    <col min="6155" max="6155" width="15.7109375" style="1306" customWidth="1"/>
    <col min="6156" max="6156" width="15.85546875" style="1306" bestFit="1" customWidth="1"/>
    <col min="6157" max="6157" width="9.28515625" style="1306" customWidth="1"/>
    <col min="6158" max="6400" width="9.28515625" style="1306"/>
    <col min="6401" max="6401" width="11.28515625" style="1306" customWidth="1"/>
    <col min="6402" max="6402" width="9.5703125" style="1306" customWidth="1"/>
    <col min="6403" max="6403" width="48.28515625" style="1306" customWidth="1"/>
    <col min="6404" max="6404" width="81.7109375" style="1306" customWidth="1"/>
    <col min="6405" max="6405" width="22.7109375" style="1306" customWidth="1"/>
    <col min="6406" max="6406" width="23.5703125" style="1306" customWidth="1"/>
    <col min="6407" max="6407" width="27.28515625" style="1306" customWidth="1"/>
    <col min="6408" max="6408" width="23.28515625" style="1306" customWidth="1"/>
    <col min="6409" max="6409" width="22" style="1306" customWidth="1"/>
    <col min="6410" max="6410" width="23.28515625" style="1306" customWidth="1"/>
    <col min="6411" max="6411" width="15.7109375" style="1306" customWidth="1"/>
    <col min="6412" max="6412" width="15.85546875" style="1306" bestFit="1" customWidth="1"/>
    <col min="6413" max="6413" width="9.28515625" style="1306" customWidth="1"/>
    <col min="6414" max="6656" width="9.28515625" style="1306"/>
    <col min="6657" max="6657" width="11.28515625" style="1306" customWidth="1"/>
    <col min="6658" max="6658" width="9.5703125" style="1306" customWidth="1"/>
    <col min="6659" max="6659" width="48.28515625" style="1306" customWidth="1"/>
    <col min="6660" max="6660" width="81.7109375" style="1306" customWidth="1"/>
    <col min="6661" max="6661" width="22.7109375" style="1306" customWidth="1"/>
    <col min="6662" max="6662" width="23.5703125" style="1306" customWidth="1"/>
    <col min="6663" max="6663" width="27.28515625" style="1306" customWidth="1"/>
    <col min="6664" max="6664" width="23.28515625" style="1306" customWidth="1"/>
    <col min="6665" max="6665" width="22" style="1306" customWidth="1"/>
    <col min="6666" max="6666" width="23.28515625" style="1306" customWidth="1"/>
    <col min="6667" max="6667" width="15.7109375" style="1306" customWidth="1"/>
    <col min="6668" max="6668" width="15.85546875" style="1306" bestFit="1" customWidth="1"/>
    <col min="6669" max="6669" width="9.28515625" style="1306" customWidth="1"/>
    <col min="6670" max="6912" width="9.28515625" style="1306"/>
    <col min="6913" max="6913" width="11.28515625" style="1306" customWidth="1"/>
    <col min="6914" max="6914" width="9.5703125" style="1306" customWidth="1"/>
    <col min="6915" max="6915" width="48.28515625" style="1306" customWidth="1"/>
    <col min="6916" max="6916" width="81.7109375" style="1306" customWidth="1"/>
    <col min="6917" max="6917" width="22.7109375" style="1306" customWidth="1"/>
    <col min="6918" max="6918" width="23.5703125" style="1306" customWidth="1"/>
    <col min="6919" max="6919" width="27.28515625" style="1306" customWidth="1"/>
    <col min="6920" max="6920" width="23.28515625" style="1306" customWidth="1"/>
    <col min="6921" max="6921" width="22" style="1306" customWidth="1"/>
    <col min="6922" max="6922" width="23.28515625" style="1306" customWidth="1"/>
    <col min="6923" max="6923" width="15.7109375" style="1306" customWidth="1"/>
    <col min="6924" max="6924" width="15.85546875" style="1306" bestFit="1" customWidth="1"/>
    <col min="6925" max="6925" width="9.28515625" style="1306" customWidth="1"/>
    <col min="6926" max="7168" width="9.28515625" style="1306"/>
    <col min="7169" max="7169" width="11.28515625" style="1306" customWidth="1"/>
    <col min="7170" max="7170" width="9.5703125" style="1306" customWidth="1"/>
    <col min="7171" max="7171" width="48.28515625" style="1306" customWidth="1"/>
    <col min="7172" max="7172" width="81.7109375" style="1306" customWidth="1"/>
    <col min="7173" max="7173" width="22.7109375" style="1306" customWidth="1"/>
    <col min="7174" max="7174" width="23.5703125" style="1306" customWidth="1"/>
    <col min="7175" max="7175" width="27.28515625" style="1306" customWidth="1"/>
    <col min="7176" max="7176" width="23.28515625" style="1306" customWidth="1"/>
    <col min="7177" max="7177" width="22" style="1306" customWidth="1"/>
    <col min="7178" max="7178" width="23.28515625" style="1306" customWidth="1"/>
    <col min="7179" max="7179" width="15.7109375" style="1306" customWidth="1"/>
    <col min="7180" max="7180" width="15.85546875" style="1306" bestFit="1" customWidth="1"/>
    <col min="7181" max="7181" width="9.28515625" style="1306" customWidth="1"/>
    <col min="7182" max="7424" width="9.28515625" style="1306"/>
    <col min="7425" max="7425" width="11.28515625" style="1306" customWidth="1"/>
    <col min="7426" max="7426" width="9.5703125" style="1306" customWidth="1"/>
    <col min="7427" max="7427" width="48.28515625" style="1306" customWidth="1"/>
    <col min="7428" max="7428" width="81.7109375" style="1306" customWidth="1"/>
    <col min="7429" max="7429" width="22.7109375" style="1306" customWidth="1"/>
    <col min="7430" max="7430" width="23.5703125" style="1306" customWidth="1"/>
    <col min="7431" max="7431" width="27.28515625" style="1306" customWidth="1"/>
    <col min="7432" max="7432" width="23.28515625" style="1306" customWidth="1"/>
    <col min="7433" max="7433" width="22" style="1306" customWidth="1"/>
    <col min="7434" max="7434" width="23.28515625" style="1306" customWidth="1"/>
    <col min="7435" max="7435" width="15.7109375" style="1306" customWidth="1"/>
    <col min="7436" max="7436" width="15.85546875" style="1306" bestFit="1" customWidth="1"/>
    <col min="7437" max="7437" width="9.28515625" style="1306" customWidth="1"/>
    <col min="7438" max="7680" width="9.28515625" style="1306"/>
    <col min="7681" max="7681" width="11.28515625" style="1306" customWidth="1"/>
    <col min="7682" max="7682" width="9.5703125" style="1306" customWidth="1"/>
    <col min="7683" max="7683" width="48.28515625" style="1306" customWidth="1"/>
    <col min="7684" max="7684" width="81.7109375" style="1306" customWidth="1"/>
    <col min="7685" max="7685" width="22.7109375" style="1306" customWidth="1"/>
    <col min="7686" max="7686" width="23.5703125" style="1306" customWidth="1"/>
    <col min="7687" max="7687" width="27.28515625" style="1306" customWidth="1"/>
    <col min="7688" max="7688" width="23.28515625" style="1306" customWidth="1"/>
    <col min="7689" max="7689" width="22" style="1306" customWidth="1"/>
    <col min="7690" max="7690" width="23.28515625" style="1306" customWidth="1"/>
    <col min="7691" max="7691" width="15.7109375" style="1306" customWidth="1"/>
    <col min="7692" max="7692" width="15.85546875" style="1306" bestFit="1" customWidth="1"/>
    <col min="7693" max="7693" width="9.28515625" style="1306" customWidth="1"/>
    <col min="7694" max="7936" width="9.28515625" style="1306"/>
    <col min="7937" max="7937" width="11.28515625" style="1306" customWidth="1"/>
    <col min="7938" max="7938" width="9.5703125" style="1306" customWidth="1"/>
    <col min="7939" max="7939" width="48.28515625" style="1306" customWidth="1"/>
    <col min="7940" max="7940" width="81.7109375" style="1306" customWidth="1"/>
    <col min="7941" max="7941" width="22.7109375" style="1306" customWidth="1"/>
    <col min="7942" max="7942" width="23.5703125" style="1306" customWidth="1"/>
    <col min="7943" max="7943" width="27.28515625" style="1306" customWidth="1"/>
    <col min="7944" max="7944" width="23.28515625" style="1306" customWidth="1"/>
    <col min="7945" max="7945" width="22" style="1306" customWidth="1"/>
    <col min="7946" max="7946" width="23.28515625" style="1306" customWidth="1"/>
    <col min="7947" max="7947" width="15.7109375" style="1306" customWidth="1"/>
    <col min="7948" max="7948" width="15.85546875" style="1306" bestFit="1" customWidth="1"/>
    <col min="7949" max="7949" width="9.28515625" style="1306" customWidth="1"/>
    <col min="7950" max="8192" width="9.28515625" style="1306"/>
    <col min="8193" max="8193" width="11.28515625" style="1306" customWidth="1"/>
    <col min="8194" max="8194" width="9.5703125" style="1306" customWidth="1"/>
    <col min="8195" max="8195" width="48.28515625" style="1306" customWidth="1"/>
    <col min="8196" max="8196" width="81.7109375" style="1306" customWidth="1"/>
    <col min="8197" max="8197" width="22.7109375" style="1306" customWidth="1"/>
    <col min="8198" max="8198" width="23.5703125" style="1306" customWidth="1"/>
    <col min="8199" max="8199" width="27.28515625" style="1306" customWidth="1"/>
    <col min="8200" max="8200" width="23.28515625" style="1306" customWidth="1"/>
    <col min="8201" max="8201" width="22" style="1306" customWidth="1"/>
    <col min="8202" max="8202" width="23.28515625" style="1306" customWidth="1"/>
    <col min="8203" max="8203" width="15.7109375" style="1306" customWidth="1"/>
    <col min="8204" max="8204" width="15.85546875" style="1306" bestFit="1" customWidth="1"/>
    <col min="8205" max="8205" width="9.28515625" style="1306" customWidth="1"/>
    <col min="8206" max="8448" width="9.28515625" style="1306"/>
    <col min="8449" max="8449" width="11.28515625" style="1306" customWidth="1"/>
    <col min="8450" max="8450" width="9.5703125" style="1306" customWidth="1"/>
    <col min="8451" max="8451" width="48.28515625" style="1306" customWidth="1"/>
    <col min="8452" max="8452" width="81.7109375" style="1306" customWidth="1"/>
    <col min="8453" max="8453" width="22.7109375" style="1306" customWidth="1"/>
    <col min="8454" max="8454" width="23.5703125" style="1306" customWidth="1"/>
    <col min="8455" max="8455" width="27.28515625" style="1306" customWidth="1"/>
    <col min="8456" max="8456" width="23.28515625" style="1306" customWidth="1"/>
    <col min="8457" max="8457" width="22" style="1306" customWidth="1"/>
    <col min="8458" max="8458" width="23.28515625" style="1306" customWidth="1"/>
    <col min="8459" max="8459" width="15.7109375" style="1306" customWidth="1"/>
    <col min="8460" max="8460" width="15.85546875" style="1306" bestFit="1" customWidth="1"/>
    <col min="8461" max="8461" width="9.28515625" style="1306" customWidth="1"/>
    <col min="8462" max="8704" width="9.28515625" style="1306"/>
    <col min="8705" max="8705" width="11.28515625" style="1306" customWidth="1"/>
    <col min="8706" max="8706" width="9.5703125" style="1306" customWidth="1"/>
    <col min="8707" max="8707" width="48.28515625" style="1306" customWidth="1"/>
    <col min="8708" max="8708" width="81.7109375" style="1306" customWidth="1"/>
    <col min="8709" max="8709" width="22.7109375" style="1306" customWidth="1"/>
    <col min="8710" max="8710" width="23.5703125" style="1306" customWidth="1"/>
    <col min="8711" max="8711" width="27.28515625" style="1306" customWidth="1"/>
    <col min="8712" max="8712" width="23.28515625" style="1306" customWidth="1"/>
    <col min="8713" max="8713" width="22" style="1306" customWidth="1"/>
    <col min="8714" max="8714" width="23.28515625" style="1306" customWidth="1"/>
    <col min="8715" max="8715" width="15.7109375" style="1306" customWidth="1"/>
    <col min="8716" max="8716" width="15.85546875" style="1306" bestFit="1" customWidth="1"/>
    <col min="8717" max="8717" width="9.28515625" style="1306" customWidth="1"/>
    <col min="8718" max="8960" width="9.28515625" style="1306"/>
    <col min="8961" max="8961" width="11.28515625" style="1306" customWidth="1"/>
    <col min="8962" max="8962" width="9.5703125" style="1306" customWidth="1"/>
    <col min="8963" max="8963" width="48.28515625" style="1306" customWidth="1"/>
    <col min="8964" max="8964" width="81.7109375" style="1306" customWidth="1"/>
    <col min="8965" max="8965" width="22.7109375" style="1306" customWidth="1"/>
    <col min="8966" max="8966" width="23.5703125" style="1306" customWidth="1"/>
    <col min="8967" max="8967" width="27.28515625" style="1306" customWidth="1"/>
    <col min="8968" max="8968" width="23.28515625" style="1306" customWidth="1"/>
    <col min="8969" max="8969" width="22" style="1306" customWidth="1"/>
    <col min="8970" max="8970" width="23.28515625" style="1306" customWidth="1"/>
    <col min="8971" max="8971" width="15.7109375" style="1306" customWidth="1"/>
    <col min="8972" max="8972" width="15.85546875" style="1306" bestFit="1" customWidth="1"/>
    <col min="8973" max="8973" width="9.28515625" style="1306" customWidth="1"/>
    <col min="8974" max="9216" width="9.28515625" style="1306"/>
    <col min="9217" max="9217" width="11.28515625" style="1306" customWidth="1"/>
    <col min="9218" max="9218" width="9.5703125" style="1306" customWidth="1"/>
    <col min="9219" max="9219" width="48.28515625" style="1306" customWidth="1"/>
    <col min="9220" max="9220" width="81.7109375" style="1306" customWidth="1"/>
    <col min="9221" max="9221" width="22.7109375" style="1306" customWidth="1"/>
    <col min="9222" max="9222" width="23.5703125" style="1306" customWidth="1"/>
    <col min="9223" max="9223" width="27.28515625" style="1306" customWidth="1"/>
    <col min="9224" max="9224" width="23.28515625" style="1306" customWidth="1"/>
    <col min="9225" max="9225" width="22" style="1306" customWidth="1"/>
    <col min="9226" max="9226" width="23.28515625" style="1306" customWidth="1"/>
    <col min="9227" max="9227" width="15.7109375" style="1306" customWidth="1"/>
    <col min="9228" max="9228" width="15.85546875" style="1306" bestFit="1" customWidth="1"/>
    <col min="9229" max="9229" width="9.28515625" style="1306" customWidth="1"/>
    <col min="9230" max="9472" width="9.28515625" style="1306"/>
    <col min="9473" max="9473" width="11.28515625" style="1306" customWidth="1"/>
    <col min="9474" max="9474" width="9.5703125" style="1306" customWidth="1"/>
    <col min="9475" max="9475" width="48.28515625" style="1306" customWidth="1"/>
    <col min="9476" max="9476" width="81.7109375" style="1306" customWidth="1"/>
    <col min="9477" max="9477" width="22.7109375" style="1306" customWidth="1"/>
    <col min="9478" max="9478" width="23.5703125" style="1306" customWidth="1"/>
    <col min="9479" max="9479" width="27.28515625" style="1306" customWidth="1"/>
    <col min="9480" max="9480" width="23.28515625" style="1306" customWidth="1"/>
    <col min="9481" max="9481" width="22" style="1306" customWidth="1"/>
    <col min="9482" max="9482" width="23.28515625" style="1306" customWidth="1"/>
    <col min="9483" max="9483" width="15.7109375" style="1306" customWidth="1"/>
    <col min="9484" max="9484" width="15.85546875" style="1306" bestFit="1" customWidth="1"/>
    <col min="9485" max="9485" width="9.28515625" style="1306" customWidth="1"/>
    <col min="9486" max="9728" width="9.28515625" style="1306"/>
    <col min="9729" max="9729" width="11.28515625" style="1306" customWidth="1"/>
    <col min="9730" max="9730" width="9.5703125" style="1306" customWidth="1"/>
    <col min="9731" max="9731" width="48.28515625" style="1306" customWidth="1"/>
    <col min="9732" max="9732" width="81.7109375" style="1306" customWidth="1"/>
    <col min="9733" max="9733" width="22.7109375" style="1306" customWidth="1"/>
    <col min="9734" max="9734" width="23.5703125" style="1306" customWidth="1"/>
    <col min="9735" max="9735" width="27.28515625" style="1306" customWidth="1"/>
    <col min="9736" max="9736" width="23.28515625" style="1306" customWidth="1"/>
    <col min="9737" max="9737" width="22" style="1306" customWidth="1"/>
    <col min="9738" max="9738" width="23.28515625" style="1306" customWidth="1"/>
    <col min="9739" max="9739" width="15.7109375" style="1306" customWidth="1"/>
    <col min="9740" max="9740" width="15.85546875" style="1306" bestFit="1" customWidth="1"/>
    <col min="9741" max="9741" width="9.28515625" style="1306" customWidth="1"/>
    <col min="9742" max="9984" width="9.28515625" style="1306"/>
    <col min="9985" max="9985" width="11.28515625" style="1306" customWidth="1"/>
    <col min="9986" max="9986" width="9.5703125" style="1306" customWidth="1"/>
    <col min="9987" max="9987" width="48.28515625" style="1306" customWidth="1"/>
    <col min="9988" max="9988" width="81.7109375" style="1306" customWidth="1"/>
    <col min="9989" max="9989" width="22.7109375" style="1306" customWidth="1"/>
    <col min="9990" max="9990" width="23.5703125" style="1306" customWidth="1"/>
    <col min="9991" max="9991" width="27.28515625" style="1306" customWidth="1"/>
    <col min="9992" max="9992" width="23.28515625" style="1306" customWidth="1"/>
    <col min="9993" max="9993" width="22" style="1306" customWidth="1"/>
    <col min="9994" max="9994" width="23.28515625" style="1306" customWidth="1"/>
    <col min="9995" max="9995" width="15.7109375" style="1306" customWidth="1"/>
    <col min="9996" max="9996" width="15.85546875" style="1306" bestFit="1" customWidth="1"/>
    <col min="9997" max="9997" width="9.28515625" style="1306" customWidth="1"/>
    <col min="9998" max="10240" width="9.28515625" style="1306"/>
    <col min="10241" max="10241" width="11.28515625" style="1306" customWidth="1"/>
    <col min="10242" max="10242" width="9.5703125" style="1306" customWidth="1"/>
    <col min="10243" max="10243" width="48.28515625" style="1306" customWidth="1"/>
    <col min="10244" max="10244" width="81.7109375" style="1306" customWidth="1"/>
    <col min="10245" max="10245" width="22.7109375" style="1306" customWidth="1"/>
    <col min="10246" max="10246" width="23.5703125" style="1306" customWidth="1"/>
    <col min="10247" max="10247" width="27.28515625" style="1306" customWidth="1"/>
    <col min="10248" max="10248" width="23.28515625" style="1306" customWidth="1"/>
    <col min="10249" max="10249" width="22" style="1306" customWidth="1"/>
    <col min="10250" max="10250" width="23.28515625" style="1306" customWidth="1"/>
    <col min="10251" max="10251" width="15.7109375" style="1306" customWidth="1"/>
    <col min="10252" max="10252" width="15.85546875" style="1306" bestFit="1" customWidth="1"/>
    <col min="10253" max="10253" width="9.28515625" style="1306" customWidth="1"/>
    <col min="10254" max="10496" width="9.28515625" style="1306"/>
    <col min="10497" max="10497" width="11.28515625" style="1306" customWidth="1"/>
    <col min="10498" max="10498" width="9.5703125" style="1306" customWidth="1"/>
    <col min="10499" max="10499" width="48.28515625" style="1306" customWidth="1"/>
    <col min="10500" max="10500" width="81.7109375" style="1306" customWidth="1"/>
    <col min="10501" max="10501" width="22.7109375" style="1306" customWidth="1"/>
    <col min="10502" max="10502" width="23.5703125" style="1306" customWidth="1"/>
    <col min="10503" max="10503" width="27.28515625" style="1306" customWidth="1"/>
    <col min="10504" max="10504" width="23.28515625" style="1306" customWidth="1"/>
    <col min="10505" max="10505" width="22" style="1306" customWidth="1"/>
    <col min="10506" max="10506" width="23.28515625" style="1306" customWidth="1"/>
    <col min="10507" max="10507" width="15.7109375" style="1306" customWidth="1"/>
    <col min="10508" max="10508" width="15.85546875" style="1306" bestFit="1" customWidth="1"/>
    <col min="10509" max="10509" width="9.28515625" style="1306" customWidth="1"/>
    <col min="10510" max="10752" width="9.28515625" style="1306"/>
    <col min="10753" max="10753" width="11.28515625" style="1306" customWidth="1"/>
    <col min="10754" max="10754" width="9.5703125" style="1306" customWidth="1"/>
    <col min="10755" max="10755" width="48.28515625" style="1306" customWidth="1"/>
    <col min="10756" max="10756" width="81.7109375" style="1306" customWidth="1"/>
    <col min="10757" max="10757" width="22.7109375" style="1306" customWidth="1"/>
    <col min="10758" max="10758" width="23.5703125" style="1306" customWidth="1"/>
    <col min="10759" max="10759" width="27.28515625" style="1306" customWidth="1"/>
    <col min="10760" max="10760" width="23.28515625" style="1306" customWidth="1"/>
    <col min="10761" max="10761" width="22" style="1306" customWidth="1"/>
    <col min="10762" max="10762" width="23.28515625" style="1306" customWidth="1"/>
    <col min="10763" max="10763" width="15.7109375" style="1306" customWidth="1"/>
    <col min="10764" max="10764" width="15.85546875" style="1306" bestFit="1" customWidth="1"/>
    <col min="10765" max="10765" width="9.28515625" style="1306" customWidth="1"/>
    <col min="10766" max="11008" width="9.28515625" style="1306"/>
    <col min="11009" max="11009" width="11.28515625" style="1306" customWidth="1"/>
    <col min="11010" max="11010" width="9.5703125" style="1306" customWidth="1"/>
    <col min="11011" max="11011" width="48.28515625" style="1306" customWidth="1"/>
    <col min="11012" max="11012" width="81.7109375" style="1306" customWidth="1"/>
    <col min="11013" max="11013" width="22.7109375" style="1306" customWidth="1"/>
    <col min="11014" max="11014" width="23.5703125" style="1306" customWidth="1"/>
    <col min="11015" max="11015" width="27.28515625" style="1306" customWidth="1"/>
    <col min="11016" max="11016" width="23.28515625" style="1306" customWidth="1"/>
    <col min="11017" max="11017" width="22" style="1306" customWidth="1"/>
    <col min="11018" max="11018" width="23.28515625" style="1306" customWidth="1"/>
    <col min="11019" max="11019" width="15.7109375" style="1306" customWidth="1"/>
    <col min="11020" max="11020" width="15.85546875" style="1306" bestFit="1" customWidth="1"/>
    <col min="11021" max="11021" width="9.28515625" style="1306" customWidth="1"/>
    <col min="11022" max="11264" width="9.28515625" style="1306"/>
    <col min="11265" max="11265" width="11.28515625" style="1306" customWidth="1"/>
    <col min="11266" max="11266" width="9.5703125" style="1306" customWidth="1"/>
    <col min="11267" max="11267" width="48.28515625" style="1306" customWidth="1"/>
    <col min="11268" max="11268" width="81.7109375" style="1306" customWidth="1"/>
    <col min="11269" max="11269" width="22.7109375" style="1306" customWidth="1"/>
    <col min="11270" max="11270" width="23.5703125" style="1306" customWidth="1"/>
    <col min="11271" max="11271" width="27.28515625" style="1306" customWidth="1"/>
    <col min="11272" max="11272" width="23.28515625" style="1306" customWidth="1"/>
    <col min="11273" max="11273" width="22" style="1306" customWidth="1"/>
    <col min="11274" max="11274" width="23.28515625" style="1306" customWidth="1"/>
    <col min="11275" max="11275" width="15.7109375" style="1306" customWidth="1"/>
    <col min="11276" max="11276" width="15.85546875" style="1306" bestFit="1" customWidth="1"/>
    <col min="11277" max="11277" width="9.28515625" style="1306" customWidth="1"/>
    <col min="11278" max="11520" width="9.28515625" style="1306"/>
    <col min="11521" max="11521" width="11.28515625" style="1306" customWidth="1"/>
    <col min="11522" max="11522" width="9.5703125" style="1306" customWidth="1"/>
    <col min="11523" max="11523" width="48.28515625" style="1306" customWidth="1"/>
    <col min="11524" max="11524" width="81.7109375" style="1306" customWidth="1"/>
    <col min="11525" max="11525" width="22.7109375" style="1306" customWidth="1"/>
    <col min="11526" max="11526" width="23.5703125" style="1306" customWidth="1"/>
    <col min="11527" max="11527" width="27.28515625" style="1306" customWidth="1"/>
    <col min="11528" max="11528" width="23.28515625" style="1306" customWidth="1"/>
    <col min="11529" max="11529" width="22" style="1306" customWidth="1"/>
    <col min="11530" max="11530" width="23.28515625" style="1306" customWidth="1"/>
    <col min="11531" max="11531" width="15.7109375" style="1306" customWidth="1"/>
    <col min="11532" max="11532" width="15.85546875" style="1306" bestFit="1" customWidth="1"/>
    <col min="11533" max="11533" width="9.28515625" style="1306" customWidth="1"/>
    <col min="11534" max="11776" width="9.28515625" style="1306"/>
    <col min="11777" max="11777" width="11.28515625" style="1306" customWidth="1"/>
    <col min="11778" max="11778" width="9.5703125" style="1306" customWidth="1"/>
    <col min="11779" max="11779" width="48.28515625" style="1306" customWidth="1"/>
    <col min="11780" max="11780" width="81.7109375" style="1306" customWidth="1"/>
    <col min="11781" max="11781" width="22.7109375" style="1306" customWidth="1"/>
    <col min="11782" max="11782" width="23.5703125" style="1306" customWidth="1"/>
    <col min="11783" max="11783" width="27.28515625" style="1306" customWidth="1"/>
    <col min="11784" max="11784" width="23.28515625" style="1306" customWidth="1"/>
    <col min="11785" max="11785" width="22" style="1306" customWidth="1"/>
    <col min="11786" max="11786" width="23.28515625" style="1306" customWidth="1"/>
    <col min="11787" max="11787" width="15.7109375" style="1306" customWidth="1"/>
    <col min="11788" max="11788" width="15.85546875" style="1306" bestFit="1" customWidth="1"/>
    <col min="11789" max="11789" width="9.28515625" style="1306" customWidth="1"/>
    <col min="11790" max="12032" width="9.28515625" style="1306"/>
    <col min="12033" max="12033" width="11.28515625" style="1306" customWidth="1"/>
    <col min="12034" max="12034" width="9.5703125" style="1306" customWidth="1"/>
    <col min="12035" max="12035" width="48.28515625" style="1306" customWidth="1"/>
    <col min="12036" max="12036" width="81.7109375" style="1306" customWidth="1"/>
    <col min="12037" max="12037" width="22.7109375" style="1306" customWidth="1"/>
    <col min="12038" max="12038" width="23.5703125" style="1306" customWidth="1"/>
    <col min="12039" max="12039" width="27.28515625" style="1306" customWidth="1"/>
    <col min="12040" max="12040" width="23.28515625" style="1306" customWidth="1"/>
    <col min="12041" max="12041" width="22" style="1306" customWidth="1"/>
    <col min="12042" max="12042" width="23.28515625" style="1306" customWidth="1"/>
    <col min="12043" max="12043" width="15.7109375" style="1306" customWidth="1"/>
    <col min="12044" max="12044" width="15.85546875" style="1306" bestFit="1" customWidth="1"/>
    <col min="12045" max="12045" width="9.28515625" style="1306" customWidth="1"/>
    <col min="12046" max="12288" width="9.28515625" style="1306"/>
    <col min="12289" max="12289" width="11.28515625" style="1306" customWidth="1"/>
    <col min="12290" max="12290" width="9.5703125" style="1306" customWidth="1"/>
    <col min="12291" max="12291" width="48.28515625" style="1306" customWidth="1"/>
    <col min="12292" max="12292" width="81.7109375" style="1306" customWidth="1"/>
    <col min="12293" max="12293" width="22.7109375" style="1306" customWidth="1"/>
    <col min="12294" max="12294" width="23.5703125" style="1306" customWidth="1"/>
    <col min="12295" max="12295" width="27.28515625" style="1306" customWidth="1"/>
    <col min="12296" max="12296" width="23.28515625" style="1306" customWidth="1"/>
    <col min="12297" max="12297" width="22" style="1306" customWidth="1"/>
    <col min="12298" max="12298" width="23.28515625" style="1306" customWidth="1"/>
    <col min="12299" max="12299" width="15.7109375" style="1306" customWidth="1"/>
    <col min="12300" max="12300" width="15.85546875" style="1306" bestFit="1" customWidth="1"/>
    <col min="12301" max="12301" width="9.28515625" style="1306" customWidth="1"/>
    <col min="12302" max="12544" width="9.28515625" style="1306"/>
    <col min="12545" max="12545" width="11.28515625" style="1306" customWidth="1"/>
    <col min="12546" max="12546" width="9.5703125" style="1306" customWidth="1"/>
    <col min="12547" max="12547" width="48.28515625" style="1306" customWidth="1"/>
    <col min="12548" max="12548" width="81.7109375" style="1306" customWidth="1"/>
    <col min="12549" max="12549" width="22.7109375" style="1306" customWidth="1"/>
    <col min="12550" max="12550" width="23.5703125" style="1306" customWidth="1"/>
    <col min="12551" max="12551" width="27.28515625" style="1306" customWidth="1"/>
    <col min="12552" max="12552" width="23.28515625" style="1306" customWidth="1"/>
    <col min="12553" max="12553" width="22" style="1306" customWidth="1"/>
    <col min="12554" max="12554" width="23.28515625" style="1306" customWidth="1"/>
    <col min="12555" max="12555" width="15.7109375" style="1306" customWidth="1"/>
    <col min="12556" max="12556" width="15.85546875" style="1306" bestFit="1" customWidth="1"/>
    <col min="12557" max="12557" width="9.28515625" style="1306" customWidth="1"/>
    <col min="12558" max="12800" width="9.28515625" style="1306"/>
    <col min="12801" max="12801" width="11.28515625" style="1306" customWidth="1"/>
    <col min="12802" max="12802" width="9.5703125" style="1306" customWidth="1"/>
    <col min="12803" max="12803" width="48.28515625" style="1306" customWidth="1"/>
    <col min="12804" max="12804" width="81.7109375" style="1306" customWidth="1"/>
    <col min="12805" max="12805" width="22.7109375" style="1306" customWidth="1"/>
    <col min="12806" max="12806" width="23.5703125" style="1306" customWidth="1"/>
    <col min="12807" max="12807" width="27.28515625" style="1306" customWidth="1"/>
    <col min="12808" max="12808" width="23.28515625" style="1306" customWidth="1"/>
    <col min="12809" max="12809" width="22" style="1306" customWidth="1"/>
    <col min="12810" max="12810" width="23.28515625" style="1306" customWidth="1"/>
    <col min="12811" max="12811" width="15.7109375" style="1306" customWidth="1"/>
    <col min="12812" max="12812" width="15.85546875" style="1306" bestFit="1" customWidth="1"/>
    <col min="12813" max="12813" width="9.28515625" style="1306" customWidth="1"/>
    <col min="12814" max="13056" width="9.28515625" style="1306"/>
    <col min="13057" max="13057" width="11.28515625" style="1306" customWidth="1"/>
    <col min="13058" max="13058" width="9.5703125" style="1306" customWidth="1"/>
    <col min="13059" max="13059" width="48.28515625" style="1306" customWidth="1"/>
    <col min="13060" max="13060" width="81.7109375" style="1306" customWidth="1"/>
    <col min="13061" max="13061" width="22.7109375" style="1306" customWidth="1"/>
    <col min="13062" max="13062" width="23.5703125" style="1306" customWidth="1"/>
    <col min="13063" max="13063" width="27.28515625" style="1306" customWidth="1"/>
    <col min="13064" max="13064" width="23.28515625" style="1306" customWidth="1"/>
    <col min="13065" max="13065" width="22" style="1306" customWidth="1"/>
    <col min="13066" max="13066" width="23.28515625" style="1306" customWidth="1"/>
    <col min="13067" max="13067" width="15.7109375" style="1306" customWidth="1"/>
    <col min="13068" max="13068" width="15.85546875" style="1306" bestFit="1" customWidth="1"/>
    <col min="13069" max="13069" width="9.28515625" style="1306" customWidth="1"/>
    <col min="13070" max="13312" width="9.28515625" style="1306"/>
    <col min="13313" max="13313" width="11.28515625" style="1306" customWidth="1"/>
    <col min="13314" max="13314" width="9.5703125" style="1306" customWidth="1"/>
    <col min="13315" max="13315" width="48.28515625" style="1306" customWidth="1"/>
    <col min="13316" max="13316" width="81.7109375" style="1306" customWidth="1"/>
    <col min="13317" max="13317" width="22.7109375" style="1306" customWidth="1"/>
    <col min="13318" max="13318" width="23.5703125" style="1306" customWidth="1"/>
    <col min="13319" max="13319" width="27.28515625" style="1306" customWidth="1"/>
    <col min="13320" max="13320" width="23.28515625" style="1306" customWidth="1"/>
    <col min="13321" max="13321" width="22" style="1306" customWidth="1"/>
    <col min="13322" max="13322" width="23.28515625" style="1306" customWidth="1"/>
    <col min="13323" max="13323" width="15.7109375" style="1306" customWidth="1"/>
    <col min="13324" max="13324" width="15.85546875" style="1306" bestFit="1" customWidth="1"/>
    <col min="13325" max="13325" width="9.28515625" style="1306" customWidth="1"/>
    <col min="13326" max="13568" width="9.28515625" style="1306"/>
    <col min="13569" max="13569" width="11.28515625" style="1306" customWidth="1"/>
    <col min="13570" max="13570" width="9.5703125" style="1306" customWidth="1"/>
    <col min="13571" max="13571" width="48.28515625" style="1306" customWidth="1"/>
    <col min="13572" max="13572" width="81.7109375" style="1306" customWidth="1"/>
    <col min="13573" max="13573" width="22.7109375" style="1306" customWidth="1"/>
    <col min="13574" max="13574" width="23.5703125" style="1306" customWidth="1"/>
    <col min="13575" max="13575" width="27.28515625" style="1306" customWidth="1"/>
    <col min="13576" max="13576" width="23.28515625" style="1306" customWidth="1"/>
    <col min="13577" max="13577" width="22" style="1306" customWidth="1"/>
    <col min="13578" max="13578" width="23.28515625" style="1306" customWidth="1"/>
    <col min="13579" max="13579" width="15.7109375" style="1306" customWidth="1"/>
    <col min="13580" max="13580" width="15.85546875" style="1306" bestFit="1" customWidth="1"/>
    <col min="13581" max="13581" width="9.28515625" style="1306" customWidth="1"/>
    <col min="13582" max="13824" width="9.28515625" style="1306"/>
    <col min="13825" max="13825" width="11.28515625" style="1306" customWidth="1"/>
    <col min="13826" max="13826" width="9.5703125" style="1306" customWidth="1"/>
    <col min="13827" max="13827" width="48.28515625" style="1306" customWidth="1"/>
    <col min="13828" max="13828" width="81.7109375" style="1306" customWidth="1"/>
    <col min="13829" max="13829" width="22.7109375" style="1306" customWidth="1"/>
    <col min="13830" max="13830" width="23.5703125" style="1306" customWidth="1"/>
    <col min="13831" max="13831" width="27.28515625" style="1306" customWidth="1"/>
    <col min="13832" max="13832" width="23.28515625" style="1306" customWidth="1"/>
    <col min="13833" max="13833" width="22" style="1306" customWidth="1"/>
    <col min="13834" max="13834" width="23.28515625" style="1306" customWidth="1"/>
    <col min="13835" max="13835" width="15.7109375" style="1306" customWidth="1"/>
    <col min="13836" max="13836" width="15.85546875" style="1306" bestFit="1" customWidth="1"/>
    <col min="13837" max="13837" width="9.28515625" style="1306" customWidth="1"/>
    <col min="13838" max="14080" width="9.28515625" style="1306"/>
    <col min="14081" max="14081" width="11.28515625" style="1306" customWidth="1"/>
    <col min="14082" max="14082" width="9.5703125" style="1306" customWidth="1"/>
    <col min="14083" max="14083" width="48.28515625" style="1306" customWidth="1"/>
    <col min="14084" max="14084" width="81.7109375" style="1306" customWidth="1"/>
    <col min="14085" max="14085" width="22.7109375" style="1306" customWidth="1"/>
    <col min="14086" max="14086" width="23.5703125" style="1306" customWidth="1"/>
    <col min="14087" max="14087" width="27.28515625" style="1306" customWidth="1"/>
    <col min="14088" max="14088" width="23.28515625" style="1306" customWidth="1"/>
    <col min="14089" max="14089" width="22" style="1306" customWidth="1"/>
    <col min="14090" max="14090" width="23.28515625" style="1306" customWidth="1"/>
    <col min="14091" max="14091" width="15.7109375" style="1306" customWidth="1"/>
    <col min="14092" max="14092" width="15.85546875" style="1306" bestFit="1" customWidth="1"/>
    <col min="14093" max="14093" width="9.28515625" style="1306" customWidth="1"/>
    <col min="14094" max="14336" width="9.28515625" style="1306"/>
    <col min="14337" max="14337" width="11.28515625" style="1306" customWidth="1"/>
    <col min="14338" max="14338" width="9.5703125" style="1306" customWidth="1"/>
    <col min="14339" max="14339" width="48.28515625" style="1306" customWidth="1"/>
    <col min="14340" max="14340" width="81.7109375" style="1306" customWidth="1"/>
    <col min="14341" max="14341" width="22.7109375" style="1306" customWidth="1"/>
    <col min="14342" max="14342" width="23.5703125" style="1306" customWidth="1"/>
    <col min="14343" max="14343" width="27.28515625" style="1306" customWidth="1"/>
    <col min="14344" max="14344" width="23.28515625" style="1306" customWidth="1"/>
    <col min="14345" max="14345" width="22" style="1306" customWidth="1"/>
    <col min="14346" max="14346" width="23.28515625" style="1306" customWidth="1"/>
    <col min="14347" max="14347" width="15.7109375" style="1306" customWidth="1"/>
    <col min="14348" max="14348" width="15.85546875" style="1306" bestFit="1" customWidth="1"/>
    <col min="14349" max="14349" width="9.28515625" style="1306" customWidth="1"/>
    <col min="14350" max="14592" width="9.28515625" style="1306"/>
    <col min="14593" max="14593" width="11.28515625" style="1306" customWidth="1"/>
    <col min="14594" max="14594" width="9.5703125" style="1306" customWidth="1"/>
    <col min="14595" max="14595" width="48.28515625" style="1306" customWidth="1"/>
    <col min="14596" max="14596" width="81.7109375" style="1306" customWidth="1"/>
    <col min="14597" max="14597" width="22.7109375" style="1306" customWidth="1"/>
    <col min="14598" max="14598" width="23.5703125" style="1306" customWidth="1"/>
    <col min="14599" max="14599" width="27.28515625" style="1306" customWidth="1"/>
    <col min="14600" max="14600" width="23.28515625" style="1306" customWidth="1"/>
    <col min="14601" max="14601" width="22" style="1306" customWidth="1"/>
    <col min="14602" max="14602" width="23.28515625" style="1306" customWidth="1"/>
    <col min="14603" max="14603" width="15.7109375" style="1306" customWidth="1"/>
    <col min="14604" max="14604" width="15.85546875" style="1306" bestFit="1" customWidth="1"/>
    <col min="14605" max="14605" width="9.28515625" style="1306" customWidth="1"/>
    <col min="14606" max="14848" width="9.28515625" style="1306"/>
    <col min="14849" max="14849" width="11.28515625" style="1306" customWidth="1"/>
    <col min="14850" max="14850" width="9.5703125" style="1306" customWidth="1"/>
    <col min="14851" max="14851" width="48.28515625" style="1306" customWidth="1"/>
    <col min="14852" max="14852" width="81.7109375" style="1306" customWidth="1"/>
    <col min="14853" max="14853" width="22.7109375" style="1306" customWidth="1"/>
    <col min="14854" max="14854" width="23.5703125" style="1306" customWidth="1"/>
    <col min="14855" max="14855" width="27.28515625" style="1306" customWidth="1"/>
    <col min="14856" max="14856" width="23.28515625" style="1306" customWidth="1"/>
    <col min="14857" max="14857" width="22" style="1306" customWidth="1"/>
    <col min="14858" max="14858" width="23.28515625" style="1306" customWidth="1"/>
    <col min="14859" max="14859" width="15.7109375" style="1306" customWidth="1"/>
    <col min="14860" max="14860" width="15.85546875" style="1306" bestFit="1" customWidth="1"/>
    <col min="14861" max="14861" width="9.28515625" style="1306" customWidth="1"/>
    <col min="14862" max="15104" width="9.28515625" style="1306"/>
    <col min="15105" max="15105" width="11.28515625" style="1306" customWidth="1"/>
    <col min="15106" max="15106" width="9.5703125" style="1306" customWidth="1"/>
    <col min="15107" max="15107" width="48.28515625" style="1306" customWidth="1"/>
    <col min="15108" max="15108" width="81.7109375" style="1306" customWidth="1"/>
    <col min="15109" max="15109" width="22.7109375" style="1306" customWidth="1"/>
    <col min="15110" max="15110" width="23.5703125" style="1306" customWidth="1"/>
    <col min="15111" max="15111" width="27.28515625" style="1306" customWidth="1"/>
    <col min="15112" max="15112" width="23.28515625" style="1306" customWidth="1"/>
    <col min="15113" max="15113" width="22" style="1306" customWidth="1"/>
    <col min="15114" max="15114" width="23.28515625" style="1306" customWidth="1"/>
    <col min="15115" max="15115" width="15.7109375" style="1306" customWidth="1"/>
    <col min="15116" max="15116" width="15.85546875" style="1306" bestFit="1" customWidth="1"/>
    <col min="15117" max="15117" width="9.28515625" style="1306" customWidth="1"/>
    <col min="15118" max="15360" width="9.28515625" style="1306"/>
    <col min="15361" max="15361" width="11.28515625" style="1306" customWidth="1"/>
    <col min="15362" max="15362" width="9.5703125" style="1306" customWidth="1"/>
    <col min="15363" max="15363" width="48.28515625" style="1306" customWidth="1"/>
    <col min="15364" max="15364" width="81.7109375" style="1306" customWidth="1"/>
    <col min="15365" max="15365" width="22.7109375" style="1306" customWidth="1"/>
    <col min="15366" max="15366" width="23.5703125" style="1306" customWidth="1"/>
    <col min="15367" max="15367" width="27.28515625" style="1306" customWidth="1"/>
    <col min="15368" max="15368" width="23.28515625" style="1306" customWidth="1"/>
    <col min="15369" max="15369" width="22" style="1306" customWidth="1"/>
    <col min="15370" max="15370" width="23.28515625" style="1306" customWidth="1"/>
    <col min="15371" max="15371" width="15.7109375" style="1306" customWidth="1"/>
    <col min="15372" max="15372" width="15.85546875" style="1306" bestFit="1" customWidth="1"/>
    <col min="15373" max="15373" width="9.28515625" style="1306" customWidth="1"/>
    <col min="15374" max="15616" width="9.28515625" style="1306"/>
    <col min="15617" max="15617" width="11.28515625" style="1306" customWidth="1"/>
    <col min="15618" max="15618" width="9.5703125" style="1306" customWidth="1"/>
    <col min="15619" max="15619" width="48.28515625" style="1306" customWidth="1"/>
    <col min="15620" max="15620" width="81.7109375" style="1306" customWidth="1"/>
    <col min="15621" max="15621" width="22.7109375" style="1306" customWidth="1"/>
    <col min="15622" max="15622" width="23.5703125" style="1306" customWidth="1"/>
    <col min="15623" max="15623" width="27.28515625" style="1306" customWidth="1"/>
    <col min="15624" max="15624" width="23.28515625" style="1306" customWidth="1"/>
    <col min="15625" max="15625" width="22" style="1306" customWidth="1"/>
    <col min="15626" max="15626" width="23.28515625" style="1306" customWidth="1"/>
    <col min="15627" max="15627" width="15.7109375" style="1306" customWidth="1"/>
    <col min="15628" max="15628" width="15.85546875" style="1306" bestFit="1" customWidth="1"/>
    <col min="15629" max="15629" width="9.28515625" style="1306" customWidth="1"/>
    <col min="15630" max="15872" width="9.28515625" style="1306"/>
    <col min="15873" max="15873" width="11.28515625" style="1306" customWidth="1"/>
    <col min="15874" max="15874" width="9.5703125" style="1306" customWidth="1"/>
    <col min="15875" max="15875" width="48.28515625" style="1306" customWidth="1"/>
    <col min="15876" max="15876" width="81.7109375" style="1306" customWidth="1"/>
    <col min="15877" max="15877" width="22.7109375" style="1306" customWidth="1"/>
    <col min="15878" max="15878" width="23.5703125" style="1306" customWidth="1"/>
    <col min="15879" max="15879" width="27.28515625" style="1306" customWidth="1"/>
    <col min="15880" max="15880" width="23.28515625" style="1306" customWidth="1"/>
    <col min="15881" max="15881" width="22" style="1306" customWidth="1"/>
    <col min="15882" max="15882" width="23.28515625" style="1306" customWidth="1"/>
    <col min="15883" max="15883" width="15.7109375" style="1306" customWidth="1"/>
    <col min="15884" max="15884" width="15.85546875" style="1306" bestFit="1" customWidth="1"/>
    <col min="15885" max="15885" width="9.28515625" style="1306" customWidth="1"/>
    <col min="15886" max="16128" width="9.28515625" style="1306"/>
    <col min="16129" max="16129" width="11.28515625" style="1306" customWidth="1"/>
    <col min="16130" max="16130" width="9.5703125" style="1306" customWidth="1"/>
    <col min="16131" max="16131" width="48.28515625" style="1306" customWidth="1"/>
    <col min="16132" max="16132" width="81.7109375" style="1306" customWidth="1"/>
    <col min="16133" max="16133" width="22.7109375" style="1306" customWidth="1"/>
    <col min="16134" max="16134" width="23.5703125" style="1306" customWidth="1"/>
    <col min="16135" max="16135" width="27.28515625" style="1306" customWidth="1"/>
    <col min="16136" max="16136" width="23.28515625" style="1306" customWidth="1"/>
    <col min="16137" max="16137" width="22" style="1306" customWidth="1"/>
    <col min="16138" max="16138" width="23.28515625" style="1306" customWidth="1"/>
    <col min="16139" max="16139" width="15.7109375" style="1306" customWidth="1"/>
    <col min="16140" max="16140" width="15.85546875" style="1306" bestFit="1" customWidth="1"/>
    <col min="16141" max="16141" width="9.28515625" style="1306" customWidth="1"/>
    <col min="16142" max="16384" width="9.28515625" style="1306"/>
  </cols>
  <sheetData>
    <row r="1" spans="1:12" ht="22.5" customHeight="1">
      <c r="A1" s="1296" t="s">
        <v>816</v>
      </c>
      <c r="B1" s="1297"/>
      <c r="C1" s="1298"/>
      <c r="D1" s="1299"/>
      <c r="E1" s="1300"/>
      <c r="F1" s="1300"/>
      <c r="G1" s="1301"/>
      <c r="H1" s="1302"/>
      <c r="I1" s="1302"/>
      <c r="J1" s="1303"/>
      <c r="K1" s="1304"/>
      <c r="L1" s="1305"/>
    </row>
    <row r="2" spans="1:12" ht="22.5" customHeight="1">
      <c r="A2" s="1824" t="s">
        <v>817</v>
      </c>
      <c r="B2" s="1825"/>
      <c r="C2" s="1825"/>
      <c r="D2" s="1825"/>
      <c r="E2" s="1825"/>
      <c r="F2" s="1825"/>
      <c r="G2" s="1826"/>
      <c r="H2" s="1826"/>
      <c r="I2" s="1826"/>
      <c r="J2" s="1826"/>
      <c r="K2" s="1826"/>
      <c r="L2" s="1826"/>
    </row>
    <row r="3" spans="1:12" ht="28.5" customHeight="1" thickBot="1">
      <c r="A3" s="1307"/>
      <c r="B3" s="1308"/>
      <c r="C3" s="1298"/>
      <c r="D3" s="1309"/>
      <c r="E3" s="1300"/>
      <c r="F3" s="1310"/>
      <c r="G3" s="1301"/>
      <c r="H3" s="1302"/>
      <c r="I3" s="1302"/>
      <c r="J3" s="1303"/>
      <c r="K3" s="1827" t="s">
        <v>2</v>
      </c>
      <c r="L3" s="1827"/>
    </row>
    <row r="4" spans="1:12" ht="18" customHeight="1">
      <c r="A4" s="1828" t="s">
        <v>818</v>
      </c>
      <c r="B4" s="1830" t="s">
        <v>819</v>
      </c>
      <c r="C4" s="1830"/>
      <c r="D4" s="1830" t="s">
        <v>820</v>
      </c>
      <c r="E4" s="1832" t="s">
        <v>821</v>
      </c>
      <c r="F4" s="1833"/>
      <c r="G4" s="1834" t="s">
        <v>822</v>
      </c>
      <c r="H4" s="1835"/>
      <c r="I4" s="1836" t="s">
        <v>229</v>
      </c>
      <c r="J4" s="1837"/>
      <c r="K4" s="1838" t="s">
        <v>433</v>
      </c>
      <c r="L4" s="1839"/>
    </row>
    <row r="5" spans="1:12" ht="63.75" customHeight="1">
      <c r="A5" s="1829"/>
      <c r="B5" s="1831"/>
      <c r="C5" s="1831"/>
      <c r="D5" s="1831"/>
      <c r="E5" s="1311" t="s">
        <v>823</v>
      </c>
      <c r="F5" s="1312" t="s">
        <v>824</v>
      </c>
      <c r="G5" s="1313" t="s">
        <v>823</v>
      </c>
      <c r="H5" s="1314" t="s">
        <v>824</v>
      </c>
      <c r="I5" s="1315" t="s">
        <v>823</v>
      </c>
      <c r="J5" s="1312" t="s">
        <v>824</v>
      </c>
      <c r="K5" s="1316" t="s">
        <v>825</v>
      </c>
      <c r="L5" s="1317" t="s">
        <v>826</v>
      </c>
    </row>
    <row r="6" spans="1:12" s="1328" customFormat="1" ht="17.25" customHeight="1" thickBot="1">
      <c r="A6" s="1318">
        <v>1</v>
      </c>
      <c r="B6" s="1319">
        <v>2</v>
      </c>
      <c r="C6" s="1320">
        <v>3</v>
      </c>
      <c r="D6" s="1321">
        <v>4</v>
      </c>
      <c r="E6" s="1322">
        <v>5</v>
      </c>
      <c r="F6" s="1323">
        <v>6</v>
      </c>
      <c r="G6" s="1324">
        <v>7</v>
      </c>
      <c r="H6" s="1325">
        <v>8</v>
      </c>
      <c r="I6" s="1326">
        <v>9</v>
      </c>
      <c r="J6" s="1322">
        <v>10</v>
      </c>
      <c r="K6" s="1322">
        <v>11</v>
      </c>
      <c r="L6" s="1327">
        <v>12</v>
      </c>
    </row>
    <row r="7" spans="1:12" s="1328" customFormat="1" ht="45" customHeight="1" thickBot="1">
      <c r="A7" s="1329" t="s">
        <v>827</v>
      </c>
      <c r="B7" s="1330" t="s">
        <v>390</v>
      </c>
      <c r="C7" s="1331" t="s">
        <v>391</v>
      </c>
      <c r="D7" s="1332" t="s">
        <v>786</v>
      </c>
      <c r="E7" s="1333">
        <v>524000</v>
      </c>
      <c r="F7" s="1333">
        <f>E7</f>
        <v>524000</v>
      </c>
      <c r="G7" s="1334">
        <v>524000</v>
      </c>
      <c r="H7" s="1334">
        <f>G7</f>
        <v>524000</v>
      </c>
      <c r="I7" s="1335">
        <v>53015.839999999997</v>
      </c>
      <c r="J7" s="1336">
        <f>I7</f>
        <v>53015.839999999997</v>
      </c>
      <c r="K7" s="1337">
        <f>I7/E7</f>
        <v>0.10117526717557251</v>
      </c>
      <c r="L7" s="1338">
        <f>I7/G7</f>
        <v>0.10117526717557251</v>
      </c>
    </row>
    <row r="8" spans="1:12" ht="45" customHeight="1">
      <c r="A8" s="1811">
        <v>16</v>
      </c>
      <c r="B8" s="1814">
        <v>750</v>
      </c>
      <c r="C8" s="1816" t="s">
        <v>83</v>
      </c>
      <c r="D8" s="1339" t="s">
        <v>786</v>
      </c>
      <c r="E8" s="1340">
        <v>3886000</v>
      </c>
      <c r="F8" s="1711">
        <f>SUM(E8:E9)</f>
        <v>12719000</v>
      </c>
      <c r="G8" s="1341">
        <v>3886000</v>
      </c>
      <c r="H8" s="1704">
        <f>SUM(G8:G9)</f>
        <v>12719000</v>
      </c>
      <c r="I8" s="1342">
        <v>0</v>
      </c>
      <c r="J8" s="1711">
        <f>SUM(I8:I9)</f>
        <v>4981740.84</v>
      </c>
      <c r="K8" s="1343">
        <v>0</v>
      </c>
      <c r="L8" s="1344">
        <v>0</v>
      </c>
    </row>
    <row r="9" spans="1:12" ht="45" customHeight="1" thickBot="1">
      <c r="A9" s="1813"/>
      <c r="B9" s="1817"/>
      <c r="C9" s="1818"/>
      <c r="D9" s="1345" t="s">
        <v>789</v>
      </c>
      <c r="E9" s="1346">
        <v>8833000</v>
      </c>
      <c r="F9" s="1713"/>
      <c r="G9" s="1347">
        <v>8833000</v>
      </c>
      <c r="H9" s="1706"/>
      <c r="I9" s="1348">
        <v>4981740.84</v>
      </c>
      <c r="J9" s="1713"/>
      <c r="K9" s="1349">
        <f t="shared" ref="K9:K16" si="0">I9/E9</f>
        <v>0.56399194384693763</v>
      </c>
      <c r="L9" s="1350">
        <f t="shared" ref="L9:L27" si="1">I9/G9</f>
        <v>0.56399194384693763</v>
      </c>
    </row>
    <row r="10" spans="1:12" ht="45" customHeight="1" thickBot="1">
      <c r="A10" s="1351">
        <v>17</v>
      </c>
      <c r="B10" s="1352">
        <v>750</v>
      </c>
      <c r="C10" s="1353" t="s">
        <v>83</v>
      </c>
      <c r="D10" s="1354" t="s">
        <v>789</v>
      </c>
      <c r="E10" s="1355">
        <v>14209000</v>
      </c>
      <c r="F10" s="1355">
        <f>E10</f>
        <v>14209000</v>
      </c>
      <c r="G10" s="1356">
        <v>14209000</v>
      </c>
      <c r="H10" s="1356">
        <f>G10</f>
        <v>14209000</v>
      </c>
      <c r="I10" s="1357">
        <v>5770128.8099999987</v>
      </c>
      <c r="J10" s="1358">
        <f>I10</f>
        <v>5770128.8099999987</v>
      </c>
      <c r="K10" s="1359">
        <f t="shared" si="0"/>
        <v>0.40608971848828196</v>
      </c>
      <c r="L10" s="1360">
        <f t="shared" si="1"/>
        <v>0.40608971848828196</v>
      </c>
    </row>
    <row r="11" spans="1:12" ht="45" customHeight="1">
      <c r="A11" s="1811">
        <v>18</v>
      </c>
      <c r="B11" s="1361">
        <v>710</v>
      </c>
      <c r="C11" s="1339" t="s">
        <v>373</v>
      </c>
      <c r="D11" s="1339" t="s">
        <v>789</v>
      </c>
      <c r="E11" s="1340">
        <v>1180000</v>
      </c>
      <c r="F11" s="1711">
        <f>E11+E12</f>
        <v>2503000</v>
      </c>
      <c r="G11" s="1341">
        <v>1180000</v>
      </c>
      <c r="H11" s="1704">
        <f>SUM(G11:G12)</f>
        <v>2503000</v>
      </c>
      <c r="I11" s="1362">
        <v>199334.37</v>
      </c>
      <c r="J11" s="1764">
        <f>SUM(I11:I12)</f>
        <v>851133.52</v>
      </c>
      <c r="K11" s="1363">
        <f t="shared" si="0"/>
        <v>0.16892743220338982</v>
      </c>
      <c r="L11" s="1364">
        <f t="shared" si="1"/>
        <v>0.16892743220338982</v>
      </c>
    </row>
    <row r="12" spans="1:12" ht="45" customHeight="1" thickBot="1">
      <c r="A12" s="1813"/>
      <c r="B12" s="1365">
        <v>750</v>
      </c>
      <c r="C12" s="1345" t="s">
        <v>83</v>
      </c>
      <c r="D12" s="1345" t="s">
        <v>789</v>
      </c>
      <c r="E12" s="1346">
        <v>1323000</v>
      </c>
      <c r="F12" s="1713"/>
      <c r="G12" s="1347">
        <v>1323000</v>
      </c>
      <c r="H12" s="1706"/>
      <c r="I12" s="1348">
        <v>651799.15</v>
      </c>
      <c r="J12" s="1765"/>
      <c r="K12" s="1349">
        <f t="shared" si="0"/>
        <v>0.49266753590325019</v>
      </c>
      <c r="L12" s="1350">
        <f t="shared" si="1"/>
        <v>0.49266753590325019</v>
      </c>
    </row>
    <row r="13" spans="1:12" ht="45" customHeight="1">
      <c r="A13" s="1819">
        <v>19</v>
      </c>
      <c r="B13" s="1821">
        <v>750</v>
      </c>
      <c r="C13" s="1779" t="s">
        <v>83</v>
      </c>
      <c r="D13" s="1366" t="s">
        <v>786</v>
      </c>
      <c r="E13" s="1367">
        <v>8943000</v>
      </c>
      <c r="F13" s="1718">
        <f>SUM(E13:E15)</f>
        <v>28367000</v>
      </c>
      <c r="G13" s="1368">
        <v>12394438</v>
      </c>
      <c r="H13" s="1719">
        <f>SUM(G13:G15)</f>
        <v>39910006</v>
      </c>
      <c r="I13" s="1369">
        <v>1014428.05</v>
      </c>
      <c r="J13" s="1718">
        <f>SUM(I13:I15)</f>
        <v>3874737.4000000004</v>
      </c>
      <c r="K13" s="1370">
        <f t="shared" si="0"/>
        <v>0.11343263446270826</v>
      </c>
      <c r="L13" s="1371">
        <f t="shared" si="1"/>
        <v>8.1845425343206366E-2</v>
      </c>
    </row>
    <row r="14" spans="1:12" ht="45" customHeight="1">
      <c r="A14" s="1812"/>
      <c r="B14" s="1815"/>
      <c r="C14" s="1780"/>
      <c r="D14" s="1372" t="s">
        <v>790</v>
      </c>
      <c r="E14" s="1373">
        <v>17420000</v>
      </c>
      <c r="F14" s="1712"/>
      <c r="G14" s="1374">
        <v>24866924</v>
      </c>
      <c r="H14" s="1705"/>
      <c r="I14" s="1375">
        <v>2066389.2200000002</v>
      </c>
      <c r="J14" s="1712"/>
      <c r="K14" s="1376">
        <f t="shared" si="0"/>
        <v>0.11862165442020667</v>
      </c>
      <c r="L14" s="1377">
        <f t="shared" si="1"/>
        <v>8.3097902257633485E-2</v>
      </c>
    </row>
    <row r="15" spans="1:12" ht="45" customHeight="1" thickBot="1">
      <c r="A15" s="1820"/>
      <c r="B15" s="1822"/>
      <c r="C15" s="1788"/>
      <c r="D15" s="1378" t="s">
        <v>789</v>
      </c>
      <c r="E15" s="1379">
        <v>2004000</v>
      </c>
      <c r="F15" s="1724"/>
      <c r="G15" s="1380">
        <v>2648644</v>
      </c>
      <c r="H15" s="1726"/>
      <c r="I15" s="1381">
        <v>793920.13</v>
      </c>
      <c r="J15" s="1724"/>
      <c r="K15" s="1382">
        <f t="shared" si="0"/>
        <v>0.39616772954091817</v>
      </c>
      <c r="L15" s="1383">
        <f t="shared" si="1"/>
        <v>0.29974588128868962</v>
      </c>
    </row>
    <row r="16" spans="1:12" s="1384" customFormat="1" ht="45" customHeight="1">
      <c r="A16" s="1811">
        <v>20</v>
      </c>
      <c r="B16" s="1814">
        <v>150</v>
      </c>
      <c r="C16" s="1816" t="s">
        <v>359</v>
      </c>
      <c r="D16" s="1339" t="s">
        <v>787</v>
      </c>
      <c r="E16" s="1340">
        <v>218454000</v>
      </c>
      <c r="F16" s="1711">
        <f>SUM(E16:E21)</f>
        <v>264095000</v>
      </c>
      <c r="G16" s="1341">
        <v>96348495</v>
      </c>
      <c r="H16" s="1704">
        <f>SUM(G16:G21)</f>
        <v>147136963</v>
      </c>
      <c r="I16" s="1362">
        <v>70134494.799999997</v>
      </c>
      <c r="J16" s="1764">
        <f>SUM(I16:I21)</f>
        <v>88796252.739999995</v>
      </c>
      <c r="K16" s="1363">
        <f t="shared" si="0"/>
        <v>0.32104925888287694</v>
      </c>
      <c r="L16" s="1364">
        <f t="shared" si="1"/>
        <v>0.72792517205380325</v>
      </c>
    </row>
    <row r="17" spans="1:13" s="1384" customFormat="1" ht="45" customHeight="1">
      <c r="A17" s="1812"/>
      <c r="B17" s="1815"/>
      <c r="C17" s="1780"/>
      <c r="D17" s="1372" t="s">
        <v>790</v>
      </c>
      <c r="E17" s="1373"/>
      <c r="F17" s="1712"/>
      <c r="G17" s="1374">
        <v>16272000</v>
      </c>
      <c r="H17" s="1705"/>
      <c r="I17" s="1375">
        <v>2736181.22</v>
      </c>
      <c r="J17" s="1800"/>
      <c r="K17" s="1385">
        <v>0</v>
      </c>
      <c r="L17" s="1377">
        <f t="shared" si="1"/>
        <v>0.16815272984267454</v>
      </c>
    </row>
    <row r="18" spans="1:13" ht="45" customHeight="1">
      <c r="A18" s="1812"/>
      <c r="B18" s="1386">
        <v>500</v>
      </c>
      <c r="C18" s="1372" t="s">
        <v>364</v>
      </c>
      <c r="D18" s="1372" t="s">
        <v>787</v>
      </c>
      <c r="E18" s="1373">
        <v>14780000</v>
      </c>
      <c r="F18" s="1712"/>
      <c r="G18" s="1374">
        <v>14640000</v>
      </c>
      <c r="H18" s="1705"/>
      <c r="I18" s="1375">
        <v>9448603.2000000011</v>
      </c>
      <c r="J18" s="1800"/>
      <c r="K18" s="1376">
        <f>I18/E18</f>
        <v>0.63928303112313944</v>
      </c>
      <c r="L18" s="1377">
        <f t="shared" si="1"/>
        <v>0.64539639344262301</v>
      </c>
    </row>
    <row r="19" spans="1:13" ht="45" customHeight="1">
      <c r="A19" s="1812"/>
      <c r="B19" s="1815">
        <v>750</v>
      </c>
      <c r="C19" s="1780" t="s">
        <v>83</v>
      </c>
      <c r="D19" s="1372" t="s">
        <v>786</v>
      </c>
      <c r="E19" s="1373"/>
      <c r="F19" s="1712"/>
      <c r="G19" s="1374">
        <v>3742243</v>
      </c>
      <c r="H19" s="1705"/>
      <c r="I19" s="1375">
        <v>2344388.86</v>
      </c>
      <c r="J19" s="1800"/>
      <c r="K19" s="1385">
        <v>0</v>
      </c>
      <c r="L19" s="1377">
        <f t="shared" si="1"/>
        <v>0.62646622894344373</v>
      </c>
    </row>
    <row r="20" spans="1:13" ht="45" customHeight="1">
      <c r="A20" s="1812"/>
      <c r="B20" s="1815"/>
      <c r="C20" s="1780"/>
      <c r="D20" s="1372" t="s">
        <v>787</v>
      </c>
      <c r="E20" s="1373">
        <v>10106000</v>
      </c>
      <c r="F20" s="1712"/>
      <c r="G20" s="1374">
        <v>11246000</v>
      </c>
      <c r="H20" s="1705"/>
      <c r="I20" s="1375">
        <v>3065186.38</v>
      </c>
      <c r="J20" s="1800"/>
      <c r="K20" s="1376">
        <f>I20/E20</f>
        <v>0.30330361963190183</v>
      </c>
      <c r="L20" s="1377">
        <f t="shared" si="1"/>
        <v>0.2725579210385915</v>
      </c>
    </row>
    <row r="21" spans="1:13" ht="45" customHeight="1" thickBot="1">
      <c r="A21" s="1813"/>
      <c r="B21" s="1817"/>
      <c r="C21" s="1818"/>
      <c r="D21" s="1345" t="s">
        <v>790</v>
      </c>
      <c r="E21" s="1346">
        <v>20755000</v>
      </c>
      <c r="F21" s="1713"/>
      <c r="G21" s="1347">
        <v>4888225</v>
      </c>
      <c r="H21" s="1706"/>
      <c r="I21" s="1348">
        <v>1067398.28</v>
      </c>
      <c r="J21" s="1765"/>
      <c r="K21" s="1349">
        <f>I21/E21</f>
        <v>5.1428488556974225E-2</v>
      </c>
      <c r="L21" s="1350">
        <f t="shared" si="1"/>
        <v>0.21836111881102035</v>
      </c>
    </row>
    <row r="22" spans="1:13" ht="45" customHeight="1">
      <c r="A22" s="1819">
        <v>21</v>
      </c>
      <c r="B22" s="1821">
        <v>600</v>
      </c>
      <c r="C22" s="1779" t="s">
        <v>368</v>
      </c>
      <c r="D22" s="1366" t="s">
        <v>786</v>
      </c>
      <c r="E22" s="1367">
        <v>356088000</v>
      </c>
      <c r="F22" s="1718">
        <f>SUM(E22:E27)</f>
        <v>364335000</v>
      </c>
      <c r="G22" s="1368">
        <v>456306461</v>
      </c>
      <c r="H22" s="1719">
        <f>SUM(G22:G27)</f>
        <v>470155333</v>
      </c>
      <c r="I22" s="1369">
        <v>254385848.74000001</v>
      </c>
      <c r="J22" s="1799">
        <f>SUM(I22:I27)</f>
        <v>260859257.24000001</v>
      </c>
      <c r="K22" s="1370">
        <f t="shared" ref="K22:K27" si="2">I22/E22</f>
        <v>0.7143903999573139</v>
      </c>
      <c r="L22" s="1371">
        <f t="shared" si="1"/>
        <v>0.55748903529113081</v>
      </c>
    </row>
    <row r="23" spans="1:13" ht="45" customHeight="1">
      <c r="A23" s="1812"/>
      <c r="B23" s="1815"/>
      <c r="C23" s="1780"/>
      <c r="D23" s="1372" t="s">
        <v>790</v>
      </c>
      <c r="E23" s="1373">
        <v>64000</v>
      </c>
      <c r="F23" s="1712"/>
      <c r="G23" s="1374">
        <v>1268805</v>
      </c>
      <c r="H23" s="1705"/>
      <c r="I23" s="1375">
        <v>174920.4</v>
      </c>
      <c r="J23" s="1800"/>
      <c r="K23" s="1376">
        <f t="shared" si="2"/>
        <v>2.73313125</v>
      </c>
      <c r="L23" s="1377">
        <f t="shared" si="1"/>
        <v>0.1378623192689184</v>
      </c>
    </row>
    <row r="24" spans="1:13" ht="45" customHeight="1">
      <c r="A24" s="1812"/>
      <c r="B24" s="1815"/>
      <c r="C24" s="1780"/>
      <c r="D24" s="1372" t="s">
        <v>789</v>
      </c>
      <c r="E24" s="1373">
        <v>1211000</v>
      </c>
      <c r="F24" s="1712"/>
      <c r="G24" s="1374">
        <v>1589380</v>
      </c>
      <c r="H24" s="1705"/>
      <c r="I24" s="1374">
        <v>375805.72</v>
      </c>
      <c r="J24" s="1800"/>
      <c r="K24" s="1376">
        <f t="shared" si="2"/>
        <v>0.31032677126341862</v>
      </c>
      <c r="L24" s="1377">
        <f t="shared" si="1"/>
        <v>0.23644799859064539</v>
      </c>
    </row>
    <row r="25" spans="1:13" ht="45" customHeight="1">
      <c r="A25" s="1812"/>
      <c r="B25" s="1815"/>
      <c r="C25" s="1780"/>
      <c r="D25" s="1372" t="s">
        <v>806</v>
      </c>
      <c r="E25" s="1373">
        <v>2364000</v>
      </c>
      <c r="F25" s="1712"/>
      <c r="G25" s="1374">
        <v>6456500</v>
      </c>
      <c r="H25" s="1705"/>
      <c r="I25" s="1374">
        <v>5580252.4000000004</v>
      </c>
      <c r="J25" s="1800"/>
      <c r="K25" s="1376">
        <f t="shared" si="2"/>
        <v>2.360512859560068</v>
      </c>
      <c r="L25" s="1377">
        <f t="shared" si="1"/>
        <v>0.86428442654689075</v>
      </c>
    </row>
    <row r="26" spans="1:13" ht="45" customHeight="1">
      <c r="A26" s="1812"/>
      <c r="B26" s="1815">
        <v>750</v>
      </c>
      <c r="C26" s="1780" t="s">
        <v>83</v>
      </c>
      <c r="D26" s="1372" t="s">
        <v>790</v>
      </c>
      <c r="E26" s="1373">
        <v>141000</v>
      </c>
      <c r="F26" s="1712"/>
      <c r="G26" s="1374">
        <v>871246</v>
      </c>
      <c r="H26" s="1705"/>
      <c r="I26" s="1374">
        <v>263206.94</v>
      </c>
      <c r="J26" s="1800"/>
      <c r="K26" s="1376">
        <f t="shared" si="2"/>
        <v>1.8667158865248228</v>
      </c>
      <c r="L26" s="1377">
        <f t="shared" si="1"/>
        <v>0.30210404409317232</v>
      </c>
    </row>
    <row r="27" spans="1:13" ht="45" customHeight="1" thickBot="1">
      <c r="A27" s="1820"/>
      <c r="B27" s="1822"/>
      <c r="C27" s="1788"/>
      <c r="D27" s="1378" t="s">
        <v>789</v>
      </c>
      <c r="E27" s="1379">
        <v>4467000</v>
      </c>
      <c r="F27" s="1724"/>
      <c r="G27" s="1380">
        <v>3662941</v>
      </c>
      <c r="H27" s="1726"/>
      <c r="I27" s="1380">
        <v>79223.040000000008</v>
      </c>
      <c r="J27" s="1801"/>
      <c r="K27" s="1382">
        <f t="shared" si="2"/>
        <v>1.7735177971793151E-2</v>
      </c>
      <c r="L27" s="1383">
        <f t="shared" si="1"/>
        <v>2.1628259914642362E-2</v>
      </c>
    </row>
    <row r="28" spans="1:13" ht="45" customHeight="1">
      <c r="A28" s="1811">
        <v>24</v>
      </c>
      <c r="B28" s="1814">
        <v>730</v>
      </c>
      <c r="C28" s="1816" t="s">
        <v>712</v>
      </c>
      <c r="D28" s="1339" t="s">
        <v>828</v>
      </c>
      <c r="E28" s="1340">
        <v>919000</v>
      </c>
      <c r="F28" s="1711">
        <f>SUM(E28:E40)</f>
        <v>378648000</v>
      </c>
      <c r="G28" s="1341">
        <v>919000</v>
      </c>
      <c r="H28" s="1704">
        <f>SUM(G28:G40)</f>
        <v>378648000</v>
      </c>
      <c r="I28" s="1342">
        <v>0</v>
      </c>
      <c r="J28" s="1764">
        <f>SUM(I28:I40)</f>
        <v>231905197.63999999</v>
      </c>
      <c r="K28" s="1343">
        <v>0</v>
      </c>
      <c r="L28" s="1344">
        <v>0</v>
      </c>
    </row>
    <row r="29" spans="1:13" ht="45" customHeight="1">
      <c r="A29" s="1812"/>
      <c r="B29" s="1815"/>
      <c r="C29" s="1780"/>
      <c r="D29" s="1372" t="s">
        <v>829</v>
      </c>
      <c r="E29" s="1373">
        <v>29000</v>
      </c>
      <c r="F29" s="1712"/>
      <c r="G29" s="1374">
        <v>29000</v>
      </c>
      <c r="H29" s="1705"/>
      <c r="I29" s="1387">
        <v>0</v>
      </c>
      <c r="J29" s="1800"/>
      <c r="K29" s="1385">
        <v>0</v>
      </c>
      <c r="L29" s="1388">
        <v>0</v>
      </c>
    </row>
    <row r="30" spans="1:13" ht="45" customHeight="1">
      <c r="A30" s="1812"/>
      <c r="B30" s="1815"/>
      <c r="C30" s="1780"/>
      <c r="D30" s="1372" t="s">
        <v>786</v>
      </c>
      <c r="E30" s="1373">
        <v>17567000</v>
      </c>
      <c r="F30" s="1712"/>
      <c r="G30" s="1374">
        <v>15971000</v>
      </c>
      <c r="H30" s="1705"/>
      <c r="I30" s="1389">
        <v>10225273.159999998</v>
      </c>
      <c r="J30" s="1800"/>
      <c r="K30" s="1376">
        <f>I30/E30</f>
        <v>0.58207281607559624</v>
      </c>
      <c r="L30" s="1377">
        <f>I30/G30</f>
        <v>0.64024000751361831</v>
      </c>
    </row>
    <row r="31" spans="1:13" ht="45" customHeight="1">
      <c r="A31" s="1812"/>
      <c r="B31" s="1815">
        <v>750</v>
      </c>
      <c r="C31" s="1780" t="s">
        <v>83</v>
      </c>
      <c r="D31" s="1372" t="s">
        <v>828</v>
      </c>
      <c r="E31" s="1373">
        <v>39000</v>
      </c>
      <c r="F31" s="1712"/>
      <c r="G31" s="1374">
        <v>129000</v>
      </c>
      <c r="H31" s="1705"/>
      <c r="I31" s="1389">
        <v>76875.159999999989</v>
      </c>
      <c r="J31" s="1800"/>
      <c r="K31" s="1376">
        <f>I31/E31</f>
        <v>1.9711579487179485</v>
      </c>
      <c r="L31" s="1377">
        <f>I31/G31</f>
        <v>0.59593147286821702</v>
      </c>
    </row>
    <row r="32" spans="1:13" ht="45" customHeight="1">
      <c r="A32" s="1812"/>
      <c r="B32" s="1815"/>
      <c r="C32" s="1780"/>
      <c r="D32" s="1372" t="s">
        <v>829</v>
      </c>
      <c r="E32" s="1373">
        <v>40000</v>
      </c>
      <c r="F32" s="1712"/>
      <c r="G32" s="1374">
        <v>133000</v>
      </c>
      <c r="H32" s="1705"/>
      <c r="I32" s="1389">
        <v>79534.19</v>
      </c>
      <c r="J32" s="1800"/>
      <c r="K32" s="1376">
        <f>I32/E32</f>
        <v>1.9883547500000001</v>
      </c>
      <c r="L32" s="1377">
        <f>I32/G32</f>
        <v>0.59800142857142857</v>
      </c>
      <c r="M32" s="1390"/>
    </row>
    <row r="33" spans="1:13" ht="45" customHeight="1">
      <c r="A33" s="1812"/>
      <c r="B33" s="1815">
        <v>801</v>
      </c>
      <c r="C33" s="1780" t="s">
        <v>115</v>
      </c>
      <c r="D33" s="1372" t="s">
        <v>828</v>
      </c>
      <c r="E33" s="1373">
        <v>229000</v>
      </c>
      <c r="F33" s="1712"/>
      <c r="G33" s="1391">
        <v>225180</v>
      </c>
      <c r="H33" s="1705"/>
      <c r="I33" s="1387">
        <v>0</v>
      </c>
      <c r="J33" s="1800"/>
      <c r="K33" s="1385">
        <v>0</v>
      </c>
      <c r="L33" s="1388">
        <v>0</v>
      </c>
      <c r="M33" s="1390"/>
    </row>
    <row r="34" spans="1:13" ht="45" customHeight="1">
      <c r="A34" s="1812"/>
      <c r="B34" s="1815"/>
      <c r="C34" s="1780"/>
      <c r="D34" s="1372" t="s">
        <v>829</v>
      </c>
      <c r="E34" s="1373">
        <v>7000</v>
      </c>
      <c r="F34" s="1712"/>
      <c r="G34" s="1374">
        <v>7000</v>
      </c>
      <c r="H34" s="1705"/>
      <c r="I34" s="1387">
        <v>0</v>
      </c>
      <c r="J34" s="1800"/>
      <c r="K34" s="1385">
        <v>0</v>
      </c>
      <c r="L34" s="1388">
        <v>0</v>
      </c>
    </row>
    <row r="35" spans="1:13" ht="45" customHeight="1">
      <c r="A35" s="1812"/>
      <c r="B35" s="1815"/>
      <c r="C35" s="1780"/>
      <c r="D35" s="1372" t="s">
        <v>786</v>
      </c>
      <c r="E35" s="1373">
        <v>89599000</v>
      </c>
      <c r="F35" s="1712"/>
      <c r="G35" s="1374">
        <v>91198820</v>
      </c>
      <c r="H35" s="1705"/>
      <c r="I35" s="1375">
        <v>32319473.550000001</v>
      </c>
      <c r="J35" s="1800"/>
      <c r="K35" s="1376">
        <f>I35/E35</f>
        <v>0.36071243596468711</v>
      </c>
      <c r="L35" s="1377">
        <f>I35/G35</f>
        <v>0.35438477767585153</v>
      </c>
    </row>
    <row r="36" spans="1:13" ht="45" customHeight="1">
      <c r="A36" s="1812"/>
      <c r="B36" s="1815"/>
      <c r="C36" s="1780"/>
      <c r="D36" s="1372" t="s">
        <v>789</v>
      </c>
      <c r="E36" s="1373">
        <v>581000</v>
      </c>
      <c r="F36" s="1712"/>
      <c r="G36" s="1374">
        <v>581000</v>
      </c>
      <c r="H36" s="1705"/>
      <c r="I36" s="1375">
        <v>204714.99000000002</v>
      </c>
      <c r="J36" s="1800"/>
      <c r="K36" s="1376">
        <f>I36/E36</f>
        <v>0.35234938037865754</v>
      </c>
      <c r="L36" s="1377">
        <f>I36/G36</f>
        <v>0.35234938037865754</v>
      </c>
    </row>
    <row r="37" spans="1:13" ht="45" customHeight="1">
      <c r="A37" s="1812"/>
      <c r="B37" s="1815">
        <v>921</v>
      </c>
      <c r="C37" s="1780" t="s">
        <v>585</v>
      </c>
      <c r="D37" s="1372" t="s">
        <v>828</v>
      </c>
      <c r="E37" s="1373">
        <v>16037000</v>
      </c>
      <c r="F37" s="1712"/>
      <c r="G37" s="1374">
        <v>15854000</v>
      </c>
      <c r="H37" s="1705"/>
      <c r="I37" s="1374">
        <v>6936717</v>
      </c>
      <c r="J37" s="1800"/>
      <c r="K37" s="1376">
        <f>I37/E37</f>
        <v>0.4325445532206772</v>
      </c>
      <c r="L37" s="1377">
        <f>I37/G37</f>
        <v>0.43753734073419959</v>
      </c>
    </row>
    <row r="38" spans="1:13" ht="45" customHeight="1">
      <c r="A38" s="1812"/>
      <c r="B38" s="1815"/>
      <c r="C38" s="1780"/>
      <c r="D38" s="1372" t="s">
        <v>829</v>
      </c>
      <c r="E38" s="1373">
        <v>329000</v>
      </c>
      <c r="F38" s="1712"/>
      <c r="G38" s="1374">
        <v>329000</v>
      </c>
      <c r="H38" s="1705"/>
      <c r="I38" s="1387">
        <v>0</v>
      </c>
      <c r="J38" s="1800"/>
      <c r="K38" s="1385">
        <v>0</v>
      </c>
      <c r="L38" s="1388">
        <v>0</v>
      </c>
    </row>
    <row r="39" spans="1:13" ht="45" customHeight="1">
      <c r="A39" s="1812"/>
      <c r="B39" s="1815"/>
      <c r="C39" s="1780"/>
      <c r="D39" s="1372" t="s">
        <v>786</v>
      </c>
      <c r="E39" s="1373">
        <v>238233000</v>
      </c>
      <c r="F39" s="1712"/>
      <c r="G39" s="1374">
        <v>249233000</v>
      </c>
      <c r="H39" s="1705"/>
      <c r="I39" s="1375">
        <v>179825202.69999999</v>
      </c>
      <c r="J39" s="1800"/>
      <c r="K39" s="1376">
        <f>I39/E39</f>
        <v>0.75482910721856333</v>
      </c>
      <c r="L39" s="1377">
        <f>I39/G39</f>
        <v>0.72151441703145247</v>
      </c>
    </row>
    <row r="40" spans="1:13" ht="45" customHeight="1" thickBot="1">
      <c r="A40" s="1813"/>
      <c r="B40" s="1817"/>
      <c r="C40" s="1818"/>
      <c r="D40" s="1345" t="s">
        <v>790</v>
      </c>
      <c r="E40" s="1346">
        <v>15039000</v>
      </c>
      <c r="F40" s="1713"/>
      <c r="G40" s="1347">
        <v>4039000</v>
      </c>
      <c r="H40" s="1706"/>
      <c r="I40" s="1348">
        <v>2237406.8899999997</v>
      </c>
      <c r="J40" s="1765"/>
      <c r="K40" s="1349">
        <f>I40/E40</f>
        <v>0.1487736478489261</v>
      </c>
      <c r="L40" s="1350">
        <f>I40/G40</f>
        <v>0.55395070314434258</v>
      </c>
    </row>
    <row r="41" spans="1:13" ht="45" customHeight="1">
      <c r="A41" s="1819">
        <v>27</v>
      </c>
      <c r="B41" s="1821">
        <v>750</v>
      </c>
      <c r="C41" s="1779" t="s">
        <v>83</v>
      </c>
      <c r="D41" s="1366" t="s">
        <v>790</v>
      </c>
      <c r="E41" s="1367">
        <v>1103820000</v>
      </c>
      <c r="F41" s="1799">
        <f>SUM(E41:E42)</f>
        <v>1103820000</v>
      </c>
      <c r="G41" s="1368">
        <v>1102622000</v>
      </c>
      <c r="H41" s="1784">
        <f>SUM(G41:G42)</f>
        <v>1103820000</v>
      </c>
      <c r="I41" s="1369">
        <v>530885114.21999997</v>
      </c>
      <c r="J41" s="1799">
        <f>SUM(I41:I42)</f>
        <v>530897353.08999997</v>
      </c>
      <c r="K41" s="1370">
        <f>I41/E41</f>
        <v>0.4809526138500842</v>
      </c>
      <c r="L41" s="1360">
        <f>I41/G41</f>
        <v>0.48147516938715168</v>
      </c>
    </row>
    <row r="42" spans="1:13" ht="45" customHeight="1" thickBot="1">
      <c r="A42" s="1813"/>
      <c r="B42" s="1817"/>
      <c r="C42" s="1818"/>
      <c r="D42" s="1345" t="s">
        <v>789</v>
      </c>
      <c r="E42" s="1346"/>
      <c r="F42" s="1765"/>
      <c r="G42" s="1347">
        <v>1198000</v>
      </c>
      <c r="H42" s="1823"/>
      <c r="I42" s="1347">
        <v>12238.87</v>
      </c>
      <c r="J42" s="1765"/>
      <c r="K42" s="1392">
        <v>0</v>
      </c>
      <c r="L42" s="1350">
        <f>I42/G42</f>
        <v>1.0216085141903173E-2</v>
      </c>
    </row>
    <row r="43" spans="1:13" ht="45" customHeight="1">
      <c r="A43" s="1819">
        <v>28</v>
      </c>
      <c r="B43" s="1821">
        <v>730</v>
      </c>
      <c r="C43" s="1779" t="s">
        <v>712</v>
      </c>
      <c r="D43" s="1366" t="s">
        <v>787</v>
      </c>
      <c r="E43" s="1367">
        <v>2881427000</v>
      </c>
      <c r="F43" s="1718">
        <f>SUM(E43:E48)</f>
        <v>3809825000</v>
      </c>
      <c r="G43" s="1368">
        <v>2881427000</v>
      </c>
      <c r="H43" s="1719">
        <f>SUM(G43:G48)</f>
        <v>3809825000</v>
      </c>
      <c r="I43" s="1369">
        <v>1314411726.99</v>
      </c>
      <c r="J43" s="1799">
        <f>SUM(I43:I48)</f>
        <v>1624425710.1599998</v>
      </c>
      <c r="K43" s="1370">
        <f t="shared" ref="K43:K48" si="3">I43/E43</f>
        <v>0.45616693637909272</v>
      </c>
      <c r="L43" s="1371">
        <f t="shared" ref="L43:L48" si="4">I43/G43</f>
        <v>0.45616693637909272</v>
      </c>
    </row>
    <row r="44" spans="1:13" ht="45" customHeight="1">
      <c r="A44" s="1812"/>
      <c r="B44" s="1815"/>
      <c r="C44" s="1780"/>
      <c r="D44" s="1372" t="s">
        <v>790</v>
      </c>
      <c r="E44" s="1373">
        <v>5862000</v>
      </c>
      <c r="F44" s="1712"/>
      <c r="G44" s="1374">
        <v>5862000</v>
      </c>
      <c r="H44" s="1705"/>
      <c r="I44" s="1375">
        <v>3103460.53</v>
      </c>
      <c r="J44" s="1800"/>
      <c r="K44" s="1376">
        <f t="shared" si="3"/>
        <v>0.52942008358921866</v>
      </c>
      <c r="L44" s="1377">
        <f t="shared" si="4"/>
        <v>0.52942008358921866</v>
      </c>
    </row>
    <row r="45" spans="1:13" ht="45" customHeight="1">
      <c r="A45" s="1812"/>
      <c r="B45" s="1815"/>
      <c r="C45" s="1780"/>
      <c r="D45" s="1372" t="s">
        <v>789</v>
      </c>
      <c r="E45" s="1373">
        <v>918097000</v>
      </c>
      <c r="F45" s="1712"/>
      <c r="G45" s="1374">
        <v>918097000</v>
      </c>
      <c r="H45" s="1705"/>
      <c r="I45" s="1375">
        <v>305314387.32999998</v>
      </c>
      <c r="J45" s="1800"/>
      <c r="K45" s="1376">
        <f t="shared" si="3"/>
        <v>0.3325513397059352</v>
      </c>
      <c r="L45" s="1377">
        <f t="shared" si="4"/>
        <v>0.3325513397059352</v>
      </c>
    </row>
    <row r="46" spans="1:13" ht="45" customHeight="1">
      <c r="A46" s="1812"/>
      <c r="B46" s="1815">
        <v>750</v>
      </c>
      <c r="C46" s="1780" t="s">
        <v>83</v>
      </c>
      <c r="D46" s="1372" t="s">
        <v>787</v>
      </c>
      <c r="E46" s="1373">
        <v>1710000</v>
      </c>
      <c r="F46" s="1712"/>
      <c r="G46" s="1374">
        <v>1710000</v>
      </c>
      <c r="H46" s="1705"/>
      <c r="I46" s="1375">
        <v>592378.58999999985</v>
      </c>
      <c r="J46" s="1800"/>
      <c r="K46" s="1376">
        <f t="shared" si="3"/>
        <v>0.34642022807017536</v>
      </c>
      <c r="L46" s="1377">
        <f t="shared" si="4"/>
        <v>0.34642022807017536</v>
      </c>
    </row>
    <row r="47" spans="1:13" ht="45" customHeight="1">
      <c r="A47" s="1812"/>
      <c r="B47" s="1815"/>
      <c r="C47" s="1780"/>
      <c r="D47" s="1372" t="s">
        <v>790</v>
      </c>
      <c r="E47" s="1373">
        <v>710000</v>
      </c>
      <c r="F47" s="1712"/>
      <c r="G47" s="1374">
        <v>447836</v>
      </c>
      <c r="H47" s="1705"/>
      <c r="I47" s="1375">
        <v>154784.66999999998</v>
      </c>
      <c r="J47" s="1800"/>
      <c r="K47" s="1376">
        <f t="shared" si="3"/>
        <v>0.21800657746478871</v>
      </c>
      <c r="L47" s="1377">
        <f t="shared" si="4"/>
        <v>0.3456280200787788</v>
      </c>
    </row>
    <row r="48" spans="1:13" ht="45" customHeight="1" thickBot="1">
      <c r="A48" s="1813"/>
      <c r="B48" s="1817"/>
      <c r="C48" s="1818"/>
      <c r="D48" s="1345" t="s">
        <v>789</v>
      </c>
      <c r="E48" s="1346">
        <v>2019000</v>
      </c>
      <c r="F48" s="1713"/>
      <c r="G48" s="1347">
        <v>2281164</v>
      </c>
      <c r="H48" s="1706"/>
      <c r="I48" s="1348">
        <v>848972.05</v>
      </c>
      <c r="J48" s="1765"/>
      <c r="K48" s="1349">
        <f t="shared" si="3"/>
        <v>0.42049135710747898</v>
      </c>
      <c r="L48" s="1350">
        <f t="shared" si="4"/>
        <v>0.37216616166132732</v>
      </c>
    </row>
    <row r="49" spans="1:12" ht="45" customHeight="1">
      <c r="A49" s="1819">
        <v>30</v>
      </c>
      <c r="B49" s="1821">
        <v>801</v>
      </c>
      <c r="C49" s="1779" t="s">
        <v>115</v>
      </c>
      <c r="D49" s="1366" t="s">
        <v>790</v>
      </c>
      <c r="E49" s="1367">
        <v>1388000</v>
      </c>
      <c r="F49" s="1799">
        <f>SUM(E49:E50)</f>
        <v>122776000</v>
      </c>
      <c r="G49" s="1368">
        <v>1388000</v>
      </c>
      <c r="H49" s="1784">
        <f>SUM(G49:G50)</f>
        <v>126446668</v>
      </c>
      <c r="I49" s="1369">
        <v>336093.37999999995</v>
      </c>
      <c r="J49" s="1799">
        <f>SUM(I49:I50)</f>
        <v>71100118.549999997</v>
      </c>
      <c r="K49" s="1370">
        <f>I49/E49</f>
        <v>0.24214220461095096</v>
      </c>
      <c r="L49" s="1371">
        <f>I49/G49</f>
        <v>0.24214220461095096</v>
      </c>
    </row>
    <row r="50" spans="1:12" ht="45" customHeight="1" thickBot="1">
      <c r="A50" s="1820"/>
      <c r="B50" s="1822"/>
      <c r="C50" s="1788"/>
      <c r="D50" s="1378" t="s">
        <v>789</v>
      </c>
      <c r="E50" s="1379">
        <v>121388000</v>
      </c>
      <c r="F50" s="1801"/>
      <c r="G50" s="1380">
        <v>125058668</v>
      </c>
      <c r="H50" s="1786"/>
      <c r="I50" s="1381">
        <v>70764025.170000002</v>
      </c>
      <c r="J50" s="1801"/>
      <c r="K50" s="1382">
        <f>I50/E50</f>
        <v>0.58295733655715554</v>
      </c>
      <c r="L50" s="1383">
        <f>I50/G50</f>
        <v>0.56584662464180413</v>
      </c>
    </row>
    <row r="51" spans="1:12" ht="45" customHeight="1">
      <c r="A51" s="1811">
        <v>31</v>
      </c>
      <c r="B51" s="1814">
        <v>750</v>
      </c>
      <c r="C51" s="1816" t="s">
        <v>83</v>
      </c>
      <c r="D51" s="1339" t="s">
        <v>829</v>
      </c>
      <c r="E51" s="1393">
        <v>1243000</v>
      </c>
      <c r="F51" s="1711">
        <f>SUM(E51:E72)</f>
        <v>943479000</v>
      </c>
      <c r="G51" s="1341">
        <v>1243000</v>
      </c>
      <c r="H51" s="1704">
        <f>SUM(G51:G72)</f>
        <v>1264912030</v>
      </c>
      <c r="I51" s="1342">
        <v>0</v>
      </c>
      <c r="J51" s="1764">
        <f>SUM(I51:I72)</f>
        <v>404644674.76000005</v>
      </c>
      <c r="K51" s="1343">
        <v>0</v>
      </c>
      <c r="L51" s="1344">
        <v>0</v>
      </c>
    </row>
    <row r="52" spans="1:12" ht="45" customHeight="1">
      <c r="A52" s="1812"/>
      <c r="B52" s="1815"/>
      <c r="C52" s="1780"/>
      <c r="D52" s="1372" t="s">
        <v>790</v>
      </c>
      <c r="E52" s="1394">
        <v>564000</v>
      </c>
      <c r="F52" s="1712"/>
      <c r="G52" s="1374">
        <v>564000</v>
      </c>
      <c r="H52" s="1705"/>
      <c r="I52" s="1375">
        <v>121296.35</v>
      </c>
      <c r="J52" s="1800"/>
      <c r="K52" s="1376">
        <f>I52/E52</f>
        <v>0.21506445035460994</v>
      </c>
      <c r="L52" s="1377">
        <f>I52/G52</f>
        <v>0.21506445035460994</v>
      </c>
    </row>
    <row r="53" spans="1:12" ht="45" customHeight="1">
      <c r="A53" s="1812"/>
      <c r="B53" s="1815"/>
      <c r="C53" s="1780"/>
      <c r="D53" s="1372" t="s">
        <v>789</v>
      </c>
      <c r="E53" s="1394">
        <v>2239000</v>
      </c>
      <c r="F53" s="1712"/>
      <c r="G53" s="1374">
        <v>2660400</v>
      </c>
      <c r="H53" s="1705"/>
      <c r="I53" s="1375">
        <v>213457.71</v>
      </c>
      <c r="J53" s="1800"/>
      <c r="K53" s="1376">
        <f>I53/E53</f>
        <v>9.5336181330951314E-2</v>
      </c>
      <c r="L53" s="1377">
        <f>I53/G53</f>
        <v>8.0235193955796119E-2</v>
      </c>
    </row>
    <row r="54" spans="1:12" ht="45" customHeight="1">
      <c r="A54" s="1812"/>
      <c r="B54" s="1815">
        <v>853</v>
      </c>
      <c r="C54" s="1780" t="s">
        <v>582</v>
      </c>
      <c r="D54" s="1372" t="s">
        <v>786</v>
      </c>
      <c r="E54" s="1394">
        <v>6224000</v>
      </c>
      <c r="F54" s="1712"/>
      <c r="G54" s="1374">
        <v>7433333</v>
      </c>
      <c r="H54" s="1705"/>
      <c r="I54" s="1375">
        <v>1229377.02</v>
      </c>
      <c r="J54" s="1800"/>
      <c r="K54" s="1376">
        <f>I54/E54</f>
        <v>0.19752201478149101</v>
      </c>
      <c r="L54" s="1377">
        <f>I54/G54</f>
        <v>0.16538705046578703</v>
      </c>
    </row>
    <row r="55" spans="1:12" ht="45" customHeight="1">
      <c r="A55" s="1812"/>
      <c r="B55" s="1815"/>
      <c r="C55" s="1780"/>
      <c r="D55" s="1372" t="s">
        <v>790</v>
      </c>
      <c r="E55" s="1394">
        <v>9200000</v>
      </c>
      <c r="F55" s="1712"/>
      <c r="G55" s="1374">
        <v>9200000</v>
      </c>
      <c r="H55" s="1705"/>
      <c r="I55" s="1387">
        <v>0</v>
      </c>
      <c r="J55" s="1800"/>
      <c r="K55" s="1385">
        <v>0</v>
      </c>
      <c r="L55" s="1388">
        <v>0</v>
      </c>
    </row>
    <row r="56" spans="1:12" ht="45" customHeight="1">
      <c r="A56" s="1812"/>
      <c r="B56" s="1815"/>
      <c r="C56" s="1780"/>
      <c r="D56" s="1372" t="s">
        <v>789</v>
      </c>
      <c r="E56" s="1394">
        <v>549725000</v>
      </c>
      <c r="F56" s="1712"/>
      <c r="G56" s="1374">
        <v>869399610</v>
      </c>
      <c r="H56" s="1705"/>
      <c r="I56" s="1375">
        <v>195437447.81999999</v>
      </c>
      <c r="J56" s="1800"/>
      <c r="K56" s="1376">
        <f>I56/E56</f>
        <v>0.35551857350493427</v>
      </c>
      <c r="L56" s="1377">
        <f>I56/G56</f>
        <v>0.22479587703058665</v>
      </c>
    </row>
    <row r="57" spans="1:12" ht="45" customHeight="1">
      <c r="A57" s="1812"/>
      <c r="B57" s="1815"/>
      <c r="C57" s="1780"/>
      <c r="D57" s="1372" t="s">
        <v>791</v>
      </c>
      <c r="E57" s="1394">
        <v>29341000</v>
      </c>
      <c r="F57" s="1712"/>
      <c r="G57" s="1374">
        <v>29341000</v>
      </c>
      <c r="H57" s="1705"/>
      <c r="I57" s="1375">
        <v>14602675.720000001</v>
      </c>
      <c r="J57" s="1800"/>
      <c r="K57" s="1376">
        <f>I57/E57</f>
        <v>0.49768841280119969</v>
      </c>
      <c r="L57" s="1377">
        <f>I57/G57</f>
        <v>0.49768841280119969</v>
      </c>
    </row>
    <row r="58" spans="1:12" ht="45" customHeight="1">
      <c r="A58" s="1812"/>
      <c r="B58" s="1815"/>
      <c r="C58" s="1780"/>
      <c r="D58" s="1372" t="s">
        <v>792</v>
      </c>
      <c r="E58" s="1394">
        <v>27590000</v>
      </c>
      <c r="F58" s="1712"/>
      <c r="G58" s="1374">
        <v>27590000</v>
      </c>
      <c r="H58" s="1705"/>
      <c r="I58" s="1375">
        <v>12913476.59</v>
      </c>
      <c r="J58" s="1800"/>
      <c r="K58" s="1376">
        <f t="shared" ref="K58:K72" si="5">I58/E58</f>
        <v>0.46804916962667631</v>
      </c>
      <c r="L58" s="1377">
        <f t="shared" ref="L58:L72" si="6">I58/G58</f>
        <v>0.46804916962667631</v>
      </c>
    </row>
    <row r="59" spans="1:12" ht="45" customHeight="1">
      <c r="A59" s="1812"/>
      <c r="B59" s="1815"/>
      <c r="C59" s="1780"/>
      <c r="D59" s="1372" t="s">
        <v>793</v>
      </c>
      <c r="E59" s="1394">
        <v>25324000</v>
      </c>
      <c r="F59" s="1712"/>
      <c r="G59" s="1374">
        <v>25451687</v>
      </c>
      <c r="H59" s="1705"/>
      <c r="I59" s="1375">
        <v>16799077.199999999</v>
      </c>
      <c r="J59" s="1800"/>
      <c r="K59" s="1376">
        <f t="shared" si="5"/>
        <v>0.66336586637182116</v>
      </c>
      <c r="L59" s="1377">
        <f t="shared" si="6"/>
        <v>0.66003786703804734</v>
      </c>
    </row>
    <row r="60" spans="1:12" ht="45" customHeight="1">
      <c r="A60" s="1812"/>
      <c r="B60" s="1815"/>
      <c r="C60" s="1780"/>
      <c r="D60" s="1372" t="s">
        <v>830</v>
      </c>
      <c r="E60" s="1394">
        <v>10280000</v>
      </c>
      <c r="F60" s="1712"/>
      <c r="G60" s="1374">
        <v>10280000</v>
      </c>
      <c r="H60" s="1705"/>
      <c r="I60" s="1375">
        <v>4426007.88</v>
      </c>
      <c r="J60" s="1800"/>
      <c r="K60" s="1376">
        <f t="shared" si="5"/>
        <v>0.43054551361867704</v>
      </c>
      <c r="L60" s="1377">
        <f t="shared" si="6"/>
        <v>0.43054551361867704</v>
      </c>
    </row>
    <row r="61" spans="1:12" ht="45" customHeight="1">
      <c r="A61" s="1812"/>
      <c r="B61" s="1815"/>
      <c r="C61" s="1780"/>
      <c r="D61" s="1372" t="s">
        <v>795</v>
      </c>
      <c r="E61" s="1394">
        <v>26386000</v>
      </c>
      <c r="F61" s="1712"/>
      <c r="G61" s="1374">
        <v>26386000</v>
      </c>
      <c r="H61" s="1705"/>
      <c r="I61" s="1375">
        <v>11073222.09</v>
      </c>
      <c r="J61" s="1800"/>
      <c r="K61" s="1376">
        <f t="shared" si="5"/>
        <v>0.41966277912529371</v>
      </c>
      <c r="L61" s="1377">
        <f t="shared" si="6"/>
        <v>0.41966277912529371</v>
      </c>
    </row>
    <row r="62" spans="1:12" ht="45" customHeight="1">
      <c r="A62" s="1812"/>
      <c r="B62" s="1815"/>
      <c r="C62" s="1780"/>
      <c r="D62" s="1372" t="s">
        <v>796</v>
      </c>
      <c r="E62" s="1394">
        <v>25676000</v>
      </c>
      <c r="F62" s="1712"/>
      <c r="G62" s="1374">
        <v>25676000</v>
      </c>
      <c r="H62" s="1705"/>
      <c r="I62" s="1375">
        <v>15815809.98</v>
      </c>
      <c r="J62" s="1800"/>
      <c r="K62" s="1376">
        <f t="shared" si="5"/>
        <v>0.6159763974139274</v>
      </c>
      <c r="L62" s="1377">
        <f t="shared" si="6"/>
        <v>0.6159763974139274</v>
      </c>
    </row>
    <row r="63" spans="1:12" ht="45" customHeight="1">
      <c r="A63" s="1812"/>
      <c r="B63" s="1815"/>
      <c r="C63" s="1780"/>
      <c r="D63" s="1372" t="s">
        <v>797</v>
      </c>
      <c r="E63" s="1394">
        <v>35348000</v>
      </c>
      <c r="F63" s="1712"/>
      <c r="G63" s="1374">
        <v>35348000</v>
      </c>
      <c r="H63" s="1705"/>
      <c r="I63" s="1375">
        <v>16385063.210000001</v>
      </c>
      <c r="J63" s="1800"/>
      <c r="K63" s="1376">
        <f t="shared" si="5"/>
        <v>0.46353579297272834</v>
      </c>
      <c r="L63" s="1377">
        <f t="shared" si="6"/>
        <v>0.46353579297272834</v>
      </c>
    </row>
    <row r="64" spans="1:12" ht="45" customHeight="1">
      <c r="A64" s="1812"/>
      <c r="B64" s="1815"/>
      <c r="C64" s="1780"/>
      <c r="D64" s="1372" t="s">
        <v>798</v>
      </c>
      <c r="E64" s="1394">
        <v>14164000</v>
      </c>
      <c r="F64" s="1712"/>
      <c r="G64" s="1374">
        <v>14164000</v>
      </c>
      <c r="H64" s="1705"/>
      <c r="I64" s="1375">
        <v>8994818.2300000004</v>
      </c>
      <c r="J64" s="1800"/>
      <c r="K64" s="1376">
        <f t="shared" si="5"/>
        <v>0.63504788407229595</v>
      </c>
      <c r="L64" s="1377">
        <f t="shared" si="6"/>
        <v>0.63504788407229595</v>
      </c>
    </row>
    <row r="65" spans="1:12" ht="45" customHeight="1">
      <c r="A65" s="1812"/>
      <c r="B65" s="1815"/>
      <c r="C65" s="1780"/>
      <c r="D65" s="1372" t="s">
        <v>799</v>
      </c>
      <c r="E65" s="1394">
        <v>21171000</v>
      </c>
      <c r="F65" s="1712"/>
      <c r="G65" s="1374">
        <v>21171000</v>
      </c>
      <c r="H65" s="1705"/>
      <c r="I65" s="1375">
        <v>11893296.050000001</v>
      </c>
      <c r="J65" s="1800"/>
      <c r="K65" s="1376">
        <f t="shared" si="5"/>
        <v>0.56177299371782163</v>
      </c>
      <c r="L65" s="1377">
        <f t="shared" si="6"/>
        <v>0.56177299371782163</v>
      </c>
    </row>
    <row r="66" spans="1:12" ht="45" customHeight="1">
      <c r="A66" s="1812"/>
      <c r="B66" s="1815"/>
      <c r="C66" s="1780"/>
      <c r="D66" s="1372" t="s">
        <v>800</v>
      </c>
      <c r="E66" s="1394">
        <v>9573000</v>
      </c>
      <c r="F66" s="1712"/>
      <c r="G66" s="1374">
        <v>9573000</v>
      </c>
      <c r="H66" s="1705"/>
      <c r="I66" s="1375">
        <v>6141977.7000000002</v>
      </c>
      <c r="J66" s="1800"/>
      <c r="K66" s="1376">
        <f t="shared" si="5"/>
        <v>0.6415938263867127</v>
      </c>
      <c r="L66" s="1377">
        <f t="shared" si="6"/>
        <v>0.6415938263867127</v>
      </c>
    </row>
    <row r="67" spans="1:12" ht="45" customHeight="1">
      <c r="A67" s="1812"/>
      <c r="B67" s="1815"/>
      <c r="C67" s="1780"/>
      <c r="D67" s="1372" t="s">
        <v>801</v>
      </c>
      <c r="E67" s="1394">
        <v>16335000</v>
      </c>
      <c r="F67" s="1712"/>
      <c r="G67" s="1374">
        <v>16335000</v>
      </c>
      <c r="H67" s="1705"/>
      <c r="I67" s="1375">
        <v>13129680.82</v>
      </c>
      <c r="J67" s="1800"/>
      <c r="K67" s="1376">
        <f t="shared" si="5"/>
        <v>0.803775991429446</v>
      </c>
      <c r="L67" s="1377">
        <f t="shared" si="6"/>
        <v>0.803775991429446</v>
      </c>
    </row>
    <row r="68" spans="1:12" ht="45" customHeight="1">
      <c r="A68" s="1812"/>
      <c r="B68" s="1815"/>
      <c r="C68" s="1780"/>
      <c r="D68" s="1372" t="s">
        <v>802</v>
      </c>
      <c r="E68" s="1394">
        <v>40979000</v>
      </c>
      <c r="F68" s="1712"/>
      <c r="G68" s="1374">
        <v>40979000</v>
      </c>
      <c r="H68" s="1705"/>
      <c r="I68" s="1375">
        <v>24849743.829999998</v>
      </c>
      <c r="J68" s="1800"/>
      <c r="K68" s="1376">
        <f t="shared" si="5"/>
        <v>0.60640190902657454</v>
      </c>
      <c r="L68" s="1377">
        <f t="shared" si="6"/>
        <v>0.60640190902657454</v>
      </c>
    </row>
    <row r="69" spans="1:12" ht="45" customHeight="1">
      <c r="A69" s="1812"/>
      <c r="B69" s="1815"/>
      <c r="C69" s="1780"/>
      <c r="D69" s="1372" t="s">
        <v>803</v>
      </c>
      <c r="E69" s="1394">
        <v>16403000</v>
      </c>
      <c r="F69" s="1712"/>
      <c r="G69" s="1374">
        <v>16403000</v>
      </c>
      <c r="H69" s="1705"/>
      <c r="I69" s="1375">
        <v>5987053.1600000001</v>
      </c>
      <c r="J69" s="1800"/>
      <c r="K69" s="1376">
        <f t="shared" si="5"/>
        <v>0.36499744924708893</v>
      </c>
      <c r="L69" s="1377">
        <f t="shared" si="6"/>
        <v>0.36499744924708893</v>
      </c>
    </row>
    <row r="70" spans="1:12" ht="45" customHeight="1">
      <c r="A70" s="1812"/>
      <c r="B70" s="1815"/>
      <c r="C70" s="1780"/>
      <c r="D70" s="1372" t="s">
        <v>804</v>
      </c>
      <c r="E70" s="1394">
        <v>29713000</v>
      </c>
      <c r="F70" s="1712"/>
      <c r="G70" s="1374">
        <v>29713000</v>
      </c>
      <c r="H70" s="1705"/>
      <c r="I70" s="1375">
        <v>19485588.489999998</v>
      </c>
      <c r="J70" s="1800"/>
      <c r="K70" s="1376">
        <f t="shared" si="5"/>
        <v>0.65579337293440576</v>
      </c>
      <c r="L70" s="1377">
        <f t="shared" si="6"/>
        <v>0.65579337293440576</v>
      </c>
    </row>
    <row r="71" spans="1:12" ht="45" customHeight="1">
      <c r="A71" s="1812"/>
      <c r="B71" s="1815"/>
      <c r="C71" s="1780"/>
      <c r="D71" s="1372" t="s">
        <v>805</v>
      </c>
      <c r="E71" s="1394">
        <v>24000000</v>
      </c>
      <c r="F71" s="1712"/>
      <c r="G71" s="1374">
        <v>24000000</v>
      </c>
      <c r="H71" s="1705"/>
      <c r="I71" s="1375">
        <v>9465521.0600000005</v>
      </c>
      <c r="J71" s="1800"/>
      <c r="K71" s="1376">
        <f t="shared" si="5"/>
        <v>0.39439671083333333</v>
      </c>
      <c r="L71" s="1377">
        <f t="shared" si="6"/>
        <v>0.39439671083333333</v>
      </c>
    </row>
    <row r="72" spans="1:12" ht="45" customHeight="1" thickBot="1">
      <c r="A72" s="1813"/>
      <c r="B72" s="1817"/>
      <c r="C72" s="1818"/>
      <c r="D72" s="1345" t="s">
        <v>806</v>
      </c>
      <c r="E72" s="1395">
        <v>22001000</v>
      </c>
      <c r="F72" s="1713"/>
      <c r="G72" s="1347">
        <v>22001000</v>
      </c>
      <c r="H72" s="1706"/>
      <c r="I72" s="1348">
        <v>15680083.85</v>
      </c>
      <c r="J72" s="1765"/>
      <c r="K72" s="1349">
        <f t="shared" si="5"/>
        <v>0.71269868869596831</v>
      </c>
      <c r="L72" s="1350">
        <f t="shared" si="6"/>
        <v>0.71269868869596831</v>
      </c>
    </row>
    <row r="73" spans="1:12" ht="45" customHeight="1">
      <c r="A73" s="1811">
        <v>32</v>
      </c>
      <c r="B73" s="1396" t="s">
        <v>350</v>
      </c>
      <c r="C73" s="1339" t="s">
        <v>351</v>
      </c>
      <c r="D73" s="1339" t="s">
        <v>786</v>
      </c>
      <c r="E73" s="1393">
        <v>720000</v>
      </c>
      <c r="F73" s="1711">
        <f>SUM(E73:E87)</f>
        <v>28042000</v>
      </c>
      <c r="G73" s="1341">
        <v>720000</v>
      </c>
      <c r="H73" s="1704">
        <f>SUM(G73:G87)</f>
        <v>28042000</v>
      </c>
      <c r="I73" s="1342">
        <v>0</v>
      </c>
      <c r="J73" s="1764">
        <f>SUM(I73:I87)</f>
        <v>2637092.0700000003</v>
      </c>
      <c r="K73" s="1343">
        <v>0</v>
      </c>
      <c r="L73" s="1344">
        <v>0</v>
      </c>
    </row>
    <row r="74" spans="1:12" ht="45" customHeight="1">
      <c r="A74" s="1812"/>
      <c r="B74" s="1815">
        <v>801</v>
      </c>
      <c r="C74" s="1780" t="s">
        <v>115</v>
      </c>
      <c r="D74" s="1372" t="s">
        <v>786</v>
      </c>
      <c r="E74" s="1394">
        <v>10921000</v>
      </c>
      <c r="F74" s="1712"/>
      <c r="G74" s="1374">
        <v>11060881</v>
      </c>
      <c r="H74" s="1705"/>
      <c r="I74" s="1387">
        <v>0</v>
      </c>
      <c r="J74" s="1800"/>
      <c r="K74" s="1385">
        <v>0</v>
      </c>
      <c r="L74" s="1388">
        <v>0</v>
      </c>
    </row>
    <row r="75" spans="1:12" ht="45" customHeight="1">
      <c r="A75" s="1812"/>
      <c r="B75" s="1815"/>
      <c r="C75" s="1780"/>
      <c r="D75" s="1372" t="s">
        <v>789</v>
      </c>
      <c r="E75" s="1394">
        <v>3866000</v>
      </c>
      <c r="F75" s="1712"/>
      <c r="G75" s="1374">
        <v>3758993</v>
      </c>
      <c r="H75" s="1705"/>
      <c r="I75" s="1375">
        <v>338282.33</v>
      </c>
      <c r="J75" s="1800"/>
      <c r="K75" s="1376">
        <f>I75/E75</f>
        <v>8.7501896016554587E-2</v>
      </c>
      <c r="L75" s="1377">
        <f>I75/G75</f>
        <v>8.9992806584103774E-2</v>
      </c>
    </row>
    <row r="76" spans="1:12" ht="45" customHeight="1">
      <c r="A76" s="1812"/>
      <c r="B76" s="1815"/>
      <c r="C76" s="1780"/>
      <c r="D76" s="1372" t="s">
        <v>793</v>
      </c>
      <c r="E76" s="1394">
        <v>529000</v>
      </c>
      <c r="F76" s="1712"/>
      <c r="G76" s="1374">
        <v>1081725</v>
      </c>
      <c r="H76" s="1705"/>
      <c r="I76" s="1375">
        <v>138862.01999999999</v>
      </c>
      <c r="J76" s="1800"/>
      <c r="K76" s="1376">
        <f>I76/E76</f>
        <v>0.26249909262759924</v>
      </c>
      <c r="L76" s="1377">
        <f>I76/G76</f>
        <v>0.12837090757817374</v>
      </c>
    </row>
    <row r="77" spans="1:12" ht="45" customHeight="1">
      <c r="A77" s="1812"/>
      <c r="B77" s="1815"/>
      <c r="C77" s="1780"/>
      <c r="D77" s="1397" t="s">
        <v>830</v>
      </c>
      <c r="E77" s="1394">
        <v>364000</v>
      </c>
      <c r="F77" s="1712"/>
      <c r="G77" s="1374">
        <v>720974</v>
      </c>
      <c r="H77" s="1705"/>
      <c r="I77" s="1375">
        <v>73033.850000000006</v>
      </c>
      <c r="J77" s="1800"/>
      <c r="K77" s="1376">
        <f>I77/E77</f>
        <v>0.20064244505494508</v>
      </c>
      <c r="L77" s="1377">
        <f>I77/G77</f>
        <v>0.1012988679203411</v>
      </c>
    </row>
    <row r="78" spans="1:12" ht="45" customHeight="1">
      <c r="A78" s="1812"/>
      <c r="B78" s="1815"/>
      <c r="C78" s="1780"/>
      <c r="D78" s="1372" t="s">
        <v>795</v>
      </c>
      <c r="E78" s="1394">
        <v>3752000</v>
      </c>
      <c r="F78" s="1712"/>
      <c r="G78" s="1374">
        <v>4069920</v>
      </c>
      <c r="H78" s="1705"/>
      <c r="I78" s="1375">
        <v>1078991.03</v>
      </c>
      <c r="J78" s="1800"/>
      <c r="K78" s="1376">
        <f>I78/E78</f>
        <v>0.28757756663113004</v>
      </c>
      <c r="L78" s="1377">
        <f>I78/G78</f>
        <v>0.26511357225694854</v>
      </c>
    </row>
    <row r="79" spans="1:12" ht="45" customHeight="1">
      <c r="A79" s="1812"/>
      <c r="B79" s="1815"/>
      <c r="C79" s="1780"/>
      <c r="D79" s="1372" t="s">
        <v>796</v>
      </c>
      <c r="E79" s="1394">
        <v>574000</v>
      </c>
      <c r="F79" s="1712"/>
      <c r="G79" s="1374">
        <v>574000</v>
      </c>
      <c r="H79" s="1705"/>
      <c r="I79" s="1375">
        <v>54000</v>
      </c>
      <c r="J79" s="1800"/>
      <c r="K79" s="1376">
        <f>I79/E79</f>
        <v>9.4076655052264813E-2</v>
      </c>
      <c r="L79" s="1377">
        <f>I79/G79</f>
        <v>9.4076655052264813E-2</v>
      </c>
    </row>
    <row r="80" spans="1:12" ht="45" customHeight="1">
      <c r="A80" s="1812"/>
      <c r="B80" s="1815"/>
      <c r="C80" s="1780"/>
      <c r="D80" s="1372" t="s">
        <v>797</v>
      </c>
      <c r="E80" s="1394">
        <v>574000</v>
      </c>
      <c r="F80" s="1712"/>
      <c r="G80" s="1387">
        <v>0</v>
      </c>
      <c r="H80" s="1705"/>
      <c r="I80" s="1387">
        <v>0</v>
      </c>
      <c r="J80" s="1800"/>
      <c r="K80" s="1385">
        <v>0</v>
      </c>
      <c r="L80" s="1388">
        <v>0</v>
      </c>
    </row>
    <row r="81" spans="1:13" ht="45" customHeight="1">
      <c r="A81" s="1812"/>
      <c r="B81" s="1815"/>
      <c r="C81" s="1780"/>
      <c r="D81" s="1372" t="s">
        <v>799</v>
      </c>
      <c r="E81" s="1394">
        <v>510000</v>
      </c>
      <c r="F81" s="1712"/>
      <c r="G81" s="1374">
        <v>510000</v>
      </c>
      <c r="H81" s="1705"/>
      <c r="I81" s="1387">
        <v>0</v>
      </c>
      <c r="J81" s="1800"/>
      <c r="K81" s="1385">
        <v>0</v>
      </c>
      <c r="L81" s="1388">
        <v>0</v>
      </c>
    </row>
    <row r="82" spans="1:13" ht="45" customHeight="1">
      <c r="A82" s="1812"/>
      <c r="B82" s="1815"/>
      <c r="C82" s="1780"/>
      <c r="D82" s="1372" t="s">
        <v>800</v>
      </c>
      <c r="E82" s="1394">
        <v>1967000</v>
      </c>
      <c r="F82" s="1712"/>
      <c r="G82" s="1374">
        <v>1310362</v>
      </c>
      <c r="H82" s="1705"/>
      <c r="I82" s="1375">
        <v>210000.99000000002</v>
      </c>
      <c r="J82" s="1800"/>
      <c r="K82" s="1376">
        <f>I82/E82</f>
        <v>0.1067620691408236</v>
      </c>
      <c r="L82" s="1377">
        <f>I82/G82</f>
        <v>0.16026181314781718</v>
      </c>
    </row>
    <row r="83" spans="1:13" ht="45" customHeight="1">
      <c r="A83" s="1812"/>
      <c r="B83" s="1815"/>
      <c r="C83" s="1780"/>
      <c r="D83" s="1372" t="s">
        <v>802</v>
      </c>
      <c r="E83" s="1394">
        <v>2360000</v>
      </c>
      <c r="F83" s="1712"/>
      <c r="G83" s="1374">
        <v>2019000</v>
      </c>
      <c r="H83" s="1705"/>
      <c r="I83" s="1375">
        <v>302299.48</v>
      </c>
      <c r="J83" s="1800"/>
      <c r="K83" s="1376">
        <f>I83/E83</f>
        <v>0.12809299999999998</v>
      </c>
      <c r="L83" s="1377">
        <f>I83/G83</f>
        <v>0.14972733036156513</v>
      </c>
    </row>
    <row r="84" spans="1:13" ht="45" customHeight="1">
      <c r="A84" s="1812"/>
      <c r="B84" s="1815"/>
      <c r="C84" s="1780"/>
      <c r="D84" s="1372" t="s">
        <v>803</v>
      </c>
      <c r="E84" s="1394">
        <v>50000</v>
      </c>
      <c r="F84" s="1712"/>
      <c r="G84" s="1374">
        <v>79540</v>
      </c>
      <c r="H84" s="1705"/>
      <c r="I84" s="1375">
        <v>6151.2199999999993</v>
      </c>
      <c r="J84" s="1800"/>
      <c r="K84" s="1376">
        <f>I84/E84</f>
        <v>0.12302439999999999</v>
      </c>
      <c r="L84" s="1377">
        <f>I84/G84</f>
        <v>7.7334925823485029E-2</v>
      </c>
    </row>
    <row r="85" spans="1:13" ht="45" customHeight="1">
      <c r="A85" s="1812"/>
      <c r="B85" s="1815"/>
      <c r="C85" s="1780"/>
      <c r="D85" s="1372" t="s">
        <v>804</v>
      </c>
      <c r="E85" s="1394">
        <v>720000</v>
      </c>
      <c r="F85" s="1712"/>
      <c r="G85" s="1374">
        <v>932570</v>
      </c>
      <c r="H85" s="1705"/>
      <c r="I85" s="1375">
        <v>178015.88</v>
      </c>
      <c r="J85" s="1800"/>
      <c r="K85" s="1376">
        <f>I85/E85</f>
        <v>0.24724427777777777</v>
      </c>
      <c r="L85" s="1377">
        <f>I85/G85</f>
        <v>0.19088741863881531</v>
      </c>
    </row>
    <row r="86" spans="1:13" ht="45" customHeight="1">
      <c r="A86" s="1812"/>
      <c r="B86" s="1815"/>
      <c r="C86" s="1780"/>
      <c r="D86" s="1372" t="s">
        <v>805</v>
      </c>
      <c r="E86" s="1394">
        <v>306000</v>
      </c>
      <c r="F86" s="1712"/>
      <c r="G86" s="1374">
        <v>754513</v>
      </c>
      <c r="H86" s="1705"/>
      <c r="I86" s="1375">
        <v>257455.27000000002</v>
      </c>
      <c r="J86" s="1800"/>
      <c r="K86" s="1376">
        <f>I86/E86</f>
        <v>0.84135709150326798</v>
      </c>
      <c r="L86" s="1377">
        <f>I86/G86</f>
        <v>0.34122045610877483</v>
      </c>
    </row>
    <row r="87" spans="1:13" ht="45" customHeight="1" thickBot="1">
      <c r="A87" s="1813"/>
      <c r="B87" s="1817"/>
      <c r="C87" s="1818"/>
      <c r="D87" s="1345" t="s">
        <v>806</v>
      </c>
      <c r="E87" s="1395">
        <v>829000</v>
      </c>
      <c r="F87" s="1713"/>
      <c r="G87" s="1347">
        <v>449522</v>
      </c>
      <c r="H87" s="1706"/>
      <c r="I87" s="1398">
        <v>0</v>
      </c>
      <c r="J87" s="1765"/>
      <c r="K87" s="1392">
        <v>0</v>
      </c>
      <c r="L87" s="1399">
        <v>0</v>
      </c>
    </row>
    <row r="88" spans="1:13" ht="45" customHeight="1" thickBot="1">
      <c r="A88" s="1400">
        <v>33</v>
      </c>
      <c r="B88" s="1352" t="s">
        <v>350</v>
      </c>
      <c r="C88" s="1353" t="s">
        <v>351</v>
      </c>
      <c r="D88" s="1401" t="s">
        <v>831</v>
      </c>
      <c r="E88" s="1355">
        <v>12536053000</v>
      </c>
      <c r="F88" s="1355">
        <f>E88</f>
        <v>12536053000</v>
      </c>
      <c r="G88" s="1356">
        <v>12536053000</v>
      </c>
      <c r="H88" s="1356">
        <f>G88</f>
        <v>12536053000</v>
      </c>
      <c r="I88" s="1357">
        <v>7839396342.7200003</v>
      </c>
      <c r="J88" s="1402">
        <f>I88</f>
        <v>7839396342.7200003</v>
      </c>
      <c r="K88" s="1359">
        <f t="shared" ref="K88:K95" si="7">I88/E88</f>
        <v>0.62534805354763578</v>
      </c>
      <c r="L88" s="1360">
        <f t="shared" ref="L88:L95" si="8">I88/G88</f>
        <v>0.62534805354763578</v>
      </c>
    </row>
    <row r="89" spans="1:13" ht="45" customHeight="1">
      <c r="A89" s="1811">
        <v>34</v>
      </c>
      <c r="B89" s="1814">
        <v>150</v>
      </c>
      <c r="C89" s="1816" t="s">
        <v>359</v>
      </c>
      <c r="D89" s="1339" t="s">
        <v>828</v>
      </c>
      <c r="E89" s="1393">
        <v>112000</v>
      </c>
      <c r="F89" s="1711">
        <f>SUM(E89:E120)</f>
        <v>17633684000</v>
      </c>
      <c r="G89" s="1341">
        <v>372000</v>
      </c>
      <c r="H89" s="1704">
        <f>SUM(G89:G120)</f>
        <v>18768462407</v>
      </c>
      <c r="I89" s="1362">
        <v>182165.05</v>
      </c>
      <c r="J89" s="1764">
        <f>SUM(I89:I120)</f>
        <v>12144083089.489998</v>
      </c>
      <c r="K89" s="1363">
        <f t="shared" si="7"/>
        <v>1.6264736607142856</v>
      </c>
      <c r="L89" s="1364">
        <f t="shared" si="8"/>
        <v>0.4896909946236559</v>
      </c>
    </row>
    <row r="90" spans="1:13" ht="45" customHeight="1">
      <c r="A90" s="1812"/>
      <c r="B90" s="1815"/>
      <c r="C90" s="1780"/>
      <c r="D90" s="1397" t="s">
        <v>829</v>
      </c>
      <c r="E90" s="1394">
        <v>19444000</v>
      </c>
      <c r="F90" s="1712"/>
      <c r="G90" s="1374">
        <v>2184000</v>
      </c>
      <c r="H90" s="1705"/>
      <c r="I90" s="1375">
        <v>188469.22</v>
      </c>
      <c r="J90" s="1800"/>
      <c r="K90" s="1376">
        <f t="shared" si="7"/>
        <v>9.6929242954124674E-3</v>
      </c>
      <c r="L90" s="1377">
        <f t="shared" si="8"/>
        <v>8.6295430402930404E-2</v>
      </c>
    </row>
    <row r="91" spans="1:13" ht="45" customHeight="1">
      <c r="A91" s="1812"/>
      <c r="B91" s="1815"/>
      <c r="C91" s="1780"/>
      <c r="D91" s="1372" t="s">
        <v>787</v>
      </c>
      <c r="E91" s="1394">
        <v>1279000000</v>
      </c>
      <c r="F91" s="1712"/>
      <c r="G91" s="1374">
        <v>2411378157</v>
      </c>
      <c r="H91" s="1705"/>
      <c r="I91" s="1375">
        <v>1417055090.1400001</v>
      </c>
      <c r="J91" s="1800"/>
      <c r="K91" s="1376">
        <f t="shared" si="7"/>
        <v>1.1079398671931198</v>
      </c>
      <c r="L91" s="1377">
        <f t="shared" si="8"/>
        <v>0.58765361460475407</v>
      </c>
    </row>
    <row r="92" spans="1:13" ht="45" customHeight="1">
      <c r="A92" s="1812"/>
      <c r="B92" s="1815"/>
      <c r="C92" s="1780"/>
      <c r="D92" s="1397" t="s">
        <v>832</v>
      </c>
      <c r="E92" s="1394">
        <v>539250000</v>
      </c>
      <c r="F92" s="1712"/>
      <c r="G92" s="1374">
        <v>539250000</v>
      </c>
      <c r="H92" s="1705"/>
      <c r="I92" s="1375">
        <v>313284211.31</v>
      </c>
      <c r="J92" s="1800"/>
      <c r="K92" s="1376">
        <f t="shared" si="7"/>
        <v>0.58096283970329166</v>
      </c>
      <c r="L92" s="1377">
        <f t="shared" si="8"/>
        <v>0.58096283970329166</v>
      </c>
    </row>
    <row r="93" spans="1:13" ht="45" customHeight="1">
      <c r="A93" s="1812"/>
      <c r="B93" s="1815"/>
      <c r="C93" s="1780"/>
      <c r="D93" s="1372" t="s">
        <v>789</v>
      </c>
      <c r="E93" s="1394">
        <v>78139000</v>
      </c>
      <c r="F93" s="1712"/>
      <c r="G93" s="1374">
        <v>78139000</v>
      </c>
      <c r="H93" s="1705"/>
      <c r="I93" s="1375">
        <v>25460182.640000001</v>
      </c>
      <c r="J93" s="1800"/>
      <c r="K93" s="1376">
        <f t="shared" si="7"/>
        <v>0.32583194870679177</v>
      </c>
      <c r="L93" s="1377">
        <f t="shared" si="8"/>
        <v>0.32583194870679177</v>
      </c>
    </row>
    <row r="94" spans="1:13" ht="45" customHeight="1">
      <c r="A94" s="1812"/>
      <c r="B94" s="1386">
        <v>500</v>
      </c>
      <c r="C94" s="1372" t="s">
        <v>364</v>
      </c>
      <c r="D94" s="1372" t="s">
        <v>787</v>
      </c>
      <c r="E94" s="1394">
        <v>18943000</v>
      </c>
      <c r="F94" s="1712"/>
      <c r="G94" s="1374">
        <v>21260348</v>
      </c>
      <c r="H94" s="1705"/>
      <c r="I94" s="1375">
        <v>6260347.1600000001</v>
      </c>
      <c r="J94" s="1800"/>
      <c r="K94" s="1376">
        <f t="shared" si="7"/>
        <v>0.33048340600749621</v>
      </c>
      <c r="L94" s="1377">
        <f t="shared" si="8"/>
        <v>0.29446118003336541</v>
      </c>
    </row>
    <row r="95" spans="1:13" ht="45" customHeight="1">
      <c r="A95" s="1812"/>
      <c r="B95" s="1386">
        <v>730</v>
      </c>
      <c r="C95" s="1372" t="s">
        <v>712</v>
      </c>
      <c r="D95" s="1372" t="s">
        <v>789</v>
      </c>
      <c r="E95" s="1394">
        <v>1023000</v>
      </c>
      <c r="F95" s="1712"/>
      <c r="G95" s="1374">
        <v>1023000</v>
      </c>
      <c r="H95" s="1705"/>
      <c r="I95" s="1374">
        <v>10236.9</v>
      </c>
      <c r="J95" s="1800"/>
      <c r="K95" s="1376">
        <f t="shared" si="7"/>
        <v>1.000674486803519E-2</v>
      </c>
      <c r="L95" s="1377">
        <f t="shared" si="8"/>
        <v>1.000674486803519E-2</v>
      </c>
      <c r="M95" s="1390"/>
    </row>
    <row r="96" spans="1:13" ht="45" customHeight="1">
      <c r="A96" s="1812"/>
      <c r="B96" s="1815">
        <v>750</v>
      </c>
      <c r="C96" s="1780" t="s">
        <v>83</v>
      </c>
      <c r="D96" s="1372" t="s">
        <v>828</v>
      </c>
      <c r="E96" s="1394">
        <v>32227000</v>
      </c>
      <c r="F96" s="1712"/>
      <c r="G96" s="1374">
        <v>42554750</v>
      </c>
      <c r="H96" s="1705"/>
      <c r="I96" s="1375">
        <v>16884584.5</v>
      </c>
      <c r="J96" s="1800"/>
      <c r="K96" s="1376">
        <f>I96/E96</f>
        <v>0.52392666087442208</v>
      </c>
      <c r="L96" s="1377">
        <f>I96/G96</f>
        <v>0.39677320393140603</v>
      </c>
    </row>
    <row r="97" spans="1:12" ht="45" customHeight="1">
      <c r="A97" s="1812"/>
      <c r="B97" s="1815"/>
      <c r="C97" s="1780"/>
      <c r="D97" s="1397" t="s">
        <v>829</v>
      </c>
      <c r="E97" s="1394">
        <v>60165000</v>
      </c>
      <c r="F97" s="1712"/>
      <c r="G97" s="1374">
        <v>60187250</v>
      </c>
      <c r="H97" s="1705"/>
      <c r="I97" s="1375">
        <v>268410.63</v>
      </c>
      <c r="J97" s="1800"/>
      <c r="K97" s="1376">
        <f>I97/E97</f>
        <v>4.4612420842682623E-3</v>
      </c>
      <c r="L97" s="1377">
        <f>I97/G97</f>
        <v>4.4595928539682408E-3</v>
      </c>
    </row>
    <row r="98" spans="1:12" ht="45" customHeight="1">
      <c r="A98" s="1812"/>
      <c r="B98" s="1815"/>
      <c r="C98" s="1780"/>
      <c r="D98" s="1372" t="s">
        <v>786</v>
      </c>
      <c r="E98" s="1394">
        <v>336000</v>
      </c>
      <c r="F98" s="1712"/>
      <c r="G98" s="1374">
        <v>460353</v>
      </c>
      <c r="H98" s="1705"/>
      <c r="I98" s="1375">
        <v>168216.86</v>
      </c>
      <c r="J98" s="1800"/>
      <c r="K98" s="1376">
        <f>I98/E98</f>
        <v>0.50064541666666662</v>
      </c>
      <c r="L98" s="1377">
        <f>I98/G98</f>
        <v>0.36540841484686748</v>
      </c>
    </row>
    <row r="99" spans="1:12" ht="45" customHeight="1">
      <c r="A99" s="1812"/>
      <c r="B99" s="1815"/>
      <c r="C99" s="1780"/>
      <c r="D99" s="1372" t="s">
        <v>789</v>
      </c>
      <c r="E99" s="1394">
        <v>76119000</v>
      </c>
      <c r="F99" s="1712"/>
      <c r="G99" s="1374">
        <v>77475572</v>
      </c>
      <c r="H99" s="1705"/>
      <c r="I99" s="1375">
        <v>42230288.459999993</v>
      </c>
      <c r="J99" s="1800"/>
      <c r="K99" s="1376">
        <f>I99/E99</f>
        <v>0.55479300122177111</v>
      </c>
      <c r="L99" s="1377">
        <f>I99/G99</f>
        <v>0.54507875669507799</v>
      </c>
    </row>
    <row r="100" spans="1:12" ht="45" customHeight="1">
      <c r="A100" s="1812"/>
      <c r="B100" s="1815">
        <v>758</v>
      </c>
      <c r="C100" s="1780" t="s">
        <v>401</v>
      </c>
      <c r="D100" s="1397" t="s">
        <v>791</v>
      </c>
      <c r="E100" s="1394">
        <v>1210954000</v>
      </c>
      <c r="F100" s="1712"/>
      <c r="G100" s="1374">
        <v>1210954000</v>
      </c>
      <c r="H100" s="1705"/>
      <c r="I100" s="1375">
        <v>667272352.70000005</v>
      </c>
      <c r="J100" s="1800"/>
      <c r="K100" s="1376">
        <f t="shared" ref="K100:K116" si="9">I100/E100</f>
        <v>0.55103030561028743</v>
      </c>
      <c r="L100" s="1377">
        <f t="shared" ref="L100:L116" si="10">I100/G100</f>
        <v>0.55103030561028743</v>
      </c>
    </row>
    <row r="101" spans="1:12" ht="45" customHeight="1">
      <c r="A101" s="1812"/>
      <c r="B101" s="1815"/>
      <c r="C101" s="1780"/>
      <c r="D101" s="1397" t="s">
        <v>833</v>
      </c>
      <c r="E101" s="1394"/>
      <c r="F101" s="1712"/>
      <c r="G101" s="1374">
        <v>360500</v>
      </c>
      <c r="H101" s="1705"/>
      <c r="I101" s="1387">
        <v>0</v>
      </c>
      <c r="J101" s="1800"/>
      <c r="K101" s="1385">
        <v>0</v>
      </c>
      <c r="L101" s="1388">
        <v>0</v>
      </c>
    </row>
    <row r="102" spans="1:12" ht="45" customHeight="1">
      <c r="A102" s="1812"/>
      <c r="B102" s="1815"/>
      <c r="C102" s="1780"/>
      <c r="D102" s="1397" t="s">
        <v>792</v>
      </c>
      <c r="E102" s="1394">
        <v>799726000</v>
      </c>
      <c r="F102" s="1712"/>
      <c r="G102" s="1374">
        <v>799365500</v>
      </c>
      <c r="H102" s="1705"/>
      <c r="I102" s="1375">
        <v>505124532.83000004</v>
      </c>
      <c r="J102" s="1800"/>
      <c r="K102" s="1370">
        <f t="shared" si="9"/>
        <v>0.63162199657132578</v>
      </c>
      <c r="L102" s="1371">
        <f t="shared" si="10"/>
        <v>0.63190684715565038</v>
      </c>
    </row>
    <row r="103" spans="1:12" ht="45" customHeight="1">
      <c r="A103" s="1812"/>
      <c r="B103" s="1815"/>
      <c r="C103" s="1780"/>
      <c r="D103" s="1372" t="s">
        <v>793</v>
      </c>
      <c r="E103" s="1394">
        <v>1118621000</v>
      </c>
      <c r="F103" s="1712"/>
      <c r="G103" s="1374">
        <v>1125229549</v>
      </c>
      <c r="H103" s="1705"/>
      <c r="I103" s="1375">
        <v>813531975.97000003</v>
      </c>
      <c r="J103" s="1800"/>
      <c r="K103" s="1376">
        <f t="shared" si="9"/>
        <v>0.72726327859927542</v>
      </c>
      <c r="L103" s="1377">
        <f t="shared" si="10"/>
        <v>0.72299201233472055</v>
      </c>
    </row>
    <row r="104" spans="1:12" ht="45" customHeight="1">
      <c r="A104" s="1812"/>
      <c r="B104" s="1815"/>
      <c r="C104" s="1780"/>
      <c r="D104" s="1397" t="s">
        <v>830</v>
      </c>
      <c r="E104" s="1394">
        <v>421765000</v>
      </c>
      <c r="F104" s="1712"/>
      <c r="G104" s="1374">
        <v>421765000</v>
      </c>
      <c r="H104" s="1705"/>
      <c r="I104" s="1375">
        <v>290016385.24000001</v>
      </c>
      <c r="J104" s="1800"/>
      <c r="K104" s="1376">
        <f t="shared" si="9"/>
        <v>0.6876255384870722</v>
      </c>
      <c r="L104" s="1377">
        <f t="shared" si="10"/>
        <v>0.6876255384870722</v>
      </c>
    </row>
    <row r="105" spans="1:12" ht="45" customHeight="1">
      <c r="A105" s="1812"/>
      <c r="B105" s="1815"/>
      <c r="C105" s="1780"/>
      <c r="D105" s="1372" t="s">
        <v>795</v>
      </c>
      <c r="E105" s="1394">
        <v>1137208000</v>
      </c>
      <c r="F105" s="1712"/>
      <c r="G105" s="1374">
        <v>1137208000</v>
      </c>
      <c r="H105" s="1705"/>
      <c r="I105" s="1375">
        <v>618050758.36000001</v>
      </c>
      <c r="J105" s="1800"/>
      <c r="K105" s="1376">
        <f t="shared" si="9"/>
        <v>0.54348083935392644</v>
      </c>
      <c r="L105" s="1377">
        <f t="shared" si="10"/>
        <v>0.54348083935392644</v>
      </c>
    </row>
    <row r="106" spans="1:12" ht="45" customHeight="1">
      <c r="A106" s="1812"/>
      <c r="B106" s="1815"/>
      <c r="C106" s="1780"/>
      <c r="D106" s="1372" t="s">
        <v>796</v>
      </c>
      <c r="E106" s="1394">
        <v>1257298000</v>
      </c>
      <c r="F106" s="1712"/>
      <c r="G106" s="1374">
        <v>1257298000</v>
      </c>
      <c r="H106" s="1705"/>
      <c r="I106" s="1375">
        <v>1039474287.4500002</v>
      </c>
      <c r="J106" s="1800"/>
      <c r="K106" s="1376">
        <f t="shared" si="9"/>
        <v>0.82675251805856698</v>
      </c>
      <c r="L106" s="1377">
        <f t="shared" si="10"/>
        <v>0.82675251805856698</v>
      </c>
    </row>
    <row r="107" spans="1:12" ht="45" customHeight="1">
      <c r="A107" s="1812"/>
      <c r="B107" s="1815"/>
      <c r="C107" s="1780"/>
      <c r="D107" s="1372" t="s">
        <v>797</v>
      </c>
      <c r="E107" s="1394">
        <v>891811000</v>
      </c>
      <c r="F107" s="1712"/>
      <c r="G107" s="1374">
        <v>891811000</v>
      </c>
      <c r="H107" s="1705"/>
      <c r="I107" s="1375">
        <v>578878585.91000009</v>
      </c>
      <c r="J107" s="1800"/>
      <c r="K107" s="1376">
        <f t="shared" si="9"/>
        <v>0.64910455904894659</v>
      </c>
      <c r="L107" s="1377">
        <f t="shared" si="10"/>
        <v>0.64910455904894659</v>
      </c>
    </row>
    <row r="108" spans="1:12" ht="45" customHeight="1">
      <c r="A108" s="1812"/>
      <c r="B108" s="1815"/>
      <c r="C108" s="1780"/>
      <c r="D108" s="1372" t="s">
        <v>798</v>
      </c>
      <c r="E108" s="1394">
        <v>456300000</v>
      </c>
      <c r="F108" s="1712"/>
      <c r="G108" s="1374">
        <v>456300000</v>
      </c>
      <c r="H108" s="1705"/>
      <c r="I108" s="1375">
        <v>304837846.64999998</v>
      </c>
      <c r="J108" s="1800"/>
      <c r="K108" s="1376">
        <f t="shared" si="9"/>
        <v>0.66806453353057194</v>
      </c>
      <c r="L108" s="1377">
        <f t="shared" si="10"/>
        <v>0.66806453353057194</v>
      </c>
    </row>
    <row r="109" spans="1:12" ht="45" customHeight="1">
      <c r="A109" s="1812"/>
      <c r="B109" s="1815"/>
      <c r="C109" s="1780"/>
      <c r="D109" s="1372" t="s">
        <v>799</v>
      </c>
      <c r="E109" s="1394">
        <v>1035014000</v>
      </c>
      <c r="F109" s="1712"/>
      <c r="G109" s="1374">
        <v>1035014000</v>
      </c>
      <c r="H109" s="1705"/>
      <c r="I109" s="1375">
        <v>642890340.67999995</v>
      </c>
      <c r="J109" s="1800"/>
      <c r="K109" s="1376">
        <f t="shared" si="9"/>
        <v>0.62114168569700501</v>
      </c>
      <c r="L109" s="1377">
        <f t="shared" si="10"/>
        <v>0.62114168569700501</v>
      </c>
    </row>
    <row r="110" spans="1:12" ht="45" customHeight="1">
      <c r="A110" s="1812"/>
      <c r="B110" s="1815"/>
      <c r="C110" s="1780"/>
      <c r="D110" s="1372" t="s">
        <v>800</v>
      </c>
      <c r="E110" s="1394">
        <v>599251000</v>
      </c>
      <c r="F110" s="1712"/>
      <c r="G110" s="1374">
        <v>599251000</v>
      </c>
      <c r="H110" s="1705"/>
      <c r="I110" s="1375">
        <v>506277341.70000011</v>
      </c>
      <c r="J110" s="1800"/>
      <c r="K110" s="1376">
        <f t="shared" si="9"/>
        <v>0.84485022419653888</v>
      </c>
      <c r="L110" s="1377">
        <f t="shared" si="10"/>
        <v>0.84485022419653888</v>
      </c>
    </row>
    <row r="111" spans="1:12" ht="45" customHeight="1">
      <c r="A111" s="1812"/>
      <c r="B111" s="1815"/>
      <c r="C111" s="1780"/>
      <c r="D111" s="1372" t="s">
        <v>801</v>
      </c>
      <c r="E111" s="1394">
        <v>1108878000</v>
      </c>
      <c r="F111" s="1712"/>
      <c r="G111" s="1374">
        <v>1108878000</v>
      </c>
      <c r="H111" s="1705"/>
      <c r="I111" s="1375">
        <v>609510350.71999991</v>
      </c>
      <c r="J111" s="1800"/>
      <c r="K111" s="1376">
        <f t="shared" si="9"/>
        <v>0.54966403041633061</v>
      </c>
      <c r="L111" s="1377">
        <f t="shared" si="10"/>
        <v>0.54966403041633061</v>
      </c>
    </row>
    <row r="112" spans="1:12" ht="45" customHeight="1">
      <c r="A112" s="1812"/>
      <c r="B112" s="1815"/>
      <c r="C112" s="1780"/>
      <c r="D112" s="1372" t="s">
        <v>802</v>
      </c>
      <c r="E112" s="1394">
        <v>1561849000</v>
      </c>
      <c r="F112" s="1712"/>
      <c r="G112" s="1374">
        <v>1561849000</v>
      </c>
      <c r="H112" s="1705"/>
      <c r="I112" s="1375">
        <v>1160288398.5799997</v>
      </c>
      <c r="J112" s="1800"/>
      <c r="K112" s="1376">
        <f t="shared" si="9"/>
        <v>0.74289409448672672</v>
      </c>
      <c r="L112" s="1377">
        <f t="shared" si="10"/>
        <v>0.74289409448672672</v>
      </c>
    </row>
    <row r="113" spans="1:13" ht="45" customHeight="1">
      <c r="A113" s="1812"/>
      <c r="B113" s="1815"/>
      <c r="C113" s="1780"/>
      <c r="D113" s="1372" t="s">
        <v>803</v>
      </c>
      <c r="E113" s="1394">
        <v>708850000</v>
      </c>
      <c r="F113" s="1712"/>
      <c r="G113" s="1374">
        <v>708850000</v>
      </c>
      <c r="H113" s="1705"/>
      <c r="I113" s="1375">
        <v>522642990.30000001</v>
      </c>
      <c r="J113" s="1800"/>
      <c r="K113" s="1376">
        <f t="shared" si="9"/>
        <v>0.73731112407420474</v>
      </c>
      <c r="L113" s="1377">
        <f t="shared" si="10"/>
        <v>0.73731112407420474</v>
      </c>
    </row>
    <row r="114" spans="1:13" ht="45" customHeight="1">
      <c r="A114" s="1812"/>
      <c r="B114" s="1815"/>
      <c r="C114" s="1780"/>
      <c r="D114" s="1372" t="s">
        <v>804</v>
      </c>
      <c r="E114" s="1394">
        <v>948141000</v>
      </c>
      <c r="F114" s="1712"/>
      <c r="G114" s="1374">
        <v>948141000</v>
      </c>
      <c r="H114" s="1705"/>
      <c r="I114" s="1375">
        <v>639114878.5</v>
      </c>
      <c r="J114" s="1800"/>
      <c r="K114" s="1376">
        <f t="shared" si="9"/>
        <v>0.67407155528555351</v>
      </c>
      <c r="L114" s="1377">
        <f t="shared" si="10"/>
        <v>0.67407155528555351</v>
      </c>
    </row>
    <row r="115" spans="1:13" ht="45" customHeight="1">
      <c r="A115" s="1812"/>
      <c r="B115" s="1815"/>
      <c r="C115" s="1780"/>
      <c r="D115" s="1372" t="s">
        <v>805</v>
      </c>
      <c r="E115" s="1394">
        <v>1079285000</v>
      </c>
      <c r="F115" s="1712"/>
      <c r="G115" s="1374">
        <v>1079285000</v>
      </c>
      <c r="H115" s="1705"/>
      <c r="I115" s="1375">
        <v>780082183.63999999</v>
      </c>
      <c r="J115" s="1800"/>
      <c r="K115" s="1376">
        <f t="shared" si="9"/>
        <v>0.72277682321166326</v>
      </c>
      <c r="L115" s="1377">
        <f t="shared" si="10"/>
        <v>0.72277682321166326</v>
      </c>
    </row>
    <row r="116" spans="1:13" ht="45" customHeight="1">
      <c r="A116" s="1812"/>
      <c r="B116" s="1815"/>
      <c r="C116" s="1780"/>
      <c r="D116" s="1372" t="s">
        <v>806</v>
      </c>
      <c r="E116" s="1394">
        <v>560021000</v>
      </c>
      <c r="F116" s="1712"/>
      <c r="G116" s="1374">
        <v>560021000</v>
      </c>
      <c r="H116" s="1705"/>
      <c r="I116" s="1375">
        <v>473813134.27999991</v>
      </c>
      <c r="J116" s="1800"/>
      <c r="K116" s="1376">
        <f t="shared" si="9"/>
        <v>0.84606315527453424</v>
      </c>
      <c r="L116" s="1377">
        <f t="shared" si="10"/>
        <v>0.84606315527453424</v>
      </c>
    </row>
    <row r="117" spans="1:13" ht="45" customHeight="1">
      <c r="A117" s="1812"/>
      <c r="B117" s="1386">
        <v>801</v>
      </c>
      <c r="C117" s="1372" t="s">
        <v>115</v>
      </c>
      <c r="D117" s="1372" t="s">
        <v>789</v>
      </c>
      <c r="E117" s="1394">
        <v>228424000</v>
      </c>
      <c r="F117" s="1712"/>
      <c r="G117" s="1374">
        <v>235134775</v>
      </c>
      <c r="H117" s="1705"/>
      <c r="I117" s="1375">
        <v>40368835.979999997</v>
      </c>
      <c r="J117" s="1800"/>
      <c r="K117" s="1376">
        <f>I117/E117</f>
        <v>0.17672764674465027</v>
      </c>
      <c r="L117" s="1377">
        <f>I117/G117</f>
        <v>0.17168381826975612</v>
      </c>
      <c r="M117" s="1390"/>
    </row>
    <row r="118" spans="1:13" ht="45" customHeight="1">
      <c r="A118" s="1812"/>
      <c r="B118" s="1386">
        <v>851</v>
      </c>
      <c r="C118" s="1372" t="s">
        <v>404</v>
      </c>
      <c r="D118" s="1372" t="s">
        <v>789</v>
      </c>
      <c r="E118" s="1394">
        <v>67811000</v>
      </c>
      <c r="F118" s="1712"/>
      <c r="G118" s="1374">
        <v>86403757</v>
      </c>
      <c r="H118" s="1705"/>
      <c r="I118" s="1375">
        <v>22737890.68</v>
      </c>
      <c r="J118" s="1800"/>
      <c r="K118" s="1376">
        <f>I118/E118</f>
        <v>0.33531271740573065</v>
      </c>
      <c r="L118" s="1377">
        <f>I118/G118</f>
        <v>0.26315858788408936</v>
      </c>
    </row>
    <row r="119" spans="1:13" ht="45" customHeight="1">
      <c r="A119" s="1812"/>
      <c r="B119" s="1386">
        <v>852</v>
      </c>
      <c r="C119" s="1372" t="s">
        <v>406</v>
      </c>
      <c r="D119" s="1372" t="s">
        <v>789</v>
      </c>
      <c r="E119" s="1394">
        <v>17402000</v>
      </c>
      <c r="F119" s="1712"/>
      <c r="G119" s="1374">
        <v>16183126</v>
      </c>
      <c r="H119" s="1705"/>
      <c r="I119" s="1375">
        <v>3890106.57</v>
      </c>
      <c r="J119" s="1800"/>
      <c r="K119" s="1376">
        <f>I119/E119</f>
        <v>0.2235436484312148</v>
      </c>
      <c r="L119" s="1377">
        <f>I119/G119</f>
        <v>0.24038041661419429</v>
      </c>
    </row>
    <row r="120" spans="1:13" ht="45" customHeight="1" thickBot="1">
      <c r="A120" s="1813"/>
      <c r="B120" s="1365">
        <v>853</v>
      </c>
      <c r="C120" s="1345" t="s">
        <v>582</v>
      </c>
      <c r="D120" s="1345" t="s">
        <v>789</v>
      </c>
      <c r="E120" s="1395">
        <v>320317000</v>
      </c>
      <c r="F120" s="1713"/>
      <c r="G120" s="1347">
        <v>294875770</v>
      </c>
      <c r="H120" s="1706"/>
      <c r="I120" s="1348">
        <v>103287709.88</v>
      </c>
      <c r="J120" s="1765"/>
      <c r="K120" s="1349">
        <f>I120/E120</f>
        <v>0.32245466172572795</v>
      </c>
      <c r="L120" s="1350">
        <f>I120/G120</f>
        <v>0.35027533757690565</v>
      </c>
    </row>
    <row r="121" spans="1:13" ht="45" customHeight="1">
      <c r="A121" s="1698">
        <v>37</v>
      </c>
      <c r="B121" s="1807">
        <v>750</v>
      </c>
      <c r="C121" s="1808" t="s">
        <v>83</v>
      </c>
      <c r="D121" s="1403" t="s">
        <v>829</v>
      </c>
      <c r="E121" s="1393">
        <v>472000</v>
      </c>
      <c r="F121" s="1711">
        <f>SUM(E121:E126)</f>
        <v>84369000</v>
      </c>
      <c r="G121" s="1341">
        <v>472000</v>
      </c>
      <c r="H121" s="1704">
        <f>SUM(G121:G126)</f>
        <v>88990563</v>
      </c>
      <c r="I121" s="1342">
        <v>0</v>
      </c>
      <c r="J121" s="1711">
        <f>SUM(I121:I126)</f>
        <v>14746616.419999998</v>
      </c>
      <c r="K121" s="1343">
        <v>0</v>
      </c>
      <c r="L121" s="1344">
        <v>0</v>
      </c>
    </row>
    <row r="122" spans="1:13" ht="45" customHeight="1">
      <c r="A122" s="1699"/>
      <c r="B122" s="1804"/>
      <c r="C122" s="1806"/>
      <c r="D122" s="1372" t="s">
        <v>789</v>
      </c>
      <c r="E122" s="1394">
        <v>2625000</v>
      </c>
      <c r="F122" s="1712"/>
      <c r="G122" s="1374">
        <v>2625000</v>
      </c>
      <c r="H122" s="1705"/>
      <c r="I122" s="1375">
        <v>445442.33999999997</v>
      </c>
      <c r="J122" s="1712"/>
      <c r="K122" s="1376">
        <f>I122/E122</f>
        <v>0.16969231999999998</v>
      </c>
      <c r="L122" s="1377">
        <f>I122/G122</f>
        <v>0.16969231999999998</v>
      </c>
    </row>
    <row r="123" spans="1:13" ht="45" customHeight="1">
      <c r="A123" s="1699"/>
      <c r="B123" s="1804">
        <v>755</v>
      </c>
      <c r="C123" s="1806" t="s">
        <v>391</v>
      </c>
      <c r="D123" s="1372" t="s">
        <v>829</v>
      </c>
      <c r="E123" s="1394">
        <v>24953000</v>
      </c>
      <c r="F123" s="1712"/>
      <c r="G123" s="1374">
        <v>24953000</v>
      </c>
      <c r="H123" s="1705"/>
      <c r="I123" s="1387">
        <v>0</v>
      </c>
      <c r="J123" s="1712"/>
      <c r="K123" s="1385">
        <v>0</v>
      </c>
      <c r="L123" s="1388">
        <v>0</v>
      </c>
    </row>
    <row r="124" spans="1:13" ht="45" customHeight="1">
      <c r="A124" s="1699"/>
      <c r="B124" s="1804"/>
      <c r="C124" s="1806"/>
      <c r="D124" s="1372" t="s">
        <v>786</v>
      </c>
      <c r="E124" s="1394">
        <v>17387000</v>
      </c>
      <c r="F124" s="1712"/>
      <c r="G124" s="1374">
        <v>19098448</v>
      </c>
      <c r="H124" s="1705"/>
      <c r="I124" s="1404">
        <v>4537016.17</v>
      </c>
      <c r="J124" s="1712"/>
      <c r="K124" s="1376">
        <f t="shared" ref="K124:K130" si="11">I124/E124</f>
        <v>0.26094301317075974</v>
      </c>
      <c r="L124" s="1377">
        <f t="shared" ref="L124:L132" si="12">I124/G124</f>
        <v>0.23755941686989435</v>
      </c>
    </row>
    <row r="125" spans="1:13" ht="45" customHeight="1">
      <c r="A125" s="1699"/>
      <c r="B125" s="1804"/>
      <c r="C125" s="1806"/>
      <c r="D125" s="1372" t="s">
        <v>790</v>
      </c>
      <c r="E125" s="1394">
        <v>1264000</v>
      </c>
      <c r="F125" s="1712"/>
      <c r="G125" s="1374">
        <v>1264000</v>
      </c>
      <c r="H125" s="1705"/>
      <c r="I125" s="1375">
        <v>680715.51</v>
      </c>
      <c r="J125" s="1712"/>
      <c r="K125" s="1376">
        <f t="shared" si="11"/>
        <v>0.53854075158227854</v>
      </c>
      <c r="L125" s="1377">
        <f t="shared" si="12"/>
        <v>0.53854075158227854</v>
      </c>
    </row>
    <row r="126" spans="1:13" ht="45" customHeight="1" thickBot="1">
      <c r="A126" s="1700"/>
      <c r="B126" s="1809"/>
      <c r="C126" s="1810"/>
      <c r="D126" s="1345" t="s">
        <v>789</v>
      </c>
      <c r="E126" s="1395">
        <v>37668000</v>
      </c>
      <c r="F126" s="1713"/>
      <c r="G126" s="1347">
        <v>40578115</v>
      </c>
      <c r="H126" s="1706"/>
      <c r="I126" s="1348">
        <v>9083442.3999999985</v>
      </c>
      <c r="J126" s="1713"/>
      <c r="K126" s="1349">
        <f t="shared" si="11"/>
        <v>0.24114480195391311</v>
      </c>
      <c r="L126" s="1350">
        <f t="shared" si="12"/>
        <v>0.22385077276260856</v>
      </c>
    </row>
    <row r="127" spans="1:13" ht="45" customHeight="1">
      <c r="A127" s="1717">
        <v>39</v>
      </c>
      <c r="B127" s="1803">
        <v>600</v>
      </c>
      <c r="C127" s="1755" t="s">
        <v>368</v>
      </c>
      <c r="D127" s="1405" t="s">
        <v>810</v>
      </c>
      <c r="E127" s="1406">
        <v>3199801000</v>
      </c>
      <c r="F127" s="1718">
        <f>SUM(E127:E130)</f>
        <v>12619173000</v>
      </c>
      <c r="G127" s="1368">
        <v>3200524497</v>
      </c>
      <c r="H127" s="1719">
        <f>SUM(G127:G130)</f>
        <v>12643726555</v>
      </c>
      <c r="I127" s="1369">
        <v>1405319509.46</v>
      </c>
      <c r="J127" s="1720">
        <f>SUM(I127:I130)</f>
        <v>4410161613.8199987</v>
      </c>
      <c r="K127" s="1370">
        <f t="shared" si="11"/>
        <v>0.43918965881315747</v>
      </c>
      <c r="L127" s="1371">
        <f t="shared" si="12"/>
        <v>0.43909037746071655</v>
      </c>
    </row>
    <row r="128" spans="1:13" ht="45" customHeight="1">
      <c r="A128" s="1699"/>
      <c r="B128" s="1804"/>
      <c r="C128" s="1806"/>
      <c r="D128" s="1372" t="s">
        <v>786</v>
      </c>
      <c r="E128" s="1394">
        <v>9209291000</v>
      </c>
      <c r="F128" s="1712"/>
      <c r="G128" s="1374">
        <v>9232492491</v>
      </c>
      <c r="H128" s="1705"/>
      <c r="I128" s="1375">
        <v>2855082883.1499991</v>
      </c>
      <c r="J128" s="1714"/>
      <c r="K128" s="1376">
        <f t="shared" si="11"/>
        <v>0.31002200746506969</v>
      </c>
      <c r="L128" s="1377">
        <f t="shared" si="12"/>
        <v>0.3092429141895523</v>
      </c>
    </row>
    <row r="129" spans="1:12" ht="45" customHeight="1">
      <c r="A129" s="1699"/>
      <c r="B129" s="1804"/>
      <c r="C129" s="1806"/>
      <c r="D129" s="1372" t="s">
        <v>790</v>
      </c>
      <c r="E129" s="1394">
        <v>6363000</v>
      </c>
      <c r="F129" s="1712"/>
      <c r="G129" s="1374">
        <v>6991567</v>
      </c>
      <c r="H129" s="1705"/>
      <c r="I129" s="1375">
        <v>1201313.8499999999</v>
      </c>
      <c r="J129" s="1714"/>
      <c r="K129" s="1376">
        <f t="shared" si="11"/>
        <v>0.18879677039132484</v>
      </c>
      <c r="L129" s="1377">
        <f t="shared" si="12"/>
        <v>0.17182326222433394</v>
      </c>
    </row>
    <row r="130" spans="1:12" ht="45" customHeight="1" thickBot="1">
      <c r="A130" s="1722"/>
      <c r="B130" s="1805"/>
      <c r="C130" s="1756"/>
      <c r="D130" s="1407" t="s">
        <v>832</v>
      </c>
      <c r="E130" s="1408">
        <v>203718000</v>
      </c>
      <c r="F130" s="1724"/>
      <c r="G130" s="1380">
        <v>203718000</v>
      </c>
      <c r="H130" s="1726"/>
      <c r="I130" s="1381">
        <v>148557907.36000001</v>
      </c>
      <c r="J130" s="1740"/>
      <c r="K130" s="1382">
        <f t="shared" si="11"/>
        <v>0.72923309359015898</v>
      </c>
      <c r="L130" s="1383">
        <f t="shared" si="12"/>
        <v>0.72923309359015898</v>
      </c>
    </row>
    <row r="131" spans="1:12" ht="45" customHeight="1">
      <c r="A131" s="1698">
        <v>40</v>
      </c>
      <c r="B131" s="1409">
        <v>630</v>
      </c>
      <c r="C131" s="1410" t="s">
        <v>132</v>
      </c>
      <c r="D131" s="1403" t="s">
        <v>790</v>
      </c>
      <c r="E131" s="1393"/>
      <c r="F131" s="1709">
        <f>SUM(E131:E132)</f>
        <v>181000</v>
      </c>
      <c r="G131" s="1341">
        <v>568915</v>
      </c>
      <c r="H131" s="1704">
        <f>SUM(G131:G132)</f>
        <v>749915</v>
      </c>
      <c r="I131" s="1362">
        <v>568913.61</v>
      </c>
      <c r="J131" s="1709">
        <f>SUM(I131:I132)</f>
        <v>629989.29999999993</v>
      </c>
      <c r="K131" s="1343">
        <v>0</v>
      </c>
      <c r="L131" s="1364">
        <f t="shared" si="12"/>
        <v>0.99999755675276625</v>
      </c>
    </row>
    <row r="132" spans="1:12" ht="45" customHeight="1" thickBot="1">
      <c r="A132" s="1700"/>
      <c r="B132" s="1411">
        <v>750</v>
      </c>
      <c r="C132" s="1412" t="s">
        <v>83</v>
      </c>
      <c r="D132" s="1413" t="s">
        <v>790</v>
      </c>
      <c r="E132" s="1395">
        <v>181000</v>
      </c>
      <c r="F132" s="1710"/>
      <c r="G132" s="1347">
        <v>181000</v>
      </c>
      <c r="H132" s="1706"/>
      <c r="I132" s="1348">
        <v>61075.689999999995</v>
      </c>
      <c r="J132" s="1710"/>
      <c r="K132" s="1349">
        <f>I132/E132</f>
        <v>0.33743475138121543</v>
      </c>
      <c r="L132" s="1350">
        <f t="shared" si="12"/>
        <v>0.33743475138121543</v>
      </c>
    </row>
    <row r="133" spans="1:12" ht="45" customHeight="1">
      <c r="A133" s="1698">
        <v>41</v>
      </c>
      <c r="B133" s="1436" t="s">
        <v>352</v>
      </c>
      <c r="C133" s="1403" t="s">
        <v>353</v>
      </c>
      <c r="D133" s="1339" t="s">
        <v>786</v>
      </c>
      <c r="E133" s="1393">
        <v>35863000</v>
      </c>
      <c r="F133" s="1711">
        <f>SUM(E133:E146)</f>
        <v>2155176000</v>
      </c>
      <c r="G133" s="1341">
        <v>6687326.5300000003</v>
      </c>
      <c r="H133" s="1704">
        <f>SUM(G133:G146)</f>
        <v>551267951.01999998</v>
      </c>
      <c r="I133" s="1362">
        <v>6687326.5300000003</v>
      </c>
      <c r="J133" s="1764">
        <f>SUM(I133:I146)</f>
        <v>505062359.89999992</v>
      </c>
      <c r="K133" s="1363">
        <f>I133/E133</f>
        <v>0.18646868722638932</v>
      </c>
      <c r="L133" s="1364">
        <f>I133/G133</f>
        <v>1</v>
      </c>
    </row>
    <row r="134" spans="1:12" ht="45" customHeight="1">
      <c r="A134" s="1699"/>
      <c r="B134" s="1802">
        <v>750</v>
      </c>
      <c r="C134" s="1780" t="s">
        <v>83</v>
      </c>
      <c r="D134" s="1372" t="s">
        <v>828</v>
      </c>
      <c r="E134" s="1394">
        <v>352000</v>
      </c>
      <c r="F134" s="1712"/>
      <c r="G134" s="1387">
        <v>0</v>
      </c>
      <c r="H134" s="1705"/>
      <c r="I134" s="1387">
        <v>0</v>
      </c>
      <c r="J134" s="1800"/>
      <c r="K134" s="1385">
        <v>0</v>
      </c>
      <c r="L134" s="1388">
        <v>0</v>
      </c>
    </row>
    <row r="135" spans="1:12" ht="45" customHeight="1">
      <c r="A135" s="1699"/>
      <c r="B135" s="1802"/>
      <c r="C135" s="1780"/>
      <c r="D135" s="1397" t="s">
        <v>829</v>
      </c>
      <c r="E135" s="1394">
        <v>219000</v>
      </c>
      <c r="F135" s="1712"/>
      <c r="G135" s="1387">
        <v>0</v>
      </c>
      <c r="H135" s="1705"/>
      <c r="I135" s="1387">
        <v>0</v>
      </c>
      <c r="J135" s="1800"/>
      <c r="K135" s="1385">
        <v>0</v>
      </c>
      <c r="L135" s="1388">
        <v>0</v>
      </c>
    </row>
    <row r="136" spans="1:12" ht="45" customHeight="1">
      <c r="A136" s="1699"/>
      <c r="B136" s="1802"/>
      <c r="C136" s="1780"/>
      <c r="D136" s="1372" t="s">
        <v>786</v>
      </c>
      <c r="E136" s="1394">
        <v>1237000</v>
      </c>
      <c r="F136" s="1712"/>
      <c r="G136" s="1374">
        <v>1237000</v>
      </c>
      <c r="H136" s="1705"/>
      <c r="I136" s="1375">
        <v>26708.47</v>
      </c>
      <c r="J136" s="1800"/>
      <c r="K136" s="1376">
        <f t="shared" ref="K136:K147" si="13">I136/E136</f>
        <v>2.1591325788197252E-2</v>
      </c>
      <c r="L136" s="1377">
        <f t="shared" ref="L136:L152" si="14">I136/G136</f>
        <v>2.1591325788197252E-2</v>
      </c>
    </row>
    <row r="137" spans="1:12" ht="45" customHeight="1">
      <c r="A137" s="1699"/>
      <c r="B137" s="1802">
        <v>801</v>
      </c>
      <c r="C137" s="1780" t="s">
        <v>115</v>
      </c>
      <c r="D137" s="1372" t="s">
        <v>789</v>
      </c>
      <c r="E137" s="1394">
        <v>635000</v>
      </c>
      <c r="F137" s="1712"/>
      <c r="G137" s="1374">
        <v>635000</v>
      </c>
      <c r="H137" s="1705"/>
      <c r="I137" s="1375">
        <v>71873.52</v>
      </c>
      <c r="J137" s="1800"/>
      <c r="K137" s="1376">
        <f t="shared" si="13"/>
        <v>0.11318664566929135</v>
      </c>
      <c r="L137" s="1377">
        <f t="shared" si="14"/>
        <v>0.11318664566929135</v>
      </c>
    </row>
    <row r="138" spans="1:12" ht="45" customHeight="1">
      <c r="A138" s="1699"/>
      <c r="B138" s="1802"/>
      <c r="C138" s="1780"/>
      <c r="D138" s="1397" t="s">
        <v>830</v>
      </c>
      <c r="E138" s="1394">
        <v>346000</v>
      </c>
      <c r="F138" s="1712"/>
      <c r="G138" s="1374">
        <v>346000</v>
      </c>
      <c r="H138" s="1705"/>
      <c r="I138" s="1375">
        <v>106886.39999999999</v>
      </c>
      <c r="J138" s="1800"/>
      <c r="K138" s="1376">
        <f t="shared" si="13"/>
        <v>0.3089202312138728</v>
      </c>
      <c r="L138" s="1377">
        <f t="shared" si="14"/>
        <v>0.3089202312138728</v>
      </c>
    </row>
    <row r="139" spans="1:12" ht="45" customHeight="1">
      <c r="A139" s="1699"/>
      <c r="B139" s="1802"/>
      <c r="C139" s="1780"/>
      <c r="D139" s="1372" t="s">
        <v>793</v>
      </c>
      <c r="E139" s="1394">
        <v>715000</v>
      </c>
      <c r="F139" s="1712"/>
      <c r="G139" s="1374">
        <v>715000</v>
      </c>
      <c r="H139" s="1705"/>
      <c r="I139" s="1375">
        <v>396322.36</v>
      </c>
      <c r="J139" s="1800"/>
      <c r="K139" s="1376">
        <f t="shared" si="13"/>
        <v>0.55429700699300699</v>
      </c>
      <c r="L139" s="1377">
        <f t="shared" si="14"/>
        <v>0.55429700699300699</v>
      </c>
    </row>
    <row r="140" spans="1:12" ht="45" customHeight="1">
      <c r="A140" s="1699"/>
      <c r="B140" s="1802"/>
      <c r="C140" s="1780"/>
      <c r="D140" s="1372" t="s">
        <v>800</v>
      </c>
      <c r="E140" s="1394">
        <v>754000</v>
      </c>
      <c r="F140" s="1712"/>
      <c r="G140" s="1374">
        <v>754000</v>
      </c>
      <c r="H140" s="1705"/>
      <c r="I140" s="1375">
        <v>494508.64</v>
      </c>
      <c r="J140" s="1800"/>
      <c r="K140" s="1376">
        <f t="shared" si="13"/>
        <v>0.65584700265251994</v>
      </c>
      <c r="L140" s="1377">
        <f t="shared" si="14"/>
        <v>0.65584700265251994</v>
      </c>
    </row>
    <row r="141" spans="1:12" ht="45" customHeight="1">
      <c r="A141" s="1699"/>
      <c r="B141" s="1715" t="s">
        <v>413</v>
      </c>
      <c r="C141" s="1745" t="s">
        <v>584</v>
      </c>
      <c r="D141" s="1372" t="s">
        <v>828</v>
      </c>
      <c r="E141" s="1394">
        <v>18760000</v>
      </c>
      <c r="F141" s="1712"/>
      <c r="G141" s="1374">
        <v>8613.09</v>
      </c>
      <c r="H141" s="1705"/>
      <c r="I141" s="1375">
        <v>8613.09</v>
      </c>
      <c r="J141" s="1800"/>
      <c r="K141" s="1376">
        <f t="shared" si="13"/>
        <v>4.5911993603411515E-4</v>
      </c>
      <c r="L141" s="1377">
        <f t="shared" si="14"/>
        <v>1</v>
      </c>
    </row>
    <row r="142" spans="1:12" ht="45" customHeight="1">
      <c r="A142" s="1699"/>
      <c r="B142" s="1715"/>
      <c r="C142" s="1745"/>
      <c r="D142" s="1397" t="s">
        <v>829</v>
      </c>
      <c r="E142" s="1394">
        <v>244000</v>
      </c>
      <c r="F142" s="1712"/>
      <c r="G142" s="1374">
        <v>8911</v>
      </c>
      <c r="H142" s="1705"/>
      <c r="I142" s="1375">
        <v>8911</v>
      </c>
      <c r="J142" s="1800"/>
      <c r="K142" s="1376">
        <f t="shared" si="13"/>
        <v>3.6520491803278689E-2</v>
      </c>
      <c r="L142" s="1377">
        <f t="shared" si="14"/>
        <v>1</v>
      </c>
    </row>
    <row r="143" spans="1:12" ht="45" customHeight="1">
      <c r="A143" s="1699"/>
      <c r="B143" s="1715"/>
      <c r="C143" s="1745"/>
      <c r="D143" s="1372" t="s">
        <v>786</v>
      </c>
      <c r="E143" s="1394">
        <v>2095360000</v>
      </c>
      <c r="F143" s="1712"/>
      <c r="G143" s="1374">
        <v>540185100.39999998</v>
      </c>
      <c r="H143" s="1705"/>
      <c r="I143" s="1374">
        <v>497147263.95999992</v>
      </c>
      <c r="J143" s="1800"/>
      <c r="K143" s="1376">
        <f t="shared" si="13"/>
        <v>0.23726102624847278</v>
      </c>
      <c r="L143" s="1377">
        <f t="shared" si="14"/>
        <v>0.92032761287171549</v>
      </c>
    </row>
    <row r="144" spans="1:12" ht="45" customHeight="1">
      <c r="A144" s="1699"/>
      <c r="B144" s="1715"/>
      <c r="C144" s="1745"/>
      <c r="D144" s="1372" t="s">
        <v>798</v>
      </c>
      <c r="E144" s="1394">
        <v>551000</v>
      </c>
      <c r="F144" s="1712"/>
      <c r="G144" s="1374">
        <v>551000</v>
      </c>
      <c r="H144" s="1705"/>
      <c r="I144" s="1375">
        <v>80351.27</v>
      </c>
      <c r="J144" s="1800"/>
      <c r="K144" s="1376">
        <f t="shared" si="13"/>
        <v>0.14582807622504537</v>
      </c>
      <c r="L144" s="1377">
        <f t="shared" si="14"/>
        <v>0.14582807622504537</v>
      </c>
    </row>
    <row r="145" spans="1:12" ht="45" customHeight="1">
      <c r="A145" s="1699"/>
      <c r="B145" s="1715"/>
      <c r="C145" s="1745"/>
      <c r="D145" s="1372" t="s">
        <v>801</v>
      </c>
      <c r="E145" s="1394">
        <v>38000</v>
      </c>
      <c r="F145" s="1712"/>
      <c r="G145" s="1374">
        <v>38000</v>
      </c>
      <c r="H145" s="1705"/>
      <c r="I145" s="1375">
        <v>6042.6</v>
      </c>
      <c r="J145" s="1800"/>
      <c r="K145" s="1376">
        <f t="shared" si="13"/>
        <v>0.15901578947368422</v>
      </c>
      <c r="L145" s="1377">
        <f t="shared" si="14"/>
        <v>0.15901578947368422</v>
      </c>
    </row>
    <row r="146" spans="1:12" ht="45" customHeight="1" thickBot="1">
      <c r="A146" s="1700"/>
      <c r="B146" s="1762"/>
      <c r="C146" s="1792"/>
      <c r="D146" s="1345" t="s">
        <v>803</v>
      </c>
      <c r="E146" s="1395">
        <v>102000</v>
      </c>
      <c r="F146" s="1713"/>
      <c r="G146" s="1347">
        <v>102000</v>
      </c>
      <c r="H146" s="1706"/>
      <c r="I146" s="1348">
        <v>27552.059999999998</v>
      </c>
      <c r="J146" s="1765"/>
      <c r="K146" s="1349">
        <f t="shared" si="13"/>
        <v>0.2701182352941176</v>
      </c>
      <c r="L146" s="1350">
        <f t="shared" si="14"/>
        <v>0.2701182352941176</v>
      </c>
    </row>
    <row r="147" spans="1:12" ht="45" customHeight="1">
      <c r="A147" s="1766">
        <v>42</v>
      </c>
      <c r="B147" s="1415" t="s">
        <v>377</v>
      </c>
      <c r="C147" s="1416" t="s">
        <v>83</v>
      </c>
      <c r="D147" s="1339" t="s">
        <v>790</v>
      </c>
      <c r="E147" s="1393">
        <v>7009000</v>
      </c>
      <c r="F147" s="1711">
        <f>SUM(E147:E157)</f>
        <v>122543000</v>
      </c>
      <c r="G147" s="1341">
        <v>7009000</v>
      </c>
      <c r="H147" s="1704">
        <f>SUM(G147:G157)</f>
        <v>124990871</v>
      </c>
      <c r="I147" s="1341">
        <v>276930.29000000004</v>
      </c>
      <c r="J147" s="1764">
        <f>SUM(I147:I157)</f>
        <v>36645490.659999996</v>
      </c>
      <c r="K147" s="1363">
        <f t="shared" si="13"/>
        <v>3.9510670566414614E-2</v>
      </c>
      <c r="L147" s="1364">
        <f t="shared" si="14"/>
        <v>3.9510670566414614E-2</v>
      </c>
    </row>
    <row r="148" spans="1:12" ht="45" customHeight="1">
      <c r="A148" s="1793"/>
      <c r="B148" s="1715" t="s">
        <v>387</v>
      </c>
      <c r="C148" s="1745" t="s">
        <v>579</v>
      </c>
      <c r="D148" s="1372" t="s">
        <v>828</v>
      </c>
      <c r="E148" s="1394"/>
      <c r="F148" s="1712"/>
      <c r="G148" s="1374">
        <v>190357</v>
      </c>
      <c r="H148" s="1705"/>
      <c r="I148" s="1374">
        <v>25023.45</v>
      </c>
      <c r="J148" s="1800"/>
      <c r="K148" s="1385">
        <v>0</v>
      </c>
      <c r="L148" s="1377">
        <f t="shared" si="14"/>
        <v>0.13145537069821442</v>
      </c>
    </row>
    <row r="149" spans="1:12" ht="45" customHeight="1">
      <c r="A149" s="1793"/>
      <c r="B149" s="1715"/>
      <c r="C149" s="1745"/>
      <c r="D149" s="1397" t="s">
        <v>829</v>
      </c>
      <c r="E149" s="1394">
        <v>12945000</v>
      </c>
      <c r="F149" s="1712"/>
      <c r="G149" s="1374">
        <v>11014693</v>
      </c>
      <c r="H149" s="1705"/>
      <c r="I149" s="1374">
        <v>25888.98</v>
      </c>
      <c r="J149" s="1800"/>
      <c r="K149" s="1376">
        <f>I149/E149</f>
        <v>1.9999212050984937E-3</v>
      </c>
      <c r="L149" s="1377">
        <f t="shared" si="14"/>
        <v>2.3504041374553062E-3</v>
      </c>
    </row>
    <row r="150" spans="1:12" ht="45" customHeight="1">
      <c r="A150" s="1793"/>
      <c r="B150" s="1715"/>
      <c r="C150" s="1745"/>
      <c r="D150" s="1372" t="s">
        <v>786</v>
      </c>
      <c r="E150" s="1394">
        <v>42360000</v>
      </c>
      <c r="F150" s="1712"/>
      <c r="G150" s="1374">
        <v>44147070</v>
      </c>
      <c r="H150" s="1705"/>
      <c r="I150" s="1374">
        <v>8593371.5099999979</v>
      </c>
      <c r="J150" s="1800"/>
      <c r="K150" s="1376">
        <f>I150/E150</f>
        <v>0.20286523866855519</v>
      </c>
      <c r="L150" s="1377">
        <f t="shared" si="14"/>
        <v>0.19465326940157066</v>
      </c>
    </row>
    <row r="151" spans="1:12" ht="45" customHeight="1">
      <c r="A151" s="1793"/>
      <c r="B151" s="1715"/>
      <c r="C151" s="1745"/>
      <c r="D151" s="1372" t="s">
        <v>790</v>
      </c>
      <c r="E151" s="1394">
        <v>23077000</v>
      </c>
      <c r="F151" s="1712"/>
      <c r="G151" s="1374">
        <v>24667498</v>
      </c>
      <c r="H151" s="1705"/>
      <c r="I151" s="1374">
        <v>18642987.449999999</v>
      </c>
      <c r="J151" s="1800"/>
      <c r="K151" s="1376">
        <f>I151/E151</f>
        <v>0.80786009663301117</v>
      </c>
      <c r="L151" s="1377">
        <f t="shared" si="14"/>
        <v>0.75577131697750621</v>
      </c>
    </row>
    <row r="152" spans="1:12" ht="45" customHeight="1">
      <c r="A152" s="1793"/>
      <c r="B152" s="1715"/>
      <c r="C152" s="1745"/>
      <c r="D152" s="1372" t="s">
        <v>793</v>
      </c>
      <c r="E152" s="1394">
        <v>10209000</v>
      </c>
      <c r="F152" s="1712"/>
      <c r="G152" s="1374">
        <v>10209000</v>
      </c>
      <c r="H152" s="1705"/>
      <c r="I152" s="1374">
        <v>8891497.6199999992</v>
      </c>
      <c r="J152" s="1800"/>
      <c r="K152" s="1376">
        <f>I152/E152</f>
        <v>0.87094697032030555</v>
      </c>
      <c r="L152" s="1377">
        <f t="shared" si="14"/>
        <v>0.87094697032030555</v>
      </c>
    </row>
    <row r="153" spans="1:12" ht="45" customHeight="1">
      <c r="A153" s="1793"/>
      <c r="B153" s="1715"/>
      <c r="C153" s="1745"/>
      <c r="D153" s="1372" t="s">
        <v>795</v>
      </c>
      <c r="E153" s="1394">
        <v>7140000</v>
      </c>
      <c r="F153" s="1712"/>
      <c r="G153" s="1374">
        <v>6970000</v>
      </c>
      <c r="H153" s="1705"/>
      <c r="I153" s="1387">
        <v>0</v>
      </c>
      <c r="J153" s="1800"/>
      <c r="K153" s="1385">
        <v>0</v>
      </c>
      <c r="L153" s="1388">
        <v>0</v>
      </c>
    </row>
    <row r="154" spans="1:12" ht="45" customHeight="1">
      <c r="A154" s="1793"/>
      <c r="B154" s="1715"/>
      <c r="C154" s="1745"/>
      <c r="D154" s="1372" t="s">
        <v>796</v>
      </c>
      <c r="E154" s="1394">
        <v>16233000</v>
      </c>
      <c r="F154" s="1712"/>
      <c r="G154" s="1374">
        <v>16233000</v>
      </c>
      <c r="H154" s="1705"/>
      <c r="I154" s="1387">
        <v>0</v>
      </c>
      <c r="J154" s="1800"/>
      <c r="K154" s="1385">
        <v>0</v>
      </c>
      <c r="L154" s="1388">
        <v>0</v>
      </c>
    </row>
    <row r="155" spans="1:12" ht="45" customHeight="1">
      <c r="A155" s="1793"/>
      <c r="B155" s="1715"/>
      <c r="C155" s="1745"/>
      <c r="D155" s="1372" t="s">
        <v>803</v>
      </c>
      <c r="E155" s="1394"/>
      <c r="F155" s="1712"/>
      <c r="G155" s="1374">
        <v>445182</v>
      </c>
      <c r="H155" s="1705"/>
      <c r="I155" s="1374">
        <v>27891</v>
      </c>
      <c r="J155" s="1800"/>
      <c r="K155" s="1385">
        <v>0</v>
      </c>
      <c r="L155" s="1377">
        <f>I155/G155</f>
        <v>6.2650781028882566E-2</v>
      </c>
    </row>
    <row r="156" spans="1:12" ht="45" customHeight="1">
      <c r="A156" s="1793"/>
      <c r="B156" s="1715"/>
      <c r="C156" s="1745"/>
      <c r="D156" s="1372" t="s">
        <v>806</v>
      </c>
      <c r="E156" s="1394">
        <v>3570000</v>
      </c>
      <c r="F156" s="1712"/>
      <c r="G156" s="1374">
        <v>3570000</v>
      </c>
      <c r="H156" s="1705"/>
      <c r="I156" s="1387">
        <v>0</v>
      </c>
      <c r="J156" s="1800"/>
      <c r="K156" s="1385">
        <v>0</v>
      </c>
      <c r="L156" s="1388">
        <v>0</v>
      </c>
    </row>
    <row r="157" spans="1:12" ht="45" customHeight="1" thickBot="1">
      <c r="A157" s="1767"/>
      <c r="B157" s="1365">
        <v>851</v>
      </c>
      <c r="C157" s="1345" t="s">
        <v>404</v>
      </c>
      <c r="D157" s="1345" t="s">
        <v>790</v>
      </c>
      <c r="E157" s="1395"/>
      <c r="F157" s="1713"/>
      <c r="G157" s="1347">
        <v>535071</v>
      </c>
      <c r="H157" s="1706"/>
      <c r="I157" s="1347">
        <v>161900.35999999999</v>
      </c>
      <c r="J157" s="1765"/>
      <c r="K157" s="1392">
        <v>0</v>
      </c>
      <c r="L157" s="1350">
        <f>I157/G157</f>
        <v>0.30257734020344962</v>
      </c>
    </row>
    <row r="158" spans="1:12" ht="45" customHeight="1">
      <c r="A158" s="1766">
        <v>44</v>
      </c>
      <c r="B158" s="1415" t="s">
        <v>350</v>
      </c>
      <c r="C158" s="1416" t="s">
        <v>351</v>
      </c>
      <c r="D158" s="1403" t="s">
        <v>809</v>
      </c>
      <c r="E158" s="1393">
        <v>122309000</v>
      </c>
      <c r="F158" s="1711">
        <f>E158+E159+E161+E162</f>
        <v>187001000</v>
      </c>
      <c r="G158" s="1341">
        <v>253657812</v>
      </c>
      <c r="H158" s="1704">
        <f>SUM(G158:G162)</f>
        <v>314222484</v>
      </c>
      <c r="I158" s="1362">
        <v>232619791.40000001</v>
      </c>
      <c r="J158" s="1764">
        <f>SUM(I158:I162)</f>
        <v>237215992.16999999</v>
      </c>
      <c r="K158" s="1363">
        <f>I158/E158</f>
        <v>1.9019024879608206</v>
      </c>
      <c r="L158" s="1364">
        <f>I158/G158</f>
        <v>0.91706141264042762</v>
      </c>
    </row>
    <row r="159" spans="1:12" ht="45" customHeight="1">
      <c r="A159" s="1793"/>
      <c r="B159" s="1715" t="s">
        <v>377</v>
      </c>
      <c r="C159" s="1716" t="s">
        <v>83</v>
      </c>
      <c r="D159" s="1397" t="s">
        <v>829</v>
      </c>
      <c r="E159" s="1394">
        <v>259000</v>
      </c>
      <c r="F159" s="1712"/>
      <c r="G159" s="1374">
        <v>259000</v>
      </c>
      <c r="H159" s="1705"/>
      <c r="I159" s="1387">
        <v>0</v>
      </c>
      <c r="J159" s="1800"/>
      <c r="K159" s="1385">
        <v>0</v>
      </c>
      <c r="L159" s="1388">
        <v>0</v>
      </c>
    </row>
    <row r="160" spans="1:12" ht="45" customHeight="1">
      <c r="A160" s="1793"/>
      <c r="B160" s="1715"/>
      <c r="C160" s="1716"/>
      <c r="D160" s="1372" t="s">
        <v>790</v>
      </c>
      <c r="E160" s="1394"/>
      <c r="F160" s="1712"/>
      <c r="G160" s="1374">
        <v>552082</v>
      </c>
      <c r="H160" s="1705"/>
      <c r="I160" s="1387">
        <v>0</v>
      </c>
      <c r="J160" s="1800"/>
      <c r="K160" s="1385">
        <v>0</v>
      </c>
      <c r="L160" s="1388">
        <v>0</v>
      </c>
    </row>
    <row r="161" spans="1:12" ht="45" customHeight="1">
      <c r="A161" s="1793"/>
      <c r="B161" s="1715"/>
      <c r="C161" s="1716"/>
      <c r="D161" s="1372" t="s">
        <v>789</v>
      </c>
      <c r="E161" s="1394">
        <v>36475000</v>
      </c>
      <c r="F161" s="1712"/>
      <c r="G161" s="1374">
        <v>31795590</v>
      </c>
      <c r="H161" s="1705"/>
      <c r="I161" s="1375">
        <v>1120735.67</v>
      </c>
      <c r="J161" s="1800"/>
      <c r="K161" s="1376">
        <f>I161/E161</f>
        <v>3.0726132145305E-2</v>
      </c>
      <c r="L161" s="1377">
        <f t="shared" ref="L161:L167" si="15">I161/G161</f>
        <v>3.5248148249489943E-2</v>
      </c>
    </row>
    <row r="162" spans="1:12" ht="46.5" customHeight="1" thickBot="1">
      <c r="A162" s="1795"/>
      <c r="B162" s="1417" t="s">
        <v>407</v>
      </c>
      <c r="C162" s="1378" t="s">
        <v>582</v>
      </c>
      <c r="D162" s="1378" t="s">
        <v>789</v>
      </c>
      <c r="E162" s="1408">
        <v>27958000</v>
      </c>
      <c r="F162" s="1724"/>
      <c r="G162" s="1380">
        <v>27958000</v>
      </c>
      <c r="H162" s="1726"/>
      <c r="I162" s="1348">
        <v>3475465.1</v>
      </c>
      <c r="J162" s="1801"/>
      <c r="K162" s="1349">
        <f>I162/E162</f>
        <v>0.12431021889977824</v>
      </c>
      <c r="L162" s="1350">
        <f t="shared" si="15"/>
        <v>0.12431021889977824</v>
      </c>
    </row>
    <row r="163" spans="1:12" ht="45" customHeight="1">
      <c r="A163" s="1766">
        <v>46</v>
      </c>
      <c r="B163" s="1743" t="s">
        <v>377</v>
      </c>
      <c r="C163" s="1749" t="s">
        <v>83</v>
      </c>
      <c r="D163" s="1403" t="s">
        <v>829</v>
      </c>
      <c r="E163" s="1393">
        <v>4650000</v>
      </c>
      <c r="F163" s="1711">
        <f>SUM(E163:E172)</f>
        <v>601389000</v>
      </c>
      <c r="G163" s="1341">
        <v>5135207</v>
      </c>
      <c r="H163" s="1704">
        <f>SUM(G163:G172)</f>
        <v>1011872718</v>
      </c>
      <c r="I163" s="1369">
        <v>12802.34</v>
      </c>
      <c r="J163" s="1764">
        <f>SUM(I163:I172)</f>
        <v>536522815.76999992</v>
      </c>
      <c r="K163" s="1370">
        <f>I163/E163</f>
        <v>2.7531913978494625E-3</v>
      </c>
      <c r="L163" s="1371">
        <f t="shared" si="15"/>
        <v>2.4930523735459936E-3</v>
      </c>
    </row>
    <row r="164" spans="1:12" ht="45" customHeight="1">
      <c r="A164" s="1793"/>
      <c r="B164" s="1715"/>
      <c r="C164" s="1716"/>
      <c r="D164" s="1372" t="s">
        <v>786</v>
      </c>
      <c r="E164" s="1394"/>
      <c r="F164" s="1712"/>
      <c r="G164" s="1374">
        <v>376404</v>
      </c>
      <c r="H164" s="1705"/>
      <c r="I164" s="1375">
        <v>81507.47</v>
      </c>
      <c r="J164" s="1800"/>
      <c r="K164" s="1418">
        <v>0</v>
      </c>
      <c r="L164" s="1377">
        <f t="shared" si="15"/>
        <v>0.21654251814539696</v>
      </c>
    </row>
    <row r="165" spans="1:12" ht="45" customHeight="1">
      <c r="A165" s="1793"/>
      <c r="B165" s="1715"/>
      <c r="C165" s="1716"/>
      <c r="D165" s="1372" t="s">
        <v>790</v>
      </c>
      <c r="E165" s="1394">
        <v>3830000</v>
      </c>
      <c r="F165" s="1712"/>
      <c r="G165" s="1374">
        <v>3830000</v>
      </c>
      <c r="H165" s="1705"/>
      <c r="I165" s="1375">
        <v>1164123.94</v>
      </c>
      <c r="J165" s="1800"/>
      <c r="K165" s="1376">
        <f>I165/E165</f>
        <v>0.30394880939947777</v>
      </c>
      <c r="L165" s="1377">
        <f t="shared" si="15"/>
        <v>0.30394880939947777</v>
      </c>
    </row>
    <row r="166" spans="1:12" ht="45" customHeight="1">
      <c r="A166" s="1793"/>
      <c r="B166" s="1715"/>
      <c r="C166" s="1716"/>
      <c r="D166" s="1372" t="s">
        <v>789</v>
      </c>
      <c r="E166" s="1394">
        <v>16527000</v>
      </c>
      <c r="F166" s="1712"/>
      <c r="G166" s="1374">
        <v>15665389</v>
      </c>
      <c r="H166" s="1705"/>
      <c r="I166" s="1375">
        <v>4877664.5999999987</v>
      </c>
      <c r="J166" s="1800"/>
      <c r="K166" s="1376">
        <f>I166/E166</f>
        <v>0.29513309130513699</v>
      </c>
      <c r="L166" s="1377">
        <f t="shared" si="15"/>
        <v>0.31136568648247409</v>
      </c>
    </row>
    <row r="167" spans="1:12" ht="45" customHeight="1">
      <c r="A167" s="1793"/>
      <c r="B167" s="1715" t="s">
        <v>403</v>
      </c>
      <c r="C167" s="1716" t="s">
        <v>404</v>
      </c>
      <c r="D167" s="1372" t="s">
        <v>810</v>
      </c>
      <c r="E167" s="1394">
        <v>559000</v>
      </c>
      <c r="F167" s="1712"/>
      <c r="G167" s="1374">
        <v>559000</v>
      </c>
      <c r="H167" s="1705"/>
      <c r="I167" s="1375">
        <v>350654.67000000004</v>
      </c>
      <c r="J167" s="1800"/>
      <c r="K167" s="1376">
        <f>I167/E167</f>
        <v>0.62728921288014317</v>
      </c>
      <c r="L167" s="1377">
        <f t="shared" si="15"/>
        <v>0.62728921288014317</v>
      </c>
    </row>
    <row r="168" spans="1:12" ht="45" customHeight="1">
      <c r="A168" s="1793"/>
      <c r="B168" s="1715"/>
      <c r="C168" s="1716"/>
      <c r="D168" s="1372" t="s">
        <v>828</v>
      </c>
      <c r="E168" s="1394">
        <v>200000</v>
      </c>
      <c r="F168" s="1712"/>
      <c r="G168" s="1374">
        <v>200000</v>
      </c>
      <c r="H168" s="1705"/>
      <c r="I168" s="1387">
        <v>0</v>
      </c>
      <c r="J168" s="1800"/>
      <c r="K168" s="1385">
        <v>0</v>
      </c>
      <c r="L168" s="1388">
        <v>0</v>
      </c>
    </row>
    <row r="169" spans="1:12" ht="45" customHeight="1">
      <c r="A169" s="1793"/>
      <c r="B169" s="1715"/>
      <c r="C169" s="1716"/>
      <c r="D169" s="1397" t="s">
        <v>829</v>
      </c>
      <c r="E169" s="1394">
        <v>10950000</v>
      </c>
      <c r="F169" s="1712"/>
      <c r="G169" s="1374">
        <v>10950000</v>
      </c>
      <c r="H169" s="1705"/>
      <c r="I169" s="1375">
        <v>2146962.81</v>
      </c>
      <c r="J169" s="1800"/>
      <c r="K169" s="1376">
        <f>I169/E169</f>
        <v>0.19606966301369863</v>
      </c>
      <c r="L169" s="1377">
        <f>I169/G169</f>
        <v>0.19606966301369863</v>
      </c>
    </row>
    <row r="170" spans="1:12" ht="45" customHeight="1">
      <c r="A170" s="1793"/>
      <c r="B170" s="1715"/>
      <c r="C170" s="1716"/>
      <c r="D170" s="1372" t="s">
        <v>786</v>
      </c>
      <c r="E170" s="1394">
        <v>247097000</v>
      </c>
      <c r="F170" s="1712"/>
      <c r="G170" s="1374">
        <v>657011062</v>
      </c>
      <c r="H170" s="1705"/>
      <c r="I170" s="1375">
        <v>441018768.42999995</v>
      </c>
      <c r="J170" s="1800"/>
      <c r="K170" s="1376">
        <f t="shared" ref="K170:K176" si="16">I170/E170</f>
        <v>1.7848001733327397</v>
      </c>
      <c r="L170" s="1377">
        <f t="shared" ref="L170:L176" si="17">I170/G170</f>
        <v>0.67125014164525576</v>
      </c>
    </row>
    <row r="171" spans="1:12" ht="45" customHeight="1">
      <c r="A171" s="1793"/>
      <c r="B171" s="1715"/>
      <c r="C171" s="1716"/>
      <c r="D171" s="1372" t="s">
        <v>790</v>
      </c>
      <c r="E171" s="1394">
        <v>101005000</v>
      </c>
      <c r="F171" s="1712"/>
      <c r="G171" s="1374">
        <v>101005000</v>
      </c>
      <c r="H171" s="1705"/>
      <c r="I171" s="1375">
        <v>21445705.259999998</v>
      </c>
      <c r="J171" s="1800"/>
      <c r="K171" s="1376">
        <f t="shared" si="16"/>
        <v>0.21232320439582197</v>
      </c>
      <c r="L171" s="1377">
        <f t="shared" si="17"/>
        <v>0.21232320439582197</v>
      </c>
    </row>
    <row r="172" spans="1:12" ht="45" customHeight="1" thickBot="1">
      <c r="A172" s="1767"/>
      <c r="B172" s="1762"/>
      <c r="C172" s="1763"/>
      <c r="D172" s="1345" t="s">
        <v>789</v>
      </c>
      <c r="E172" s="1395">
        <v>216571000</v>
      </c>
      <c r="F172" s="1713"/>
      <c r="G172" s="1347">
        <v>217140656</v>
      </c>
      <c r="H172" s="1706"/>
      <c r="I172" s="1348">
        <v>65424626.249999985</v>
      </c>
      <c r="J172" s="1765"/>
      <c r="K172" s="1349">
        <f t="shared" si="16"/>
        <v>0.30209319922796674</v>
      </c>
      <c r="L172" s="1350">
        <f t="shared" si="17"/>
        <v>0.30130067512552777</v>
      </c>
    </row>
    <row r="173" spans="1:12" ht="45" customHeight="1">
      <c r="A173" s="1794">
        <v>47</v>
      </c>
      <c r="B173" s="1419" t="s">
        <v>358</v>
      </c>
      <c r="C173" s="1420" t="s">
        <v>359</v>
      </c>
      <c r="D173" s="1366" t="s">
        <v>786</v>
      </c>
      <c r="E173" s="1406">
        <v>608894000</v>
      </c>
      <c r="F173" s="1718">
        <f>SUM(E173:E175)</f>
        <v>1114905000</v>
      </c>
      <c r="G173" s="1368">
        <v>608894000</v>
      </c>
      <c r="H173" s="1719">
        <f>SUM(G173:G175)</f>
        <v>1114905000</v>
      </c>
      <c r="I173" s="1369">
        <v>428626416.56999999</v>
      </c>
      <c r="J173" s="1799">
        <f>SUM(I173:I175)</f>
        <v>739768063.36999989</v>
      </c>
      <c r="K173" s="1370">
        <f>I173/E173</f>
        <v>0.7039425853596849</v>
      </c>
      <c r="L173" s="1371">
        <f t="shared" si="17"/>
        <v>0.7039425853596849</v>
      </c>
    </row>
    <row r="174" spans="1:12" ht="45" customHeight="1">
      <c r="A174" s="1793"/>
      <c r="B174" s="1421" t="s">
        <v>377</v>
      </c>
      <c r="C174" s="1422" t="s">
        <v>83</v>
      </c>
      <c r="D174" s="1372" t="s">
        <v>786</v>
      </c>
      <c r="E174" s="1394">
        <v>1658000</v>
      </c>
      <c r="F174" s="1712"/>
      <c r="G174" s="1374">
        <v>1658000</v>
      </c>
      <c r="H174" s="1705"/>
      <c r="I174" s="1375">
        <v>38189.770000000004</v>
      </c>
      <c r="J174" s="1800"/>
      <c r="K174" s="1376">
        <f>I174/E174</f>
        <v>2.3033636911942101E-2</v>
      </c>
      <c r="L174" s="1377">
        <f t="shared" si="17"/>
        <v>2.3033636911942101E-2</v>
      </c>
    </row>
    <row r="175" spans="1:12" ht="45" customHeight="1" thickBot="1">
      <c r="A175" s="1795"/>
      <c r="B175" s="1417" t="s">
        <v>413</v>
      </c>
      <c r="C175" s="1423" t="s">
        <v>584</v>
      </c>
      <c r="D175" s="1378" t="s">
        <v>786</v>
      </c>
      <c r="E175" s="1408">
        <v>504353000</v>
      </c>
      <c r="F175" s="1724"/>
      <c r="G175" s="1380">
        <v>504353000</v>
      </c>
      <c r="H175" s="1726"/>
      <c r="I175" s="1381">
        <v>311103457.02999997</v>
      </c>
      <c r="J175" s="1801"/>
      <c r="K175" s="1382">
        <f>I175/E175</f>
        <v>0.6168367334585102</v>
      </c>
      <c r="L175" s="1383">
        <f t="shared" si="17"/>
        <v>0.6168367334585102</v>
      </c>
    </row>
    <row r="176" spans="1:12" ht="45" customHeight="1">
      <c r="A176" s="1766">
        <v>49</v>
      </c>
      <c r="B176" s="1743" t="s">
        <v>377</v>
      </c>
      <c r="C176" s="1749" t="s">
        <v>83</v>
      </c>
      <c r="D176" s="1339" t="s">
        <v>790</v>
      </c>
      <c r="E176" s="1393">
        <v>7642000</v>
      </c>
      <c r="F176" s="1711">
        <f>SUM(E176:E177)</f>
        <v>8392000</v>
      </c>
      <c r="G176" s="1341">
        <v>7642000</v>
      </c>
      <c r="H176" s="1704">
        <f>SUM(G176:G177)</f>
        <v>8392000</v>
      </c>
      <c r="I176" s="1362">
        <v>655092.28</v>
      </c>
      <c r="J176" s="1709">
        <f>SUM(I176:I177)</f>
        <v>655092.28</v>
      </c>
      <c r="K176" s="1363">
        <f t="shared" si="16"/>
        <v>8.5722622350170113E-2</v>
      </c>
      <c r="L176" s="1364">
        <f t="shared" si="17"/>
        <v>8.5722622350170113E-2</v>
      </c>
    </row>
    <row r="177" spans="1:12" ht="45" customHeight="1" thickBot="1">
      <c r="A177" s="1767"/>
      <c r="B177" s="1762"/>
      <c r="C177" s="1763"/>
      <c r="D177" s="1345" t="s">
        <v>789</v>
      </c>
      <c r="E177" s="1395">
        <v>750000</v>
      </c>
      <c r="F177" s="1713"/>
      <c r="G177" s="1347">
        <v>750000</v>
      </c>
      <c r="H177" s="1706"/>
      <c r="I177" s="1398">
        <v>0</v>
      </c>
      <c r="J177" s="1710"/>
      <c r="K177" s="1392">
        <v>0</v>
      </c>
      <c r="L177" s="1399">
        <v>0</v>
      </c>
    </row>
    <row r="178" spans="1:12" ht="45" customHeight="1">
      <c r="A178" s="1794">
        <v>51</v>
      </c>
      <c r="B178" s="1414" t="s">
        <v>352</v>
      </c>
      <c r="C178" s="1405" t="s">
        <v>353</v>
      </c>
      <c r="D178" s="1366" t="s">
        <v>786</v>
      </c>
      <c r="E178" s="1406"/>
      <c r="F178" s="1796"/>
      <c r="G178" s="1368">
        <v>29175673.469999999</v>
      </c>
      <c r="H178" s="1719">
        <f>SUM(G178:G183)</f>
        <v>1610168355.98</v>
      </c>
      <c r="I178" s="1369">
        <v>9213839.9299999997</v>
      </c>
      <c r="J178" s="1720">
        <f>SUM(I178:I183)</f>
        <v>956433673.83000016</v>
      </c>
      <c r="K178" s="1418">
        <v>0</v>
      </c>
      <c r="L178" s="1371">
        <f>I178/G178</f>
        <v>0.31580556107725044</v>
      </c>
    </row>
    <row r="179" spans="1:12" ht="45" customHeight="1">
      <c r="A179" s="1793"/>
      <c r="B179" s="1715" t="s">
        <v>377</v>
      </c>
      <c r="C179" s="1716" t="s">
        <v>83</v>
      </c>
      <c r="D179" s="1372" t="s">
        <v>828</v>
      </c>
      <c r="E179" s="1394"/>
      <c r="F179" s="1797"/>
      <c r="G179" s="1374">
        <v>352000</v>
      </c>
      <c r="H179" s="1705"/>
      <c r="I179" s="1375">
        <v>44594.65</v>
      </c>
      <c r="J179" s="1714"/>
      <c r="K179" s="1385">
        <v>0</v>
      </c>
      <c r="L179" s="1377">
        <f>I179/G179</f>
        <v>0.12668934659090911</v>
      </c>
    </row>
    <row r="180" spans="1:12" ht="45" customHeight="1">
      <c r="A180" s="1793"/>
      <c r="B180" s="1715"/>
      <c r="C180" s="1716"/>
      <c r="D180" s="1397" t="s">
        <v>829</v>
      </c>
      <c r="E180" s="1394"/>
      <c r="F180" s="1797"/>
      <c r="G180" s="1374">
        <v>219000</v>
      </c>
      <c r="H180" s="1705"/>
      <c r="I180" s="1375">
        <v>46137.09</v>
      </c>
      <c r="J180" s="1714"/>
      <c r="K180" s="1385">
        <v>0</v>
      </c>
      <c r="L180" s="1377">
        <f>I180/G180</f>
        <v>0.21067164383561643</v>
      </c>
    </row>
    <row r="181" spans="1:12" ht="45" customHeight="1">
      <c r="A181" s="1793"/>
      <c r="B181" s="1715" t="s">
        <v>413</v>
      </c>
      <c r="C181" s="1745" t="s">
        <v>584</v>
      </c>
      <c r="D181" s="1372" t="s">
        <v>828</v>
      </c>
      <c r="E181" s="1394"/>
      <c r="F181" s="1797"/>
      <c r="G181" s="1374">
        <v>18751386.91</v>
      </c>
      <c r="H181" s="1705"/>
      <c r="I181" s="1387">
        <v>0</v>
      </c>
      <c r="J181" s="1714"/>
      <c r="K181" s="1385">
        <v>0</v>
      </c>
      <c r="L181" s="1388">
        <v>0</v>
      </c>
    </row>
    <row r="182" spans="1:12" ht="45" customHeight="1">
      <c r="A182" s="1793"/>
      <c r="B182" s="1715"/>
      <c r="C182" s="1745"/>
      <c r="D182" s="1397" t="s">
        <v>829</v>
      </c>
      <c r="E182" s="1394"/>
      <c r="F182" s="1797"/>
      <c r="G182" s="1374">
        <v>235089</v>
      </c>
      <c r="H182" s="1705"/>
      <c r="I182" s="1387">
        <v>0</v>
      </c>
      <c r="J182" s="1714"/>
      <c r="K182" s="1385">
        <v>0</v>
      </c>
      <c r="L182" s="1388">
        <v>0</v>
      </c>
    </row>
    <row r="183" spans="1:12" ht="45" customHeight="1" thickBot="1">
      <c r="A183" s="1795"/>
      <c r="B183" s="1730"/>
      <c r="C183" s="1732"/>
      <c r="D183" s="1378" t="s">
        <v>786</v>
      </c>
      <c r="E183" s="1408"/>
      <c r="F183" s="1798"/>
      <c r="G183" s="1380">
        <v>1561435206.5999999</v>
      </c>
      <c r="H183" s="1726"/>
      <c r="I183" s="1381">
        <v>947129102.16000021</v>
      </c>
      <c r="J183" s="1740"/>
      <c r="K183" s="1424">
        <v>0</v>
      </c>
      <c r="L183" s="1383">
        <f>I183/G183</f>
        <v>0.60657598737148921</v>
      </c>
    </row>
    <row r="184" spans="1:12" ht="45" customHeight="1">
      <c r="A184" s="1789" t="s">
        <v>164</v>
      </c>
      <c r="B184" s="1743" t="s">
        <v>387</v>
      </c>
      <c r="C184" s="1744" t="s">
        <v>579</v>
      </c>
      <c r="D184" s="1403" t="s">
        <v>829</v>
      </c>
      <c r="E184" s="1393">
        <v>5038000</v>
      </c>
      <c r="F184" s="1711">
        <f>SUM(E184:E186)</f>
        <v>17011000</v>
      </c>
      <c r="G184" s="1341">
        <v>2500879</v>
      </c>
      <c r="H184" s="1704">
        <f>SUM(G184:G186)</f>
        <v>17011000</v>
      </c>
      <c r="I184" s="1342">
        <v>0</v>
      </c>
      <c r="J184" s="1701">
        <f>SUM(I184:I186)</f>
        <v>7867879.75</v>
      </c>
      <c r="K184" s="1343">
        <v>0</v>
      </c>
      <c r="L184" s="1344">
        <v>0</v>
      </c>
    </row>
    <row r="185" spans="1:12" ht="45" customHeight="1">
      <c r="A185" s="1790"/>
      <c r="B185" s="1715"/>
      <c r="C185" s="1745"/>
      <c r="D185" s="1372" t="s">
        <v>786</v>
      </c>
      <c r="E185" s="1394">
        <v>10331000</v>
      </c>
      <c r="F185" s="1712"/>
      <c r="G185" s="1374">
        <v>12868121</v>
      </c>
      <c r="H185" s="1705"/>
      <c r="I185" s="1375">
        <v>7547883.3499999996</v>
      </c>
      <c r="J185" s="1702"/>
      <c r="K185" s="1376">
        <f t="shared" ref="K185:K196" si="18">I185/E185</f>
        <v>0.73060529958377696</v>
      </c>
      <c r="L185" s="1377">
        <f t="shared" ref="L185:L202" si="19">I185/G185</f>
        <v>0.58655675914144723</v>
      </c>
    </row>
    <row r="186" spans="1:12" ht="45" customHeight="1" thickBot="1">
      <c r="A186" s="1791"/>
      <c r="B186" s="1762"/>
      <c r="C186" s="1792"/>
      <c r="D186" s="1345" t="s">
        <v>789</v>
      </c>
      <c r="E186" s="1395">
        <v>1642000</v>
      </c>
      <c r="F186" s="1713"/>
      <c r="G186" s="1347">
        <v>1642000</v>
      </c>
      <c r="H186" s="1706"/>
      <c r="I186" s="1348">
        <v>319996.40000000002</v>
      </c>
      <c r="J186" s="1703"/>
      <c r="K186" s="1349">
        <f t="shared" si="18"/>
        <v>0.19488209500609016</v>
      </c>
      <c r="L186" s="1350">
        <f t="shared" si="19"/>
        <v>0.19488209500609016</v>
      </c>
    </row>
    <row r="187" spans="1:12" ht="45" customHeight="1">
      <c r="A187" s="1774">
        <v>58</v>
      </c>
      <c r="B187" s="1777">
        <v>720</v>
      </c>
      <c r="C187" s="1779" t="s">
        <v>375</v>
      </c>
      <c r="D187" s="1366" t="s">
        <v>790</v>
      </c>
      <c r="E187" s="1425">
        <v>1992000</v>
      </c>
      <c r="F187" s="1781">
        <f>SUM(E187:E191)</f>
        <v>19451000</v>
      </c>
      <c r="G187" s="1368">
        <v>2213061</v>
      </c>
      <c r="H187" s="1719">
        <f>SUM(G187:G191)</f>
        <v>33801789</v>
      </c>
      <c r="I187" s="1369">
        <v>1121230.47</v>
      </c>
      <c r="J187" s="1784">
        <f>SUM(I187:I191)</f>
        <v>15952033.580000002</v>
      </c>
      <c r="K187" s="1426">
        <f t="shared" si="18"/>
        <v>0.56286670180722886</v>
      </c>
      <c r="L187" s="1427">
        <f t="shared" si="19"/>
        <v>0.5066423700024536</v>
      </c>
    </row>
    <row r="188" spans="1:12" ht="45" customHeight="1">
      <c r="A188" s="1775"/>
      <c r="B188" s="1778"/>
      <c r="C188" s="1780"/>
      <c r="D188" s="1372" t="s">
        <v>789</v>
      </c>
      <c r="E188" s="1428">
        <v>641000</v>
      </c>
      <c r="F188" s="1782"/>
      <c r="G188" s="1374">
        <v>616000</v>
      </c>
      <c r="H188" s="1705"/>
      <c r="I188" s="1375">
        <v>228040.91999999998</v>
      </c>
      <c r="J188" s="1785"/>
      <c r="K188" s="1429">
        <f t="shared" si="18"/>
        <v>0.3557580655226209</v>
      </c>
      <c r="L188" s="1430">
        <f t="shared" si="19"/>
        <v>0.37019629870129867</v>
      </c>
    </row>
    <row r="189" spans="1:12" ht="45" customHeight="1">
      <c r="A189" s="1775"/>
      <c r="B189" s="1778">
        <v>750</v>
      </c>
      <c r="C189" s="1780" t="s">
        <v>83</v>
      </c>
      <c r="D189" s="1372" t="s">
        <v>786</v>
      </c>
      <c r="E189" s="1428">
        <v>3282000</v>
      </c>
      <c r="F189" s="1782"/>
      <c r="G189" s="1374">
        <v>17632789</v>
      </c>
      <c r="H189" s="1705"/>
      <c r="I189" s="1375">
        <v>11211754.950000001</v>
      </c>
      <c r="J189" s="1785"/>
      <c r="K189" s="1429">
        <f t="shared" si="18"/>
        <v>3.4161349634369289</v>
      </c>
      <c r="L189" s="1430">
        <f t="shared" si="19"/>
        <v>0.63584694117306118</v>
      </c>
    </row>
    <row r="190" spans="1:12" ht="45" customHeight="1">
      <c r="A190" s="1775"/>
      <c r="B190" s="1778"/>
      <c r="C190" s="1780"/>
      <c r="D190" s="1372" t="s">
        <v>790</v>
      </c>
      <c r="E190" s="1428">
        <v>7734000</v>
      </c>
      <c r="F190" s="1782"/>
      <c r="G190" s="1374">
        <v>8677369</v>
      </c>
      <c r="H190" s="1705"/>
      <c r="I190" s="1375">
        <v>1651000.1999999997</v>
      </c>
      <c r="J190" s="1785"/>
      <c r="K190" s="1429">
        <f t="shared" si="18"/>
        <v>0.21347300232738553</v>
      </c>
      <c r="L190" s="1430">
        <f t="shared" si="19"/>
        <v>0.19026506767200976</v>
      </c>
    </row>
    <row r="191" spans="1:12" ht="45" customHeight="1" thickBot="1">
      <c r="A191" s="1776"/>
      <c r="B191" s="1787"/>
      <c r="C191" s="1788"/>
      <c r="D191" s="1378" t="s">
        <v>789</v>
      </c>
      <c r="E191" s="1431">
        <v>5802000</v>
      </c>
      <c r="F191" s="1783"/>
      <c r="G191" s="1380">
        <v>4662570</v>
      </c>
      <c r="H191" s="1726"/>
      <c r="I191" s="1381">
        <v>1740007.04</v>
      </c>
      <c r="J191" s="1786"/>
      <c r="K191" s="1432">
        <f t="shared" si="18"/>
        <v>0.2998978007583592</v>
      </c>
      <c r="L191" s="1433">
        <f t="shared" si="19"/>
        <v>0.37318625564870878</v>
      </c>
    </row>
    <row r="192" spans="1:12" ht="45" customHeight="1" thickBot="1">
      <c r="A192" s="1329">
        <v>61</v>
      </c>
      <c r="B192" s="1434">
        <v>750</v>
      </c>
      <c r="C192" s="1331" t="s">
        <v>83</v>
      </c>
      <c r="D192" s="1435" t="s">
        <v>790</v>
      </c>
      <c r="E192" s="1333">
        <v>1070000</v>
      </c>
      <c r="F192" s="1333">
        <f>E192</f>
        <v>1070000</v>
      </c>
      <c r="G192" s="1335">
        <v>6097799</v>
      </c>
      <c r="H192" s="1335">
        <f>G192</f>
        <v>6097799</v>
      </c>
      <c r="I192" s="1335">
        <v>5190726.8400000008</v>
      </c>
      <c r="J192" s="1336">
        <f>I192</f>
        <v>5190726.8400000008</v>
      </c>
      <c r="K192" s="1337">
        <f t="shared" si="18"/>
        <v>4.851146579439253</v>
      </c>
      <c r="L192" s="1338">
        <f t="shared" si="19"/>
        <v>0.85124597252221679</v>
      </c>
    </row>
    <row r="193" spans="1:12" ht="45" customHeight="1">
      <c r="A193" s="1766">
        <v>62</v>
      </c>
      <c r="B193" s="1436" t="s">
        <v>354</v>
      </c>
      <c r="C193" s="1403" t="s">
        <v>355</v>
      </c>
      <c r="D193" s="1339" t="s">
        <v>808</v>
      </c>
      <c r="E193" s="1393">
        <v>220647000</v>
      </c>
      <c r="F193" s="1711">
        <f>E193+E194</f>
        <v>222275000</v>
      </c>
      <c r="G193" s="1341">
        <v>220647000</v>
      </c>
      <c r="H193" s="1704">
        <f>SUM(G193:G194)</f>
        <v>222275000</v>
      </c>
      <c r="I193" s="1362">
        <v>87706965.560000002</v>
      </c>
      <c r="J193" s="1709">
        <f>SUM(I193:I194)</f>
        <v>88468810.659999996</v>
      </c>
      <c r="K193" s="1363">
        <f t="shared" si="18"/>
        <v>0.39749901680059102</v>
      </c>
      <c r="L193" s="1364">
        <f t="shared" si="19"/>
        <v>0.39749901680059102</v>
      </c>
    </row>
    <row r="194" spans="1:12" ht="45" customHeight="1" thickBot="1">
      <c r="A194" s="1767"/>
      <c r="B194" s="1437">
        <v>750</v>
      </c>
      <c r="C194" s="1413" t="s">
        <v>83</v>
      </c>
      <c r="D194" s="1345" t="s">
        <v>808</v>
      </c>
      <c r="E194" s="1395">
        <v>1628000</v>
      </c>
      <c r="F194" s="1713"/>
      <c r="G194" s="1347">
        <v>1628000</v>
      </c>
      <c r="H194" s="1706"/>
      <c r="I194" s="1347">
        <v>761845.1</v>
      </c>
      <c r="J194" s="1710"/>
      <c r="K194" s="1349">
        <f t="shared" si="18"/>
        <v>0.46796382063882064</v>
      </c>
      <c r="L194" s="1350">
        <f t="shared" si="19"/>
        <v>0.46796382063882064</v>
      </c>
    </row>
    <row r="195" spans="1:12" ht="45" customHeight="1" thickBot="1">
      <c r="A195" s="1438">
        <v>63</v>
      </c>
      <c r="B195" s="1439">
        <v>750</v>
      </c>
      <c r="C195" s="1401" t="s">
        <v>83</v>
      </c>
      <c r="D195" s="1378" t="s">
        <v>789</v>
      </c>
      <c r="E195" s="1355"/>
      <c r="F195" s="1355"/>
      <c r="G195" s="1356">
        <v>54900</v>
      </c>
      <c r="H195" s="1356">
        <f>G195</f>
        <v>54900</v>
      </c>
      <c r="I195" s="1342">
        <v>0</v>
      </c>
      <c r="J195" s="1342">
        <f>I195</f>
        <v>0</v>
      </c>
      <c r="K195" s="1343">
        <v>0</v>
      </c>
      <c r="L195" s="1344">
        <v>0</v>
      </c>
    </row>
    <row r="196" spans="1:12" ht="45" customHeight="1">
      <c r="A196" s="1766">
        <v>64</v>
      </c>
      <c r="B196" s="1768">
        <v>750</v>
      </c>
      <c r="C196" s="1770" t="s">
        <v>83</v>
      </c>
      <c r="D196" s="1339" t="s">
        <v>790</v>
      </c>
      <c r="E196" s="1393">
        <v>4001000</v>
      </c>
      <c r="F196" s="1711">
        <f>SUM(E196:E197)</f>
        <v>4001000</v>
      </c>
      <c r="G196" s="1341">
        <v>4001000</v>
      </c>
      <c r="H196" s="1772">
        <f>SUM(G196:G197)</f>
        <v>6116669</v>
      </c>
      <c r="I196" s="1341">
        <v>1722454.02</v>
      </c>
      <c r="J196" s="1711">
        <f>SUM(I196:I197)</f>
        <v>2932374.25</v>
      </c>
      <c r="K196" s="1363">
        <f t="shared" si="18"/>
        <v>0.43050587853036743</v>
      </c>
      <c r="L196" s="1364">
        <f t="shared" si="19"/>
        <v>0.43050587853036743</v>
      </c>
    </row>
    <row r="197" spans="1:12" ht="45" customHeight="1" thickBot="1">
      <c r="A197" s="1767"/>
      <c r="B197" s="1769"/>
      <c r="C197" s="1771"/>
      <c r="D197" s="1345" t="s">
        <v>803</v>
      </c>
      <c r="E197" s="1395"/>
      <c r="F197" s="1713"/>
      <c r="G197" s="1347">
        <v>2115669</v>
      </c>
      <c r="H197" s="1773"/>
      <c r="I197" s="1347">
        <v>1209920.23</v>
      </c>
      <c r="J197" s="1713"/>
      <c r="K197" s="1440">
        <v>0</v>
      </c>
      <c r="L197" s="1350">
        <f t="shared" si="19"/>
        <v>0.5718854083507392</v>
      </c>
    </row>
    <row r="198" spans="1:12" ht="45" customHeight="1" thickBot="1">
      <c r="A198" s="1438">
        <v>69</v>
      </c>
      <c r="B198" s="1441" t="s">
        <v>367</v>
      </c>
      <c r="C198" s="1442" t="s">
        <v>368</v>
      </c>
      <c r="D198" s="1443" t="s">
        <v>786</v>
      </c>
      <c r="E198" s="1355">
        <v>860000</v>
      </c>
      <c r="F198" s="1355">
        <f>E198</f>
        <v>860000</v>
      </c>
      <c r="G198" s="1356">
        <v>4785687</v>
      </c>
      <c r="H198" s="1356">
        <f>G198</f>
        <v>4785687</v>
      </c>
      <c r="I198" s="1357">
        <v>279055.37</v>
      </c>
      <c r="J198" s="1444">
        <f>I198</f>
        <v>279055.37</v>
      </c>
      <c r="K198" s="1359">
        <f>I198/E198</f>
        <v>0.324482988372093</v>
      </c>
      <c r="L198" s="1360">
        <f t="shared" si="19"/>
        <v>5.8310409769798982E-2</v>
      </c>
    </row>
    <row r="199" spans="1:12" ht="45" customHeight="1">
      <c r="A199" s="1746">
        <v>71</v>
      </c>
      <c r="B199" s="1743" t="s">
        <v>377</v>
      </c>
      <c r="C199" s="1749" t="s">
        <v>83</v>
      </c>
      <c r="D199" s="1339" t="s">
        <v>786</v>
      </c>
      <c r="E199" s="1393">
        <v>6395000</v>
      </c>
      <c r="F199" s="1711">
        <f>E200+E199</f>
        <v>6568000</v>
      </c>
      <c r="G199" s="1341">
        <v>8828614</v>
      </c>
      <c r="H199" s="1704">
        <f>SUM(G199:G200)</f>
        <v>9001614</v>
      </c>
      <c r="I199" s="1362">
        <v>3264164.4000000004</v>
      </c>
      <c r="J199" s="1764">
        <f>SUM(I199:I200)</f>
        <v>3303114.8100000005</v>
      </c>
      <c r="K199" s="1363">
        <f>I199/E199</f>
        <v>0.51042445660672409</v>
      </c>
      <c r="L199" s="1364">
        <f t="shared" si="19"/>
        <v>0.36972557640417852</v>
      </c>
    </row>
    <row r="200" spans="1:12" ht="45" customHeight="1" thickBot="1">
      <c r="A200" s="1761"/>
      <c r="B200" s="1762"/>
      <c r="C200" s="1763"/>
      <c r="D200" s="1345" t="s">
        <v>789</v>
      </c>
      <c r="E200" s="1395">
        <v>173000</v>
      </c>
      <c r="F200" s="1713"/>
      <c r="G200" s="1347">
        <v>173000</v>
      </c>
      <c r="H200" s="1706"/>
      <c r="I200" s="1348">
        <v>38950.410000000003</v>
      </c>
      <c r="J200" s="1765"/>
      <c r="K200" s="1349">
        <f>I200/E200</f>
        <v>0.22514687861271679</v>
      </c>
      <c r="L200" s="1350">
        <f t="shared" si="19"/>
        <v>0.22514687861271679</v>
      </c>
    </row>
    <row r="201" spans="1:12" ht="45" customHeight="1" thickBot="1">
      <c r="A201" s="1445">
        <v>76</v>
      </c>
      <c r="B201" s="1441" t="s">
        <v>367</v>
      </c>
      <c r="C201" s="1442" t="s">
        <v>368</v>
      </c>
      <c r="D201" s="1443" t="s">
        <v>790</v>
      </c>
      <c r="E201" s="1355">
        <v>646000</v>
      </c>
      <c r="F201" s="1355">
        <f>E201</f>
        <v>646000</v>
      </c>
      <c r="G201" s="1356">
        <v>646000</v>
      </c>
      <c r="H201" s="1356">
        <f>G201</f>
        <v>646000</v>
      </c>
      <c r="I201" s="1357">
        <v>29979.33</v>
      </c>
      <c r="J201" s="1444">
        <f>I201</f>
        <v>29979.33</v>
      </c>
      <c r="K201" s="1359">
        <f>I201/E201</f>
        <v>4.6407631578947374E-2</v>
      </c>
      <c r="L201" s="1360">
        <f t="shared" si="19"/>
        <v>4.6407631578947374E-2</v>
      </c>
    </row>
    <row r="202" spans="1:12" ht="45" customHeight="1" thickBot="1">
      <c r="A202" s="1446">
        <v>80</v>
      </c>
      <c r="B202" s="1330" t="s">
        <v>377</v>
      </c>
      <c r="C202" s="1447" t="s">
        <v>83</v>
      </c>
      <c r="D202" s="1332" t="s">
        <v>795</v>
      </c>
      <c r="E202" s="1333"/>
      <c r="F202" s="1333"/>
      <c r="G202" s="1335">
        <v>5488800</v>
      </c>
      <c r="H202" s="1335">
        <f>G202</f>
        <v>5488800</v>
      </c>
      <c r="I202" s="1448">
        <v>2913140.38</v>
      </c>
      <c r="J202" s="1449">
        <f>I202</f>
        <v>2913140.38</v>
      </c>
      <c r="K202" s="1450">
        <v>0</v>
      </c>
      <c r="L202" s="1338">
        <f t="shared" si="19"/>
        <v>0.53074267235096928</v>
      </c>
    </row>
    <row r="203" spans="1:12" ht="45" customHeight="1">
      <c r="A203" s="1751">
        <v>83</v>
      </c>
      <c r="B203" s="1753">
        <v>758</v>
      </c>
      <c r="C203" s="1755" t="s">
        <v>401</v>
      </c>
      <c r="D203" s="1451" t="s">
        <v>834</v>
      </c>
      <c r="E203" s="1452">
        <v>33942705000</v>
      </c>
      <c r="F203" s="1757">
        <f>SUM(E203:E204)</f>
        <v>33973190000</v>
      </c>
      <c r="G203" s="1453">
        <v>31844713502</v>
      </c>
      <c r="H203" s="1759">
        <f>SUM(G203:G204)</f>
        <v>31871624917</v>
      </c>
      <c r="I203" s="1454">
        <v>0</v>
      </c>
      <c r="J203" s="1727">
        <f>SUM(I203:I204)</f>
        <v>0</v>
      </c>
      <c r="K203" s="1455">
        <v>0</v>
      </c>
      <c r="L203" s="1456">
        <v>0</v>
      </c>
    </row>
    <row r="204" spans="1:12" ht="45" customHeight="1" thickBot="1">
      <c r="A204" s="1752"/>
      <c r="B204" s="1754"/>
      <c r="C204" s="1756"/>
      <c r="D204" s="1457" t="s">
        <v>835</v>
      </c>
      <c r="E204" s="1458">
        <v>30485000</v>
      </c>
      <c r="F204" s="1758"/>
      <c r="G204" s="1459">
        <v>26911415</v>
      </c>
      <c r="H204" s="1760"/>
      <c r="I204" s="1460">
        <v>0</v>
      </c>
      <c r="J204" s="1729"/>
      <c r="K204" s="1461">
        <v>0</v>
      </c>
      <c r="L204" s="1462">
        <v>0</v>
      </c>
    </row>
    <row r="205" spans="1:12" ht="45" customHeight="1">
      <c r="A205" s="1746">
        <v>88</v>
      </c>
      <c r="B205" s="1743" t="s">
        <v>390</v>
      </c>
      <c r="C205" s="1749" t="s">
        <v>391</v>
      </c>
      <c r="D205" s="1339" t="s">
        <v>786</v>
      </c>
      <c r="E205" s="1393">
        <v>433000</v>
      </c>
      <c r="F205" s="1711">
        <f>SUM(E205:E207)</f>
        <v>3552000</v>
      </c>
      <c r="G205" s="1341">
        <v>1847232</v>
      </c>
      <c r="H205" s="1704">
        <f>SUM(G205:G207)</f>
        <v>4911565</v>
      </c>
      <c r="I205" s="1362">
        <v>1058576.7</v>
      </c>
      <c r="J205" s="1709">
        <f>SUM(I205:I207)</f>
        <v>2540991.85</v>
      </c>
      <c r="K205" s="1363">
        <f>I205/E205</f>
        <v>2.4447498845265589</v>
      </c>
      <c r="L205" s="1364">
        <f>I205/G205</f>
        <v>0.57306104484980769</v>
      </c>
    </row>
    <row r="206" spans="1:12" ht="45" customHeight="1">
      <c r="A206" s="1747"/>
      <c r="B206" s="1715"/>
      <c r="C206" s="1716"/>
      <c r="D206" s="1372" t="s">
        <v>790</v>
      </c>
      <c r="E206" s="1394">
        <v>2096000</v>
      </c>
      <c r="F206" s="1712"/>
      <c r="G206" s="1374">
        <v>1819000</v>
      </c>
      <c r="H206" s="1705"/>
      <c r="I206" s="1375">
        <v>490317.06999999995</v>
      </c>
      <c r="J206" s="1714"/>
      <c r="K206" s="1376">
        <f>I206/E206</f>
        <v>0.23392989980916029</v>
      </c>
      <c r="L206" s="1377">
        <f>I206/G206</f>
        <v>0.26955308960967561</v>
      </c>
    </row>
    <row r="207" spans="1:12" ht="45" customHeight="1" thickBot="1">
      <c r="A207" s="1748"/>
      <c r="B207" s="1730"/>
      <c r="C207" s="1750"/>
      <c r="D207" s="1378" t="s">
        <v>789</v>
      </c>
      <c r="E207" s="1408">
        <v>1023000</v>
      </c>
      <c r="F207" s="1724"/>
      <c r="G207" s="1380">
        <v>1245333</v>
      </c>
      <c r="H207" s="1726"/>
      <c r="I207" s="1381">
        <v>992098.08</v>
      </c>
      <c r="J207" s="1740"/>
      <c r="K207" s="1382">
        <f>I207/E207</f>
        <v>0.96979284457477999</v>
      </c>
      <c r="L207" s="1383">
        <f>I207/G207</f>
        <v>0.79665284706981987</v>
      </c>
    </row>
    <row r="208" spans="1:12" ht="45" customHeight="1">
      <c r="A208" s="1698" t="s">
        <v>836</v>
      </c>
      <c r="B208" s="1743" t="s">
        <v>387</v>
      </c>
      <c r="C208" s="1744" t="s">
        <v>579</v>
      </c>
      <c r="D208" s="1339" t="s">
        <v>786</v>
      </c>
      <c r="E208" s="1393">
        <v>9884000</v>
      </c>
      <c r="F208" s="1711">
        <f>E208+E209+E210</f>
        <v>13225000</v>
      </c>
      <c r="G208" s="1341">
        <v>13325786</v>
      </c>
      <c r="H208" s="1704">
        <f>SUM(G208:G210)</f>
        <v>16666786</v>
      </c>
      <c r="I208" s="1362">
        <v>3441786</v>
      </c>
      <c r="J208" s="1709">
        <f>SUM(I208:I210)</f>
        <v>3441786</v>
      </c>
      <c r="K208" s="1363">
        <f>I208/E208</f>
        <v>0.34821792796438689</v>
      </c>
      <c r="L208" s="1463">
        <v>1</v>
      </c>
    </row>
    <row r="209" spans="1:12" ht="45" customHeight="1">
      <c r="A209" s="1699"/>
      <c r="B209" s="1715"/>
      <c r="C209" s="1745"/>
      <c r="D209" s="1372" t="s">
        <v>793</v>
      </c>
      <c r="E209" s="1394">
        <v>2550000</v>
      </c>
      <c r="F209" s="1712"/>
      <c r="G209" s="1374">
        <v>2550000</v>
      </c>
      <c r="H209" s="1705"/>
      <c r="I209" s="1387">
        <v>0</v>
      </c>
      <c r="J209" s="1714"/>
      <c r="K209" s="1385">
        <v>0</v>
      </c>
      <c r="L209" s="1388">
        <v>0</v>
      </c>
    </row>
    <row r="210" spans="1:12" ht="45" customHeight="1" thickBot="1">
      <c r="A210" s="1700"/>
      <c r="B210" s="1464" t="s">
        <v>403</v>
      </c>
      <c r="C210" s="1465" t="s">
        <v>404</v>
      </c>
      <c r="D210" s="1345" t="s">
        <v>786</v>
      </c>
      <c r="E210" s="1395">
        <v>791000</v>
      </c>
      <c r="F210" s="1713"/>
      <c r="G210" s="1347">
        <v>791000</v>
      </c>
      <c r="H210" s="1706"/>
      <c r="I210" s="1398">
        <v>0</v>
      </c>
      <c r="J210" s="1710"/>
      <c r="K210" s="1392">
        <v>0</v>
      </c>
      <c r="L210" s="1399">
        <v>0</v>
      </c>
    </row>
    <row r="211" spans="1:12" ht="45" customHeight="1" thickBot="1">
      <c r="A211" s="1466" t="s">
        <v>837</v>
      </c>
      <c r="B211" s="1467" t="s">
        <v>387</v>
      </c>
      <c r="C211" s="1468" t="s">
        <v>579</v>
      </c>
      <c r="D211" s="1469" t="s">
        <v>786</v>
      </c>
      <c r="E211" s="1470"/>
      <c r="F211" s="1470"/>
      <c r="G211" s="1471">
        <v>164512</v>
      </c>
      <c r="H211" s="1471">
        <f>G211</f>
        <v>164512</v>
      </c>
      <c r="I211" s="1387">
        <v>0</v>
      </c>
      <c r="J211" s="1387">
        <f>I211</f>
        <v>0</v>
      </c>
      <c r="K211" s="1385">
        <v>0</v>
      </c>
      <c r="L211" s="1388">
        <v>0</v>
      </c>
    </row>
    <row r="212" spans="1:12" ht="45" customHeight="1" thickBot="1">
      <c r="A212" s="1329" t="s">
        <v>838</v>
      </c>
      <c r="B212" s="1330" t="s">
        <v>387</v>
      </c>
      <c r="C212" s="1472" t="s">
        <v>579</v>
      </c>
      <c r="D212" s="1332" t="s">
        <v>786</v>
      </c>
      <c r="E212" s="1333">
        <v>89000</v>
      </c>
      <c r="F212" s="1333">
        <f>E212</f>
        <v>89000</v>
      </c>
      <c r="G212" s="1335">
        <v>801806</v>
      </c>
      <c r="H212" s="1335">
        <f>G212</f>
        <v>801806</v>
      </c>
      <c r="I212" s="1448">
        <v>712805.17</v>
      </c>
      <c r="J212" s="1449">
        <f>I212</f>
        <v>712805.17</v>
      </c>
      <c r="K212" s="1337">
        <f>I212/E212</f>
        <v>8.0090468539325848</v>
      </c>
      <c r="L212" s="1338">
        <f>I212/G212</f>
        <v>0.88899954602484899</v>
      </c>
    </row>
    <row r="213" spans="1:12" ht="45" customHeight="1">
      <c r="A213" s="1734" t="s">
        <v>839</v>
      </c>
      <c r="B213" s="1415" t="s">
        <v>354</v>
      </c>
      <c r="C213" s="1416" t="s">
        <v>355</v>
      </c>
      <c r="D213" s="1339" t="s">
        <v>808</v>
      </c>
      <c r="E213" s="1393">
        <v>236000</v>
      </c>
      <c r="F213" s="1736">
        <f>E213</f>
        <v>236000</v>
      </c>
      <c r="G213" s="1341">
        <v>236000</v>
      </c>
      <c r="H213" s="1738">
        <f>SUM(G213:G216)</f>
        <v>8866657</v>
      </c>
      <c r="I213" s="1473">
        <v>0</v>
      </c>
      <c r="J213" s="1720">
        <f>SUM(I213:I216)</f>
        <v>5352941.6399999997</v>
      </c>
      <c r="K213" s="1343">
        <v>0</v>
      </c>
      <c r="L213" s="1344">
        <v>0</v>
      </c>
    </row>
    <row r="214" spans="1:12" ht="45" customHeight="1">
      <c r="A214" s="1721"/>
      <c r="B214" s="1730" t="s">
        <v>387</v>
      </c>
      <c r="C214" s="1732" t="s">
        <v>579</v>
      </c>
      <c r="D214" s="1378" t="s">
        <v>786</v>
      </c>
      <c r="E214" s="1394"/>
      <c r="F214" s="1723"/>
      <c r="G214" s="1380">
        <v>3524042</v>
      </c>
      <c r="H214" s="1725"/>
      <c r="I214" s="1374">
        <v>3441786</v>
      </c>
      <c r="J214" s="1714"/>
      <c r="K214" s="1424">
        <v>0</v>
      </c>
      <c r="L214" s="1383">
        <f>I214/G214</f>
        <v>0.97665862098124823</v>
      </c>
    </row>
    <row r="215" spans="1:12" ht="45" customHeight="1">
      <c r="A215" s="1721"/>
      <c r="B215" s="1741"/>
      <c r="C215" s="1742"/>
      <c r="D215" s="1372" t="s">
        <v>796</v>
      </c>
      <c r="E215" s="1394"/>
      <c r="F215" s="1723"/>
      <c r="G215" s="1380">
        <v>1606615</v>
      </c>
      <c r="H215" s="1725"/>
      <c r="I215" s="1380">
        <v>1561355.64</v>
      </c>
      <c r="J215" s="1740"/>
      <c r="K215" s="1424">
        <v>0</v>
      </c>
      <c r="L215" s="1383">
        <f>I215/G215</f>
        <v>0.97182936795685337</v>
      </c>
    </row>
    <row r="216" spans="1:12" ht="45" customHeight="1" thickBot="1">
      <c r="A216" s="1735"/>
      <c r="B216" s="1464" t="s">
        <v>403</v>
      </c>
      <c r="C216" s="1465" t="s">
        <v>404</v>
      </c>
      <c r="D216" s="1345" t="s">
        <v>796</v>
      </c>
      <c r="E216" s="1470"/>
      <c r="F216" s="1737"/>
      <c r="G216" s="1347">
        <v>3500000</v>
      </c>
      <c r="H216" s="1739"/>
      <c r="I216" s="1347">
        <v>349800</v>
      </c>
      <c r="J216" s="1710"/>
      <c r="K216" s="1392">
        <v>0</v>
      </c>
      <c r="L216" s="1350">
        <f>I216/G216</f>
        <v>9.9942857142857139E-2</v>
      </c>
    </row>
    <row r="217" spans="1:12" ht="45" customHeight="1">
      <c r="A217" s="1717" t="s">
        <v>840</v>
      </c>
      <c r="B217" s="1419" t="s">
        <v>354</v>
      </c>
      <c r="C217" s="1474" t="s">
        <v>355</v>
      </c>
      <c r="D217" s="1366" t="s">
        <v>808</v>
      </c>
      <c r="E217" s="1406">
        <v>99000</v>
      </c>
      <c r="F217" s="1718">
        <f>E217+E219</f>
        <v>673000</v>
      </c>
      <c r="G217" s="1368">
        <v>99000</v>
      </c>
      <c r="H217" s="1719">
        <f>SUM(G217:G219)</f>
        <v>9713256</v>
      </c>
      <c r="I217" s="1454">
        <v>0</v>
      </c>
      <c r="J217" s="1720">
        <f>SUM(I217:I219)</f>
        <v>8301003.0499999998</v>
      </c>
      <c r="K217" s="1418">
        <v>0</v>
      </c>
      <c r="L217" s="1475">
        <v>0</v>
      </c>
    </row>
    <row r="218" spans="1:12" ht="45" customHeight="1">
      <c r="A218" s="1699"/>
      <c r="B218" s="1421" t="s">
        <v>377</v>
      </c>
      <c r="C218" s="1422" t="s">
        <v>83</v>
      </c>
      <c r="D218" s="1372" t="s">
        <v>786</v>
      </c>
      <c r="E218" s="1394"/>
      <c r="F218" s="1712"/>
      <c r="G218" s="1374">
        <v>2159841</v>
      </c>
      <c r="H218" s="1705"/>
      <c r="I218" s="1369">
        <v>846588.05</v>
      </c>
      <c r="J218" s="1714"/>
      <c r="K218" s="1385">
        <v>0</v>
      </c>
      <c r="L218" s="1377">
        <f>I218/G218</f>
        <v>0.39196776521975463</v>
      </c>
    </row>
    <row r="219" spans="1:12" ht="45" customHeight="1" thickBot="1">
      <c r="A219" s="1700"/>
      <c r="B219" s="1464" t="s">
        <v>387</v>
      </c>
      <c r="C219" s="1476" t="s">
        <v>579</v>
      </c>
      <c r="D219" s="1345" t="s">
        <v>786</v>
      </c>
      <c r="E219" s="1395">
        <v>574000</v>
      </c>
      <c r="F219" s="1713"/>
      <c r="G219" s="1347">
        <v>7454415</v>
      </c>
      <c r="H219" s="1706"/>
      <c r="I219" s="1348">
        <v>7454415</v>
      </c>
      <c r="J219" s="1710"/>
      <c r="K219" s="1349">
        <f>I219/E219</f>
        <v>12.986785714285714</v>
      </c>
      <c r="L219" s="1350">
        <f>I219/G219</f>
        <v>1</v>
      </c>
    </row>
    <row r="220" spans="1:12" ht="45" customHeight="1" thickBot="1">
      <c r="A220" s="1329" t="s">
        <v>841</v>
      </c>
      <c r="B220" s="1330" t="s">
        <v>416</v>
      </c>
      <c r="C220" s="1472" t="s">
        <v>585</v>
      </c>
      <c r="D220" s="1332" t="s">
        <v>798</v>
      </c>
      <c r="E220" s="1333"/>
      <c r="F220" s="1333"/>
      <c r="G220" s="1335">
        <v>140888</v>
      </c>
      <c r="H220" s="1335">
        <f>G220</f>
        <v>140888</v>
      </c>
      <c r="I220" s="1448">
        <v>42798.35</v>
      </c>
      <c r="J220" s="1449">
        <f>I220</f>
        <v>42798.35</v>
      </c>
      <c r="K220" s="1477">
        <v>0</v>
      </c>
      <c r="L220" s="1350">
        <f>I220/G220</f>
        <v>0.30377569416841743</v>
      </c>
    </row>
    <row r="221" spans="1:12" ht="45" customHeight="1">
      <c r="A221" s="1717" t="s">
        <v>842</v>
      </c>
      <c r="B221" s="1419" t="s">
        <v>354</v>
      </c>
      <c r="C221" s="1474" t="s">
        <v>355</v>
      </c>
      <c r="D221" s="1366" t="s">
        <v>808</v>
      </c>
      <c r="E221" s="1406">
        <v>86000</v>
      </c>
      <c r="F221" s="1718">
        <f>E223+E221</f>
        <v>3086000</v>
      </c>
      <c r="G221" s="1368">
        <v>86000</v>
      </c>
      <c r="H221" s="1719">
        <f>SUM(G221:G223)</f>
        <v>4102540</v>
      </c>
      <c r="I221" s="1454">
        <v>0</v>
      </c>
      <c r="J221" s="1727">
        <f>SUM(I221:I223)</f>
        <v>0</v>
      </c>
      <c r="K221" s="1418">
        <v>0</v>
      </c>
      <c r="L221" s="1475">
        <v>0</v>
      </c>
    </row>
    <row r="222" spans="1:12" ht="45" customHeight="1">
      <c r="A222" s="1721"/>
      <c r="B222" s="1730" t="s">
        <v>387</v>
      </c>
      <c r="C222" s="1732" t="s">
        <v>579</v>
      </c>
      <c r="D222" s="1372" t="s">
        <v>786</v>
      </c>
      <c r="E222" s="1355"/>
      <c r="F222" s="1723"/>
      <c r="G222" s="1356">
        <v>1016540</v>
      </c>
      <c r="H222" s="1725"/>
      <c r="I222" s="1454">
        <v>0</v>
      </c>
      <c r="J222" s="1728"/>
      <c r="K222" s="1418">
        <v>0</v>
      </c>
      <c r="L222" s="1475">
        <v>0</v>
      </c>
    </row>
    <row r="223" spans="1:12" ht="45" customHeight="1" thickBot="1">
      <c r="A223" s="1722"/>
      <c r="B223" s="1731"/>
      <c r="C223" s="1733"/>
      <c r="D223" s="1378" t="s">
        <v>799</v>
      </c>
      <c r="E223" s="1408">
        <v>3000000</v>
      </c>
      <c r="F223" s="1724"/>
      <c r="G223" s="1380">
        <v>3000000</v>
      </c>
      <c r="H223" s="1726"/>
      <c r="I223" s="1460">
        <v>0</v>
      </c>
      <c r="J223" s="1729"/>
      <c r="K223" s="1424">
        <v>0</v>
      </c>
      <c r="L223" s="1478">
        <v>0</v>
      </c>
    </row>
    <row r="224" spans="1:12" ht="45" customHeight="1">
      <c r="A224" s="1698" t="s">
        <v>843</v>
      </c>
      <c r="B224" s="1415" t="s">
        <v>354</v>
      </c>
      <c r="C224" s="1416" t="s">
        <v>355</v>
      </c>
      <c r="D224" s="1339" t="s">
        <v>808</v>
      </c>
      <c r="E224" s="1393">
        <v>77000</v>
      </c>
      <c r="F224" s="1711">
        <f>SUM(E224:E227)</f>
        <v>257000</v>
      </c>
      <c r="G224" s="1341">
        <v>77000</v>
      </c>
      <c r="H224" s="1704">
        <f>SUM(G224:G227)</f>
        <v>2546520</v>
      </c>
      <c r="I224" s="1342">
        <v>0</v>
      </c>
      <c r="J224" s="1709">
        <f>SUM(I224:I227)</f>
        <v>2349264.17</v>
      </c>
      <c r="K224" s="1343">
        <v>0</v>
      </c>
      <c r="L224" s="1344">
        <v>0</v>
      </c>
    </row>
    <row r="225" spans="1:12" ht="45" customHeight="1">
      <c r="A225" s="1699"/>
      <c r="B225" s="1715" t="s">
        <v>377</v>
      </c>
      <c r="C225" s="1716" t="s">
        <v>83</v>
      </c>
      <c r="D225" s="1372" t="s">
        <v>786</v>
      </c>
      <c r="E225" s="1394"/>
      <c r="F225" s="1712"/>
      <c r="G225" s="1374">
        <v>1333933</v>
      </c>
      <c r="H225" s="1705"/>
      <c r="I225" s="1375">
        <v>1296937.28</v>
      </c>
      <c r="J225" s="1714"/>
      <c r="K225" s="1385">
        <v>0</v>
      </c>
      <c r="L225" s="1377">
        <f>I225/G225</f>
        <v>0.9722656835088419</v>
      </c>
    </row>
    <row r="226" spans="1:12" ht="45" customHeight="1">
      <c r="A226" s="1699"/>
      <c r="B226" s="1715"/>
      <c r="C226" s="1716"/>
      <c r="D226" s="1372" t="s">
        <v>790</v>
      </c>
      <c r="E226" s="1394">
        <v>180000</v>
      </c>
      <c r="F226" s="1712"/>
      <c r="G226" s="1374">
        <v>180000</v>
      </c>
      <c r="H226" s="1705"/>
      <c r="I226" s="1375">
        <v>96739.889999999985</v>
      </c>
      <c r="J226" s="1714"/>
      <c r="K226" s="1376">
        <f>I226/E226</f>
        <v>0.53744383333333323</v>
      </c>
      <c r="L226" s="1377">
        <f>I226/G226</f>
        <v>0.53744383333333323</v>
      </c>
    </row>
    <row r="227" spans="1:12" ht="45" customHeight="1" thickBot="1">
      <c r="A227" s="1700"/>
      <c r="B227" s="1464" t="s">
        <v>387</v>
      </c>
      <c r="C227" s="1476" t="s">
        <v>579</v>
      </c>
      <c r="D227" s="1345" t="s">
        <v>786</v>
      </c>
      <c r="E227" s="1395"/>
      <c r="F227" s="1713"/>
      <c r="G227" s="1347">
        <v>955587</v>
      </c>
      <c r="H227" s="1706"/>
      <c r="I227" s="1348">
        <v>955587</v>
      </c>
      <c r="J227" s="1710"/>
      <c r="K227" s="1392">
        <v>0</v>
      </c>
      <c r="L227" s="1350">
        <f>I227/G227</f>
        <v>1</v>
      </c>
    </row>
    <row r="228" spans="1:12" ht="45" customHeight="1">
      <c r="A228" s="1698" t="s">
        <v>844</v>
      </c>
      <c r="B228" s="1415" t="s">
        <v>354</v>
      </c>
      <c r="C228" s="1416" t="s">
        <v>355</v>
      </c>
      <c r="D228" s="1339" t="s">
        <v>808</v>
      </c>
      <c r="E228" s="1393">
        <v>135000</v>
      </c>
      <c r="F228" s="1701">
        <f>SUM(E228:E230)</f>
        <v>135000</v>
      </c>
      <c r="G228" s="1341">
        <v>135000</v>
      </c>
      <c r="H228" s="1704">
        <f>SUM(G228:G230)</f>
        <v>1125437</v>
      </c>
      <c r="I228" s="1342">
        <v>0</v>
      </c>
      <c r="J228" s="1701">
        <f>SUM(I228:I230)</f>
        <v>982362</v>
      </c>
      <c r="K228" s="1343">
        <v>0</v>
      </c>
      <c r="L228" s="1344">
        <v>0</v>
      </c>
    </row>
    <row r="229" spans="1:12" ht="45" customHeight="1">
      <c r="A229" s="1699"/>
      <c r="B229" s="1421" t="s">
        <v>387</v>
      </c>
      <c r="C229" s="1479" t="s">
        <v>579</v>
      </c>
      <c r="D229" s="1372" t="s">
        <v>786</v>
      </c>
      <c r="E229" s="1394"/>
      <c r="F229" s="1702"/>
      <c r="G229" s="1374">
        <v>955587</v>
      </c>
      <c r="H229" s="1705"/>
      <c r="I229" s="1375">
        <v>955587</v>
      </c>
      <c r="J229" s="1702"/>
      <c r="K229" s="1385">
        <v>0</v>
      </c>
      <c r="L229" s="1377">
        <f t="shared" ref="L229:L235" si="20">I229/G229</f>
        <v>1</v>
      </c>
    </row>
    <row r="230" spans="1:12" ht="45" customHeight="1" thickBot="1">
      <c r="A230" s="1700"/>
      <c r="B230" s="1464" t="s">
        <v>403</v>
      </c>
      <c r="C230" s="1465" t="s">
        <v>404</v>
      </c>
      <c r="D230" s="1345" t="s">
        <v>786</v>
      </c>
      <c r="E230" s="1395"/>
      <c r="F230" s="1703"/>
      <c r="G230" s="1347">
        <v>34850</v>
      </c>
      <c r="H230" s="1706"/>
      <c r="I230" s="1348">
        <v>26775</v>
      </c>
      <c r="J230" s="1703"/>
      <c r="K230" s="1392">
        <v>0</v>
      </c>
      <c r="L230" s="1350">
        <f t="shared" si="20"/>
        <v>0.76829268292682928</v>
      </c>
    </row>
    <row r="231" spans="1:12" ht="45" customHeight="1" thickBot="1">
      <c r="A231" s="1329" t="s">
        <v>845</v>
      </c>
      <c r="B231" s="1421" t="s">
        <v>387</v>
      </c>
      <c r="C231" s="1479" t="s">
        <v>579</v>
      </c>
      <c r="D231" s="1345" t="s">
        <v>786</v>
      </c>
      <c r="E231" s="1355"/>
      <c r="F231" s="1480"/>
      <c r="G231" s="1356">
        <v>2033080</v>
      </c>
      <c r="H231" s="1356">
        <f>G231</f>
        <v>2033080</v>
      </c>
      <c r="I231" s="1342">
        <v>0</v>
      </c>
      <c r="J231" s="1342">
        <f>I231</f>
        <v>0</v>
      </c>
      <c r="K231" s="1343">
        <v>0</v>
      </c>
      <c r="L231" s="1344">
        <v>0</v>
      </c>
    </row>
    <row r="232" spans="1:12" ht="45" customHeight="1">
      <c r="A232" s="1698" t="s">
        <v>846</v>
      </c>
      <c r="B232" s="1415" t="s">
        <v>354</v>
      </c>
      <c r="C232" s="1416" t="s">
        <v>355</v>
      </c>
      <c r="D232" s="1339" t="s">
        <v>808</v>
      </c>
      <c r="E232" s="1393"/>
      <c r="F232" s="1707"/>
      <c r="G232" s="1341">
        <v>221400</v>
      </c>
      <c r="H232" s="1704">
        <f>SUM(G232:G233)</f>
        <v>1176987</v>
      </c>
      <c r="I232" s="1362">
        <v>221399.99</v>
      </c>
      <c r="J232" s="1709">
        <f>SUM(I232:I233)</f>
        <v>1176986.99</v>
      </c>
      <c r="K232" s="1343">
        <v>0</v>
      </c>
      <c r="L232" s="1364">
        <f t="shared" si="20"/>
        <v>0.99999995483288162</v>
      </c>
    </row>
    <row r="233" spans="1:12" ht="45" customHeight="1" thickBot="1">
      <c r="A233" s="1700"/>
      <c r="B233" s="1464" t="s">
        <v>387</v>
      </c>
      <c r="C233" s="1476" t="s">
        <v>579</v>
      </c>
      <c r="D233" s="1345" t="s">
        <v>786</v>
      </c>
      <c r="E233" s="1395"/>
      <c r="F233" s="1708"/>
      <c r="G233" s="1347">
        <v>955587</v>
      </c>
      <c r="H233" s="1706"/>
      <c r="I233" s="1348">
        <v>955587</v>
      </c>
      <c r="J233" s="1710"/>
      <c r="K233" s="1392">
        <v>0</v>
      </c>
      <c r="L233" s="1350">
        <f t="shared" si="20"/>
        <v>1</v>
      </c>
    </row>
    <row r="234" spans="1:12" ht="45" customHeight="1" thickBot="1">
      <c r="A234" s="1329" t="s">
        <v>847</v>
      </c>
      <c r="B234" s="1330" t="s">
        <v>387</v>
      </c>
      <c r="C234" s="1472" t="s">
        <v>579</v>
      </c>
      <c r="D234" s="1332" t="s">
        <v>786</v>
      </c>
      <c r="E234" s="1333"/>
      <c r="F234" s="1333"/>
      <c r="G234" s="1335">
        <v>725971</v>
      </c>
      <c r="H234" s="1335">
        <f>G234</f>
        <v>725971</v>
      </c>
      <c r="I234" s="1448">
        <v>725970.11</v>
      </c>
      <c r="J234" s="1449">
        <f>I234</f>
        <v>725970.11</v>
      </c>
      <c r="K234" s="1477">
        <v>0</v>
      </c>
      <c r="L234" s="1338">
        <f t="shared" si="20"/>
        <v>0.99999877405571291</v>
      </c>
    </row>
    <row r="235" spans="1:12" ht="45" customHeight="1" thickBot="1">
      <c r="A235" s="1481"/>
      <c r="B235" s="1482"/>
      <c r="C235" s="1483"/>
      <c r="D235" s="1484" t="s">
        <v>848</v>
      </c>
      <c r="E235" s="1485">
        <f t="shared" ref="E235:J235" si="21">SUM(E7:E234)</f>
        <v>88402533000</v>
      </c>
      <c r="F235" s="1485">
        <f t="shared" si="21"/>
        <v>88402533000</v>
      </c>
      <c r="G235" s="1486">
        <f t="shared" si="21"/>
        <v>88402533000</v>
      </c>
      <c r="H235" s="1486">
        <f t="shared" si="21"/>
        <v>88402533000</v>
      </c>
      <c r="I235" s="1486">
        <f t="shared" si="21"/>
        <v>30804681576.689991</v>
      </c>
      <c r="J235" s="1485">
        <f t="shared" si="21"/>
        <v>30804681576.689995</v>
      </c>
      <c r="K235" s="1487">
        <f>I235/E235</f>
        <v>0.34845926390695153</v>
      </c>
      <c r="L235" s="1488">
        <f t="shared" si="20"/>
        <v>0.34845926390695153</v>
      </c>
    </row>
    <row r="236" spans="1:12" ht="45" customHeight="1">
      <c r="A236" s="1489"/>
      <c r="B236" s="1308"/>
      <c r="C236" s="1298"/>
      <c r="D236" s="1490"/>
      <c r="E236" s="1491"/>
      <c r="F236" s="1491"/>
      <c r="G236" s="1492"/>
      <c r="H236" s="1492"/>
      <c r="I236" s="1493">
        <f>I235-J235</f>
        <v>0</v>
      </c>
      <c r="J236" s="1491"/>
      <c r="K236" s="1494"/>
      <c r="L236" s="1495"/>
    </row>
    <row r="237" spans="1:12" ht="33" customHeight="1">
      <c r="A237" s="1489"/>
      <c r="B237" s="1496"/>
      <c r="C237" s="1497"/>
      <c r="D237" s="1498"/>
      <c r="E237" s="1499"/>
      <c r="F237" s="1499"/>
      <c r="G237" s="1500"/>
      <c r="H237" s="1500"/>
      <c r="I237" s="1501"/>
      <c r="J237" s="1502"/>
      <c r="K237" s="1499"/>
      <c r="L237" s="1499"/>
    </row>
    <row r="238" spans="1:12" ht="27" customHeight="1">
      <c r="A238" s="1489"/>
      <c r="B238" s="1496"/>
      <c r="C238" s="1497"/>
      <c r="D238" s="1500"/>
      <c r="E238" s="1499"/>
      <c r="F238" s="1499"/>
      <c r="G238" s="1500"/>
      <c r="H238" s="1500"/>
      <c r="I238" s="1500"/>
      <c r="J238" s="1499"/>
      <c r="K238" s="1499"/>
      <c r="L238" s="1499"/>
    </row>
    <row r="239" spans="1:12" ht="27.6" customHeight="1">
      <c r="A239" s="1503"/>
      <c r="B239" s="1496"/>
      <c r="C239" s="1497"/>
      <c r="D239" s="1498"/>
      <c r="E239" s="1504"/>
      <c r="F239" s="1505"/>
    </row>
    <row r="240" spans="1:12" ht="28.9" customHeight="1">
      <c r="A240" s="1503"/>
      <c r="B240" s="1496"/>
      <c r="C240" s="1497"/>
      <c r="D240" s="1306"/>
      <c r="E240" s="1504"/>
      <c r="H240" s="1506"/>
      <c r="J240" s="1511"/>
    </row>
    <row r="241" spans="1:11" ht="37.5" customHeight="1">
      <c r="A241" s="1503"/>
      <c r="B241" s="1306"/>
      <c r="C241" s="1306"/>
      <c r="D241" s="1306"/>
      <c r="E241" s="1504"/>
    </row>
    <row r="242" spans="1:11" ht="37.5" customHeight="1">
      <c r="A242" s="1503"/>
      <c r="B242" s="1306"/>
      <c r="C242" s="1306"/>
      <c r="D242" s="1306"/>
      <c r="E242" s="1504"/>
    </row>
    <row r="243" spans="1:11" ht="37.5" customHeight="1">
      <c r="A243" s="1503"/>
      <c r="B243" s="1306"/>
      <c r="C243" s="1306"/>
      <c r="D243" s="1306"/>
      <c r="E243" s="1504"/>
    </row>
    <row r="244" spans="1:11" ht="37.5" customHeight="1">
      <c r="A244" s="1503"/>
      <c r="B244" s="1306"/>
      <c r="C244" s="1306"/>
      <c r="D244" s="1306"/>
      <c r="E244" s="1504"/>
    </row>
    <row r="245" spans="1:11" ht="37.5" customHeight="1">
      <c r="A245" s="1503"/>
      <c r="B245" s="1306"/>
      <c r="C245" s="1306"/>
      <c r="D245" s="1306"/>
      <c r="E245" s="1504"/>
    </row>
    <row r="246" spans="1:11" ht="37.5" customHeight="1">
      <c r="A246" s="1503"/>
      <c r="B246" s="1306"/>
      <c r="C246" s="1306"/>
      <c r="D246" s="1306"/>
      <c r="E246" s="1504"/>
    </row>
    <row r="247" spans="1:11" ht="37.5" customHeight="1">
      <c r="A247" s="1503"/>
      <c r="B247" s="1306"/>
      <c r="C247" s="1306"/>
      <c r="D247" s="1306"/>
      <c r="E247" s="1504"/>
    </row>
    <row r="248" spans="1:11" ht="37.5" customHeight="1">
      <c r="A248" s="1503"/>
      <c r="B248" s="1306"/>
      <c r="C248" s="1306"/>
      <c r="D248" s="1306"/>
      <c r="E248" s="1504"/>
      <c r="K248" s="1512"/>
    </row>
    <row r="249" spans="1:11" ht="37.5" customHeight="1">
      <c r="A249" s="1503"/>
      <c r="B249" s="1306"/>
      <c r="C249" s="1306"/>
      <c r="D249" s="1306"/>
      <c r="E249" s="1504"/>
    </row>
    <row r="250" spans="1:11" ht="37.5" customHeight="1">
      <c r="A250" s="1503"/>
      <c r="B250" s="1306"/>
      <c r="C250" s="1306"/>
      <c r="D250" s="1306"/>
      <c r="E250" s="1504"/>
    </row>
    <row r="251" spans="1:11" ht="37.5" customHeight="1">
      <c r="A251" s="1503"/>
      <c r="B251" s="1306"/>
      <c r="C251" s="1306"/>
      <c r="D251" s="1306"/>
      <c r="E251" s="1504"/>
      <c r="J251" s="1513"/>
    </row>
    <row r="252" spans="1:11" ht="37.5" customHeight="1">
      <c r="A252" s="1503"/>
      <c r="B252" s="1306"/>
      <c r="C252" s="1306"/>
      <c r="D252" s="1306"/>
      <c r="E252" s="1504"/>
    </row>
  </sheetData>
  <mergeCells count="241">
    <mergeCell ref="A8:A9"/>
    <mergeCell ref="B8:B9"/>
    <mergeCell ref="C8:C9"/>
    <mergeCell ref="F8:F9"/>
    <mergeCell ref="H8:H9"/>
    <mergeCell ref="J8:J9"/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H16:H21"/>
    <mergeCell ref="J16:J21"/>
    <mergeCell ref="B19:B21"/>
    <mergeCell ref="C19:C21"/>
    <mergeCell ref="A11:A12"/>
    <mergeCell ref="F11:F12"/>
    <mergeCell ref="H11:H12"/>
    <mergeCell ref="J11:J12"/>
    <mergeCell ref="A13:A15"/>
    <mergeCell ref="B13:B15"/>
    <mergeCell ref="C13:C15"/>
    <mergeCell ref="F13:F15"/>
    <mergeCell ref="H13:H15"/>
    <mergeCell ref="J13:J15"/>
    <mergeCell ref="B37:B40"/>
    <mergeCell ref="C37:C40"/>
    <mergeCell ref="A28:A40"/>
    <mergeCell ref="B28:B30"/>
    <mergeCell ref="C28:C30"/>
    <mergeCell ref="F28:F40"/>
    <mergeCell ref="A16:A21"/>
    <mergeCell ref="B16:B17"/>
    <mergeCell ref="C16:C17"/>
    <mergeCell ref="F16:F21"/>
    <mergeCell ref="B33:B36"/>
    <mergeCell ref="C33:C36"/>
    <mergeCell ref="A22:A27"/>
    <mergeCell ref="B22:B25"/>
    <mergeCell ref="C22:C25"/>
    <mergeCell ref="F22:F27"/>
    <mergeCell ref="H22:H27"/>
    <mergeCell ref="J22:J27"/>
    <mergeCell ref="B26:B27"/>
    <mergeCell ref="C26:C27"/>
    <mergeCell ref="A49:A50"/>
    <mergeCell ref="B49:B50"/>
    <mergeCell ref="C49:C50"/>
    <mergeCell ref="F49:F50"/>
    <mergeCell ref="H28:H40"/>
    <mergeCell ref="H49:H50"/>
    <mergeCell ref="J49:J50"/>
    <mergeCell ref="H41:H42"/>
    <mergeCell ref="J41:J42"/>
    <mergeCell ref="A43:A48"/>
    <mergeCell ref="B43:B45"/>
    <mergeCell ref="C43:C45"/>
    <mergeCell ref="F43:F48"/>
    <mergeCell ref="H43:H48"/>
    <mergeCell ref="J43:J48"/>
    <mergeCell ref="B46:B48"/>
    <mergeCell ref="C46:C48"/>
    <mergeCell ref="A41:A42"/>
    <mergeCell ref="B41:B42"/>
    <mergeCell ref="C41:C42"/>
    <mergeCell ref="F41:F42"/>
    <mergeCell ref="J28:J40"/>
    <mergeCell ref="B31:B32"/>
    <mergeCell ref="C31:C32"/>
    <mergeCell ref="A73:A87"/>
    <mergeCell ref="F73:F87"/>
    <mergeCell ref="H73:H87"/>
    <mergeCell ref="J73:J87"/>
    <mergeCell ref="B74:B87"/>
    <mergeCell ref="C74:C87"/>
    <mergeCell ref="A51:A72"/>
    <mergeCell ref="B51:B53"/>
    <mergeCell ref="C51:C53"/>
    <mergeCell ref="F51:F72"/>
    <mergeCell ref="H51:H72"/>
    <mergeCell ref="J51:J72"/>
    <mergeCell ref="B54:B72"/>
    <mergeCell ref="C54:C72"/>
    <mergeCell ref="A121:A126"/>
    <mergeCell ref="B121:B122"/>
    <mergeCell ref="C121:C122"/>
    <mergeCell ref="F121:F126"/>
    <mergeCell ref="H121:H126"/>
    <mergeCell ref="J121:J126"/>
    <mergeCell ref="B123:B126"/>
    <mergeCell ref="C123:C126"/>
    <mergeCell ref="A89:A120"/>
    <mergeCell ref="B89:B93"/>
    <mergeCell ref="C89:C93"/>
    <mergeCell ref="F89:F120"/>
    <mergeCell ref="H89:H120"/>
    <mergeCell ref="J89:J120"/>
    <mergeCell ref="B96:B99"/>
    <mergeCell ref="C96:C99"/>
    <mergeCell ref="B100:B116"/>
    <mergeCell ref="C100:C116"/>
    <mergeCell ref="A127:A130"/>
    <mergeCell ref="B127:B130"/>
    <mergeCell ref="C127:C130"/>
    <mergeCell ref="F127:F130"/>
    <mergeCell ref="H127:H130"/>
    <mergeCell ref="J127:J130"/>
    <mergeCell ref="B137:B140"/>
    <mergeCell ref="C137:C140"/>
    <mergeCell ref="B141:B146"/>
    <mergeCell ref="C141:C146"/>
    <mergeCell ref="A131:A132"/>
    <mergeCell ref="F131:F132"/>
    <mergeCell ref="H131:H132"/>
    <mergeCell ref="F163:F172"/>
    <mergeCell ref="H163:H172"/>
    <mergeCell ref="J131:J132"/>
    <mergeCell ref="A133:A146"/>
    <mergeCell ref="F133:F146"/>
    <mergeCell ref="H133:H146"/>
    <mergeCell ref="J133:J146"/>
    <mergeCell ref="B134:B136"/>
    <mergeCell ref="C134:C136"/>
    <mergeCell ref="J163:J172"/>
    <mergeCell ref="B167:B172"/>
    <mergeCell ref="C167:C172"/>
    <mergeCell ref="H147:H157"/>
    <mergeCell ref="J147:J157"/>
    <mergeCell ref="B148:B156"/>
    <mergeCell ref="C148:C156"/>
    <mergeCell ref="A158:A162"/>
    <mergeCell ref="F158:F162"/>
    <mergeCell ref="H158:H162"/>
    <mergeCell ref="J158:J162"/>
    <mergeCell ref="B159:B161"/>
    <mergeCell ref="C159:C161"/>
    <mergeCell ref="A147:A157"/>
    <mergeCell ref="F147:F157"/>
    <mergeCell ref="A178:A183"/>
    <mergeCell ref="F178:F183"/>
    <mergeCell ref="H178:H183"/>
    <mergeCell ref="J178:J183"/>
    <mergeCell ref="B179:B180"/>
    <mergeCell ref="C179:C180"/>
    <mergeCell ref="B181:B183"/>
    <mergeCell ref="C181:C183"/>
    <mergeCell ref="A173:A175"/>
    <mergeCell ref="F173:F175"/>
    <mergeCell ref="H173:H175"/>
    <mergeCell ref="J173:J175"/>
    <mergeCell ref="A176:A177"/>
    <mergeCell ref="B176:B177"/>
    <mergeCell ref="C176:C177"/>
    <mergeCell ref="F176:F177"/>
    <mergeCell ref="H176:H177"/>
    <mergeCell ref="J176:J177"/>
    <mergeCell ref="A163:A172"/>
    <mergeCell ref="B163:B166"/>
    <mergeCell ref="C163:C166"/>
    <mergeCell ref="A187:A191"/>
    <mergeCell ref="B187:B188"/>
    <mergeCell ref="C187:C188"/>
    <mergeCell ref="F187:F191"/>
    <mergeCell ref="H187:H191"/>
    <mergeCell ref="J187:J191"/>
    <mergeCell ref="B189:B191"/>
    <mergeCell ref="C189:C191"/>
    <mergeCell ref="A184:A186"/>
    <mergeCell ref="B184:B186"/>
    <mergeCell ref="C184:C186"/>
    <mergeCell ref="F184:F186"/>
    <mergeCell ref="H184:H186"/>
    <mergeCell ref="J184:J186"/>
    <mergeCell ref="A199:A200"/>
    <mergeCell ref="B199:B200"/>
    <mergeCell ref="C199:C200"/>
    <mergeCell ref="F199:F200"/>
    <mergeCell ref="H199:H200"/>
    <mergeCell ref="J199:J200"/>
    <mergeCell ref="A193:A194"/>
    <mergeCell ref="F193:F194"/>
    <mergeCell ref="H193:H194"/>
    <mergeCell ref="J193:J194"/>
    <mergeCell ref="A196:A197"/>
    <mergeCell ref="B196:B197"/>
    <mergeCell ref="C196:C197"/>
    <mergeCell ref="F196:F197"/>
    <mergeCell ref="H196:H197"/>
    <mergeCell ref="J196:J197"/>
    <mergeCell ref="A205:A207"/>
    <mergeCell ref="B205:B207"/>
    <mergeCell ref="C205:C207"/>
    <mergeCell ref="F205:F207"/>
    <mergeCell ref="H205:H207"/>
    <mergeCell ref="J205:J207"/>
    <mergeCell ref="A203:A204"/>
    <mergeCell ref="B203:B204"/>
    <mergeCell ref="C203:C204"/>
    <mergeCell ref="F203:F204"/>
    <mergeCell ref="H203:H204"/>
    <mergeCell ref="J203:J204"/>
    <mergeCell ref="A213:A216"/>
    <mergeCell ref="F213:F216"/>
    <mergeCell ref="H213:H216"/>
    <mergeCell ref="J213:J216"/>
    <mergeCell ref="B214:B215"/>
    <mergeCell ref="C214:C215"/>
    <mergeCell ref="A208:A210"/>
    <mergeCell ref="B208:B209"/>
    <mergeCell ref="C208:C209"/>
    <mergeCell ref="F208:F210"/>
    <mergeCell ref="H208:H210"/>
    <mergeCell ref="J208:J210"/>
    <mergeCell ref="A217:A219"/>
    <mergeCell ref="F217:F219"/>
    <mergeCell ref="H217:H219"/>
    <mergeCell ref="J217:J219"/>
    <mergeCell ref="A221:A223"/>
    <mergeCell ref="F221:F223"/>
    <mergeCell ref="H221:H223"/>
    <mergeCell ref="J221:J223"/>
    <mergeCell ref="B222:B223"/>
    <mergeCell ref="C222:C223"/>
    <mergeCell ref="A228:A230"/>
    <mergeCell ref="F228:F230"/>
    <mergeCell ref="H228:H230"/>
    <mergeCell ref="J228:J230"/>
    <mergeCell ref="A232:A233"/>
    <mergeCell ref="F232:F233"/>
    <mergeCell ref="H232:H233"/>
    <mergeCell ref="J232:J233"/>
    <mergeCell ref="A224:A227"/>
    <mergeCell ref="F224:F227"/>
    <mergeCell ref="H224:H227"/>
    <mergeCell ref="J224:J227"/>
    <mergeCell ref="B225:B226"/>
    <mergeCell ref="C225:C226"/>
  </mergeCells>
  <printOptions horizontalCentered="1"/>
  <pageMargins left="0.9055118110236221" right="0.9055118110236221" top="1.1023622047244095" bottom="0.59055118110236227" header="0.74803149606299213" footer="0.31496062992125984"/>
  <pageSetup paperSize="9" scale="37" firstPageNumber="63" orientation="landscape" useFirstPageNumber="1" r:id="rId1"/>
  <headerFooter alignWithMargins="0">
    <oddHeader>&amp;C&amp;20- &amp;P -</oddHeader>
  </headerFooter>
  <rowBreaks count="10" manualBreakCount="10">
    <brk id="21" max="11" man="1"/>
    <brk id="42" max="11" man="1"/>
    <brk id="65" max="11" man="1"/>
    <brk id="87" max="11" man="1"/>
    <brk id="108" max="11" man="1"/>
    <brk id="126" max="11" man="1"/>
    <brk id="146" max="11" man="1"/>
    <brk id="170" max="11" man="1"/>
    <brk id="192" max="11" man="1"/>
    <brk id="212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9"/>
  <sheetViews>
    <sheetView showGridLines="0" zoomScale="55" zoomScaleNormal="55" zoomScaleSheetLayoutView="91" workbookViewId="0">
      <selection activeCell="AG101" sqref="AG101"/>
    </sheetView>
  </sheetViews>
  <sheetFormatPr defaultRowHeight="14.25"/>
  <cols>
    <col min="1" max="2" width="14" style="1580" customWidth="1"/>
    <col min="3" max="3" width="76" style="1580" customWidth="1"/>
    <col min="4" max="4" width="14.85546875" style="1580" customWidth="1"/>
    <col min="5" max="5" width="14.85546875" style="1580" bestFit="1" customWidth="1"/>
    <col min="6" max="6" width="16.140625" style="1580" customWidth="1"/>
    <col min="7" max="13" width="14.42578125" style="1581" customWidth="1"/>
    <col min="14" max="14" width="15.85546875" style="1581" customWidth="1"/>
    <col min="15" max="256" width="9.140625" style="1580"/>
    <col min="257" max="258" width="14" style="1580" customWidth="1"/>
    <col min="259" max="259" width="76" style="1580" customWidth="1"/>
    <col min="260" max="260" width="14.85546875" style="1580" customWidth="1"/>
    <col min="261" max="261" width="14.85546875" style="1580" bestFit="1" customWidth="1"/>
    <col min="262" max="262" width="16.140625" style="1580" customWidth="1"/>
    <col min="263" max="269" width="14.42578125" style="1580" customWidth="1"/>
    <col min="270" max="270" width="15.85546875" style="1580" customWidth="1"/>
    <col min="271" max="512" width="9.140625" style="1580"/>
    <col min="513" max="514" width="14" style="1580" customWidth="1"/>
    <col min="515" max="515" width="76" style="1580" customWidth="1"/>
    <col min="516" max="516" width="14.85546875" style="1580" customWidth="1"/>
    <col min="517" max="517" width="14.85546875" style="1580" bestFit="1" customWidth="1"/>
    <col min="518" max="518" width="16.140625" style="1580" customWidth="1"/>
    <col min="519" max="525" width="14.42578125" style="1580" customWidth="1"/>
    <col min="526" max="526" width="15.85546875" style="1580" customWidth="1"/>
    <col min="527" max="768" width="9.140625" style="1580"/>
    <col min="769" max="770" width="14" style="1580" customWidth="1"/>
    <col min="771" max="771" width="76" style="1580" customWidth="1"/>
    <col min="772" max="772" width="14.85546875" style="1580" customWidth="1"/>
    <col min="773" max="773" width="14.85546875" style="1580" bestFit="1" customWidth="1"/>
    <col min="774" max="774" width="16.140625" style="1580" customWidth="1"/>
    <col min="775" max="781" width="14.42578125" style="1580" customWidth="1"/>
    <col min="782" max="782" width="15.85546875" style="1580" customWidth="1"/>
    <col min="783" max="1024" width="9.140625" style="1580"/>
    <col min="1025" max="1026" width="14" style="1580" customWidth="1"/>
    <col min="1027" max="1027" width="76" style="1580" customWidth="1"/>
    <col min="1028" max="1028" width="14.85546875" style="1580" customWidth="1"/>
    <col min="1029" max="1029" width="14.85546875" style="1580" bestFit="1" customWidth="1"/>
    <col min="1030" max="1030" width="16.140625" style="1580" customWidth="1"/>
    <col min="1031" max="1037" width="14.42578125" style="1580" customWidth="1"/>
    <col min="1038" max="1038" width="15.85546875" style="1580" customWidth="1"/>
    <col min="1039" max="1280" width="9.140625" style="1580"/>
    <col min="1281" max="1282" width="14" style="1580" customWidth="1"/>
    <col min="1283" max="1283" width="76" style="1580" customWidth="1"/>
    <col min="1284" max="1284" width="14.85546875" style="1580" customWidth="1"/>
    <col min="1285" max="1285" width="14.85546875" style="1580" bestFit="1" customWidth="1"/>
    <col min="1286" max="1286" width="16.140625" style="1580" customWidth="1"/>
    <col min="1287" max="1293" width="14.42578125" style="1580" customWidth="1"/>
    <col min="1294" max="1294" width="15.85546875" style="1580" customWidth="1"/>
    <col min="1295" max="1536" width="9.140625" style="1580"/>
    <col min="1537" max="1538" width="14" style="1580" customWidth="1"/>
    <col min="1539" max="1539" width="76" style="1580" customWidth="1"/>
    <col min="1540" max="1540" width="14.85546875" style="1580" customWidth="1"/>
    <col min="1541" max="1541" width="14.85546875" style="1580" bestFit="1" customWidth="1"/>
    <col min="1542" max="1542" width="16.140625" style="1580" customWidth="1"/>
    <col min="1543" max="1549" width="14.42578125" style="1580" customWidth="1"/>
    <col min="1550" max="1550" width="15.85546875" style="1580" customWidth="1"/>
    <col min="1551" max="1792" width="9.140625" style="1580"/>
    <col min="1793" max="1794" width="14" style="1580" customWidth="1"/>
    <col min="1795" max="1795" width="76" style="1580" customWidth="1"/>
    <col min="1796" max="1796" width="14.85546875" style="1580" customWidth="1"/>
    <col min="1797" max="1797" width="14.85546875" style="1580" bestFit="1" customWidth="1"/>
    <col min="1798" max="1798" width="16.140625" style="1580" customWidth="1"/>
    <col min="1799" max="1805" width="14.42578125" style="1580" customWidth="1"/>
    <col min="1806" max="1806" width="15.85546875" style="1580" customWidth="1"/>
    <col min="1807" max="2048" width="9.140625" style="1580"/>
    <col min="2049" max="2050" width="14" style="1580" customWidth="1"/>
    <col min="2051" max="2051" width="76" style="1580" customWidth="1"/>
    <col min="2052" max="2052" width="14.85546875" style="1580" customWidth="1"/>
    <col min="2053" max="2053" width="14.85546875" style="1580" bestFit="1" customWidth="1"/>
    <col min="2054" max="2054" width="16.140625" style="1580" customWidth="1"/>
    <col min="2055" max="2061" width="14.42578125" style="1580" customWidth="1"/>
    <col min="2062" max="2062" width="15.85546875" style="1580" customWidth="1"/>
    <col min="2063" max="2304" width="9.140625" style="1580"/>
    <col min="2305" max="2306" width="14" style="1580" customWidth="1"/>
    <col min="2307" max="2307" width="76" style="1580" customWidth="1"/>
    <col min="2308" max="2308" width="14.85546875" style="1580" customWidth="1"/>
    <col min="2309" max="2309" width="14.85546875" style="1580" bestFit="1" customWidth="1"/>
    <col min="2310" max="2310" width="16.140625" style="1580" customWidth="1"/>
    <col min="2311" max="2317" width="14.42578125" style="1580" customWidth="1"/>
    <col min="2318" max="2318" width="15.85546875" style="1580" customWidth="1"/>
    <col min="2319" max="2560" width="9.140625" style="1580"/>
    <col min="2561" max="2562" width="14" style="1580" customWidth="1"/>
    <col min="2563" max="2563" width="76" style="1580" customWidth="1"/>
    <col min="2564" max="2564" width="14.85546875" style="1580" customWidth="1"/>
    <col min="2565" max="2565" width="14.85546875" style="1580" bestFit="1" customWidth="1"/>
    <col min="2566" max="2566" width="16.140625" style="1580" customWidth="1"/>
    <col min="2567" max="2573" width="14.42578125" style="1580" customWidth="1"/>
    <col min="2574" max="2574" width="15.85546875" style="1580" customWidth="1"/>
    <col min="2575" max="2816" width="9.140625" style="1580"/>
    <col min="2817" max="2818" width="14" style="1580" customWidth="1"/>
    <col min="2819" max="2819" width="76" style="1580" customWidth="1"/>
    <col min="2820" max="2820" width="14.85546875" style="1580" customWidth="1"/>
    <col min="2821" max="2821" width="14.85546875" style="1580" bestFit="1" customWidth="1"/>
    <col min="2822" max="2822" width="16.140625" style="1580" customWidth="1"/>
    <col min="2823" max="2829" width="14.42578125" style="1580" customWidth="1"/>
    <col min="2830" max="2830" width="15.85546875" style="1580" customWidth="1"/>
    <col min="2831" max="3072" width="9.140625" style="1580"/>
    <col min="3073" max="3074" width="14" style="1580" customWidth="1"/>
    <col min="3075" max="3075" width="76" style="1580" customWidth="1"/>
    <col min="3076" max="3076" width="14.85546875" style="1580" customWidth="1"/>
    <col min="3077" max="3077" width="14.85546875" style="1580" bestFit="1" customWidth="1"/>
    <col min="3078" max="3078" width="16.140625" style="1580" customWidth="1"/>
    <col min="3079" max="3085" width="14.42578125" style="1580" customWidth="1"/>
    <col min="3086" max="3086" width="15.85546875" style="1580" customWidth="1"/>
    <col min="3087" max="3328" width="9.140625" style="1580"/>
    <col min="3329" max="3330" width="14" style="1580" customWidth="1"/>
    <col min="3331" max="3331" width="76" style="1580" customWidth="1"/>
    <col min="3332" max="3332" width="14.85546875" style="1580" customWidth="1"/>
    <col min="3333" max="3333" width="14.85546875" style="1580" bestFit="1" customWidth="1"/>
    <col min="3334" max="3334" width="16.140625" style="1580" customWidth="1"/>
    <col min="3335" max="3341" width="14.42578125" style="1580" customWidth="1"/>
    <col min="3342" max="3342" width="15.85546875" style="1580" customWidth="1"/>
    <col min="3343" max="3584" width="9.140625" style="1580"/>
    <col min="3585" max="3586" width="14" style="1580" customWidth="1"/>
    <col min="3587" max="3587" width="76" style="1580" customWidth="1"/>
    <col min="3588" max="3588" width="14.85546875" style="1580" customWidth="1"/>
    <col min="3589" max="3589" width="14.85546875" style="1580" bestFit="1" customWidth="1"/>
    <col min="3590" max="3590" width="16.140625" style="1580" customWidth="1"/>
    <col min="3591" max="3597" width="14.42578125" style="1580" customWidth="1"/>
    <col min="3598" max="3598" width="15.85546875" style="1580" customWidth="1"/>
    <col min="3599" max="3840" width="9.140625" style="1580"/>
    <col min="3841" max="3842" width="14" style="1580" customWidth="1"/>
    <col min="3843" max="3843" width="76" style="1580" customWidth="1"/>
    <col min="3844" max="3844" width="14.85546875" style="1580" customWidth="1"/>
    <col min="3845" max="3845" width="14.85546875" style="1580" bestFit="1" customWidth="1"/>
    <col min="3846" max="3846" width="16.140625" style="1580" customWidth="1"/>
    <col min="3847" max="3853" width="14.42578125" style="1580" customWidth="1"/>
    <col min="3854" max="3854" width="15.85546875" style="1580" customWidth="1"/>
    <col min="3855" max="4096" width="9.140625" style="1580"/>
    <col min="4097" max="4098" width="14" style="1580" customWidth="1"/>
    <col min="4099" max="4099" width="76" style="1580" customWidth="1"/>
    <col min="4100" max="4100" width="14.85546875" style="1580" customWidth="1"/>
    <col min="4101" max="4101" width="14.85546875" style="1580" bestFit="1" customWidth="1"/>
    <col min="4102" max="4102" width="16.140625" style="1580" customWidth="1"/>
    <col min="4103" max="4109" width="14.42578125" style="1580" customWidth="1"/>
    <col min="4110" max="4110" width="15.85546875" style="1580" customWidth="1"/>
    <col min="4111" max="4352" width="9.140625" style="1580"/>
    <col min="4353" max="4354" width="14" style="1580" customWidth="1"/>
    <col min="4355" max="4355" width="76" style="1580" customWidth="1"/>
    <col min="4356" max="4356" width="14.85546875" style="1580" customWidth="1"/>
    <col min="4357" max="4357" width="14.85546875" style="1580" bestFit="1" customWidth="1"/>
    <col min="4358" max="4358" width="16.140625" style="1580" customWidth="1"/>
    <col min="4359" max="4365" width="14.42578125" style="1580" customWidth="1"/>
    <col min="4366" max="4366" width="15.85546875" style="1580" customWidth="1"/>
    <col min="4367" max="4608" width="9.140625" style="1580"/>
    <col min="4609" max="4610" width="14" style="1580" customWidth="1"/>
    <col min="4611" max="4611" width="76" style="1580" customWidth="1"/>
    <col min="4612" max="4612" width="14.85546875" style="1580" customWidth="1"/>
    <col min="4613" max="4613" width="14.85546875" style="1580" bestFit="1" customWidth="1"/>
    <col min="4614" max="4614" width="16.140625" style="1580" customWidth="1"/>
    <col min="4615" max="4621" width="14.42578125" style="1580" customWidth="1"/>
    <col min="4622" max="4622" width="15.85546875" style="1580" customWidth="1"/>
    <col min="4623" max="4864" width="9.140625" style="1580"/>
    <col min="4865" max="4866" width="14" style="1580" customWidth="1"/>
    <col min="4867" max="4867" width="76" style="1580" customWidth="1"/>
    <col min="4868" max="4868" width="14.85546875" style="1580" customWidth="1"/>
    <col min="4869" max="4869" width="14.85546875" style="1580" bestFit="1" customWidth="1"/>
    <col min="4870" max="4870" width="16.140625" style="1580" customWidth="1"/>
    <col min="4871" max="4877" width="14.42578125" style="1580" customWidth="1"/>
    <col min="4878" max="4878" width="15.85546875" style="1580" customWidth="1"/>
    <col min="4879" max="5120" width="9.140625" style="1580"/>
    <col min="5121" max="5122" width="14" style="1580" customWidth="1"/>
    <col min="5123" max="5123" width="76" style="1580" customWidth="1"/>
    <col min="5124" max="5124" width="14.85546875" style="1580" customWidth="1"/>
    <col min="5125" max="5125" width="14.85546875" style="1580" bestFit="1" customWidth="1"/>
    <col min="5126" max="5126" width="16.140625" style="1580" customWidth="1"/>
    <col min="5127" max="5133" width="14.42578125" style="1580" customWidth="1"/>
    <col min="5134" max="5134" width="15.85546875" style="1580" customWidth="1"/>
    <col min="5135" max="5376" width="9.140625" style="1580"/>
    <col min="5377" max="5378" width="14" style="1580" customWidth="1"/>
    <col min="5379" max="5379" width="76" style="1580" customWidth="1"/>
    <col min="5380" max="5380" width="14.85546875" style="1580" customWidth="1"/>
    <col min="5381" max="5381" width="14.85546875" style="1580" bestFit="1" customWidth="1"/>
    <col min="5382" max="5382" width="16.140625" style="1580" customWidth="1"/>
    <col min="5383" max="5389" width="14.42578125" style="1580" customWidth="1"/>
    <col min="5390" max="5390" width="15.85546875" style="1580" customWidth="1"/>
    <col min="5391" max="5632" width="9.140625" style="1580"/>
    <col min="5633" max="5634" width="14" style="1580" customWidth="1"/>
    <col min="5635" max="5635" width="76" style="1580" customWidth="1"/>
    <col min="5636" max="5636" width="14.85546875" style="1580" customWidth="1"/>
    <col min="5637" max="5637" width="14.85546875" style="1580" bestFit="1" customWidth="1"/>
    <col min="5638" max="5638" width="16.140625" style="1580" customWidth="1"/>
    <col min="5639" max="5645" width="14.42578125" style="1580" customWidth="1"/>
    <col min="5646" max="5646" width="15.85546875" style="1580" customWidth="1"/>
    <col min="5647" max="5888" width="9.140625" style="1580"/>
    <col min="5889" max="5890" width="14" style="1580" customWidth="1"/>
    <col min="5891" max="5891" width="76" style="1580" customWidth="1"/>
    <col min="5892" max="5892" width="14.85546875" style="1580" customWidth="1"/>
    <col min="5893" max="5893" width="14.85546875" style="1580" bestFit="1" customWidth="1"/>
    <col min="5894" max="5894" width="16.140625" style="1580" customWidth="1"/>
    <col min="5895" max="5901" width="14.42578125" style="1580" customWidth="1"/>
    <col min="5902" max="5902" width="15.85546875" style="1580" customWidth="1"/>
    <col min="5903" max="6144" width="9.140625" style="1580"/>
    <col min="6145" max="6146" width="14" style="1580" customWidth="1"/>
    <col min="6147" max="6147" width="76" style="1580" customWidth="1"/>
    <col min="6148" max="6148" width="14.85546875" style="1580" customWidth="1"/>
    <col min="6149" max="6149" width="14.85546875" style="1580" bestFit="1" customWidth="1"/>
    <col min="6150" max="6150" width="16.140625" style="1580" customWidth="1"/>
    <col min="6151" max="6157" width="14.42578125" style="1580" customWidth="1"/>
    <col min="6158" max="6158" width="15.85546875" style="1580" customWidth="1"/>
    <col min="6159" max="6400" width="9.140625" style="1580"/>
    <col min="6401" max="6402" width="14" style="1580" customWidth="1"/>
    <col min="6403" max="6403" width="76" style="1580" customWidth="1"/>
    <col min="6404" max="6404" width="14.85546875" style="1580" customWidth="1"/>
    <col min="6405" max="6405" width="14.85546875" style="1580" bestFit="1" customWidth="1"/>
    <col min="6406" max="6406" width="16.140625" style="1580" customWidth="1"/>
    <col min="6407" max="6413" width="14.42578125" style="1580" customWidth="1"/>
    <col min="6414" max="6414" width="15.85546875" style="1580" customWidth="1"/>
    <col min="6415" max="6656" width="9.140625" style="1580"/>
    <col min="6657" max="6658" width="14" style="1580" customWidth="1"/>
    <col min="6659" max="6659" width="76" style="1580" customWidth="1"/>
    <col min="6660" max="6660" width="14.85546875" style="1580" customWidth="1"/>
    <col min="6661" max="6661" width="14.85546875" style="1580" bestFit="1" customWidth="1"/>
    <col min="6662" max="6662" width="16.140625" style="1580" customWidth="1"/>
    <col min="6663" max="6669" width="14.42578125" style="1580" customWidth="1"/>
    <col min="6670" max="6670" width="15.85546875" style="1580" customWidth="1"/>
    <col min="6671" max="6912" width="9.140625" style="1580"/>
    <col min="6913" max="6914" width="14" style="1580" customWidth="1"/>
    <col min="6915" max="6915" width="76" style="1580" customWidth="1"/>
    <col min="6916" max="6916" width="14.85546875" style="1580" customWidth="1"/>
    <col min="6917" max="6917" width="14.85546875" style="1580" bestFit="1" customWidth="1"/>
    <col min="6918" max="6918" width="16.140625" style="1580" customWidth="1"/>
    <col min="6919" max="6925" width="14.42578125" style="1580" customWidth="1"/>
    <col min="6926" max="6926" width="15.85546875" style="1580" customWidth="1"/>
    <col min="6927" max="7168" width="9.140625" style="1580"/>
    <col min="7169" max="7170" width="14" style="1580" customWidth="1"/>
    <col min="7171" max="7171" width="76" style="1580" customWidth="1"/>
    <col min="7172" max="7172" width="14.85546875" style="1580" customWidth="1"/>
    <col min="7173" max="7173" width="14.85546875" style="1580" bestFit="1" customWidth="1"/>
    <col min="7174" max="7174" width="16.140625" style="1580" customWidth="1"/>
    <col min="7175" max="7181" width="14.42578125" style="1580" customWidth="1"/>
    <col min="7182" max="7182" width="15.85546875" style="1580" customWidth="1"/>
    <col min="7183" max="7424" width="9.140625" style="1580"/>
    <col min="7425" max="7426" width="14" style="1580" customWidth="1"/>
    <col min="7427" max="7427" width="76" style="1580" customWidth="1"/>
    <col min="7428" max="7428" width="14.85546875" style="1580" customWidth="1"/>
    <col min="7429" max="7429" width="14.85546875" style="1580" bestFit="1" customWidth="1"/>
    <col min="7430" max="7430" width="16.140625" style="1580" customWidth="1"/>
    <col min="7431" max="7437" width="14.42578125" style="1580" customWidth="1"/>
    <col min="7438" max="7438" width="15.85546875" style="1580" customWidth="1"/>
    <col min="7439" max="7680" width="9.140625" style="1580"/>
    <col min="7681" max="7682" width="14" style="1580" customWidth="1"/>
    <col min="7683" max="7683" width="76" style="1580" customWidth="1"/>
    <col min="7684" max="7684" width="14.85546875" style="1580" customWidth="1"/>
    <col min="7685" max="7685" width="14.85546875" style="1580" bestFit="1" customWidth="1"/>
    <col min="7686" max="7686" width="16.140625" style="1580" customWidth="1"/>
    <col min="7687" max="7693" width="14.42578125" style="1580" customWidth="1"/>
    <col min="7694" max="7694" width="15.85546875" style="1580" customWidth="1"/>
    <col min="7695" max="7936" width="9.140625" style="1580"/>
    <col min="7937" max="7938" width="14" style="1580" customWidth="1"/>
    <col min="7939" max="7939" width="76" style="1580" customWidth="1"/>
    <col min="7940" max="7940" width="14.85546875" style="1580" customWidth="1"/>
    <col min="7941" max="7941" width="14.85546875" style="1580" bestFit="1" customWidth="1"/>
    <col min="7942" max="7942" width="16.140625" style="1580" customWidth="1"/>
    <col min="7943" max="7949" width="14.42578125" style="1580" customWidth="1"/>
    <col min="7950" max="7950" width="15.85546875" style="1580" customWidth="1"/>
    <col min="7951" max="8192" width="9.140625" style="1580"/>
    <col min="8193" max="8194" width="14" style="1580" customWidth="1"/>
    <col min="8195" max="8195" width="76" style="1580" customWidth="1"/>
    <col min="8196" max="8196" width="14.85546875" style="1580" customWidth="1"/>
    <col min="8197" max="8197" width="14.85546875" style="1580" bestFit="1" customWidth="1"/>
    <col min="8198" max="8198" width="16.140625" style="1580" customWidth="1"/>
    <col min="8199" max="8205" width="14.42578125" style="1580" customWidth="1"/>
    <col min="8206" max="8206" width="15.85546875" style="1580" customWidth="1"/>
    <col min="8207" max="8448" width="9.140625" style="1580"/>
    <col min="8449" max="8450" width="14" style="1580" customWidth="1"/>
    <col min="8451" max="8451" width="76" style="1580" customWidth="1"/>
    <col min="8452" max="8452" width="14.85546875" style="1580" customWidth="1"/>
    <col min="8453" max="8453" width="14.85546875" style="1580" bestFit="1" customWidth="1"/>
    <col min="8454" max="8454" width="16.140625" style="1580" customWidth="1"/>
    <col min="8455" max="8461" width="14.42578125" style="1580" customWidth="1"/>
    <col min="8462" max="8462" width="15.85546875" style="1580" customWidth="1"/>
    <col min="8463" max="8704" width="9.140625" style="1580"/>
    <col min="8705" max="8706" width="14" style="1580" customWidth="1"/>
    <col min="8707" max="8707" width="76" style="1580" customWidth="1"/>
    <col min="8708" max="8708" width="14.85546875" style="1580" customWidth="1"/>
    <col min="8709" max="8709" width="14.85546875" style="1580" bestFit="1" customWidth="1"/>
    <col min="8710" max="8710" width="16.140625" style="1580" customWidth="1"/>
    <col min="8711" max="8717" width="14.42578125" style="1580" customWidth="1"/>
    <col min="8718" max="8718" width="15.85546875" style="1580" customWidth="1"/>
    <col min="8719" max="8960" width="9.140625" style="1580"/>
    <col min="8961" max="8962" width="14" style="1580" customWidth="1"/>
    <col min="8963" max="8963" width="76" style="1580" customWidth="1"/>
    <col min="8964" max="8964" width="14.85546875" style="1580" customWidth="1"/>
    <col min="8965" max="8965" width="14.85546875" style="1580" bestFit="1" customWidth="1"/>
    <col min="8966" max="8966" width="16.140625" style="1580" customWidth="1"/>
    <col min="8967" max="8973" width="14.42578125" style="1580" customWidth="1"/>
    <col min="8974" max="8974" width="15.85546875" style="1580" customWidth="1"/>
    <col min="8975" max="9216" width="9.140625" style="1580"/>
    <col min="9217" max="9218" width="14" style="1580" customWidth="1"/>
    <col min="9219" max="9219" width="76" style="1580" customWidth="1"/>
    <col min="9220" max="9220" width="14.85546875" style="1580" customWidth="1"/>
    <col min="9221" max="9221" width="14.85546875" style="1580" bestFit="1" customWidth="1"/>
    <col min="9222" max="9222" width="16.140625" style="1580" customWidth="1"/>
    <col min="9223" max="9229" width="14.42578125" style="1580" customWidth="1"/>
    <col min="9230" max="9230" width="15.85546875" style="1580" customWidth="1"/>
    <col min="9231" max="9472" width="9.140625" style="1580"/>
    <col min="9473" max="9474" width="14" style="1580" customWidth="1"/>
    <col min="9475" max="9475" width="76" style="1580" customWidth="1"/>
    <col min="9476" max="9476" width="14.85546875" style="1580" customWidth="1"/>
    <col min="9477" max="9477" width="14.85546875" style="1580" bestFit="1" customWidth="1"/>
    <col min="9478" max="9478" width="16.140625" style="1580" customWidth="1"/>
    <col min="9479" max="9485" width="14.42578125" style="1580" customWidth="1"/>
    <col min="9486" max="9486" width="15.85546875" style="1580" customWidth="1"/>
    <col min="9487" max="9728" width="9.140625" style="1580"/>
    <col min="9729" max="9730" width="14" style="1580" customWidth="1"/>
    <col min="9731" max="9731" width="76" style="1580" customWidth="1"/>
    <col min="9732" max="9732" width="14.85546875" style="1580" customWidth="1"/>
    <col min="9733" max="9733" width="14.85546875" style="1580" bestFit="1" customWidth="1"/>
    <col min="9734" max="9734" width="16.140625" style="1580" customWidth="1"/>
    <col min="9735" max="9741" width="14.42578125" style="1580" customWidth="1"/>
    <col min="9742" max="9742" width="15.85546875" style="1580" customWidth="1"/>
    <col min="9743" max="9984" width="9.140625" style="1580"/>
    <col min="9985" max="9986" width="14" style="1580" customWidth="1"/>
    <col min="9987" max="9987" width="76" style="1580" customWidth="1"/>
    <col min="9988" max="9988" width="14.85546875" style="1580" customWidth="1"/>
    <col min="9989" max="9989" width="14.85546875" style="1580" bestFit="1" customWidth="1"/>
    <col min="9990" max="9990" width="16.140625" style="1580" customWidth="1"/>
    <col min="9991" max="9997" width="14.42578125" style="1580" customWidth="1"/>
    <col min="9998" max="9998" width="15.85546875" style="1580" customWidth="1"/>
    <col min="9999" max="10240" width="9.140625" style="1580"/>
    <col min="10241" max="10242" width="14" style="1580" customWidth="1"/>
    <col min="10243" max="10243" width="76" style="1580" customWidth="1"/>
    <col min="10244" max="10244" width="14.85546875" style="1580" customWidth="1"/>
    <col min="10245" max="10245" width="14.85546875" style="1580" bestFit="1" customWidth="1"/>
    <col min="10246" max="10246" width="16.140625" style="1580" customWidth="1"/>
    <col min="10247" max="10253" width="14.42578125" style="1580" customWidth="1"/>
    <col min="10254" max="10254" width="15.85546875" style="1580" customWidth="1"/>
    <col min="10255" max="10496" width="9.140625" style="1580"/>
    <col min="10497" max="10498" width="14" style="1580" customWidth="1"/>
    <col min="10499" max="10499" width="76" style="1580" customWidth="1"/>
    <col min="10500" max="10500" width="14.85546875" style="1580" customWidth="1"/>
    <col min="10501" max="10501" width="14.85546875" style="1580" bestFit="1" customWidth="1"/>
    <col min="10502" max="10502" width="16.140625" style="1580" customWidth="1"/>
    <col min="10503" max="10509" width="14.42578125" style="1580" customWidth="1"/>
    <col min="10510" max="10510" width="15.85546875" style="1580" customWidth="1"/>
    <col min="10511" max="10752" width="9.140625" style="1580"/>
    <col min="10753" max="10754" width="14" style="1580" customWidth="1"/>
    <col min="10755" max="10755" width="76" style="1580" customWidth="1"/>
    <col min="10756" max="10756" width="14.85546875" style="1580" customWidth="1"/>
    <col min="10757" max="10757" width="14.85546875" style="1580" bestFit="1" customWidth="1"/>
    <col min="10758" max="10758" width="16.140625" style="1580" customWidth="1"/>
    <col min="10759" max="10765" width="14.42578125" style="1580" customWidth="1"/>
    <col min="10766" max="10766" width="15.85546875" style="1580" customWidth="1"/>
    <col min="10767" max="11008" width="9.140625" style="1580"/>
    <col min="11009" max="11010" width="14" style="1580" customWidth="1"/>
    <col min="11011" max="11011" width="76" style="1580" customWidth="1"/>
    <col min="11012" max="11012" width="14.85546875" style="1580" customWidth="1"/>
    <col min="11013" max="11013" width="14.85546875" style="1580" bestFit="1" customWidth="1"/>
    <col min="11014" max="11014" width="16.140625" style="1580" customWidth="1"/>
    <col min="11015" max="11021" width="14.42578125" style="1580" customWidth="1"/>
    <col min="11022" max="11022" width="15.85546875" style="1580" customWidth="1"/>
    <col min="11023" max="11264" width="9.140625" style="1580"/>
    <col min="11265" max="11266" width="14" style="1580" customWidth="1"/>
    <col min="11267" max="11267" width="76" style="1580" customWidth="1"/>
    <col min="11268" max="11268" width="14.85546875" style="1580" customWidth="1"/>
    <col min="11269" max="11269" width="14.85546875" style="1580" bestFit="1" customWidth="1"/>
    <col min="11270" max="11270" width="16.140625" style="1580" customWidth="1"/>
    <col min="11271" max="11277" width="14.42578125" style="1580" customWidth="1"/>
    <col min="11278" max="11278" width="15.85546875" style="1580" customWidth="1"/>
    <col min="11279" max="11520" width="9.140625" style="1580"/>
    <col min="11521" max="11522" width="14" style="1580" customWidth="1"/>
    <col min="11523" max="11523" width="76" style="1580" customWidth="1"/>
    <col min="11524" max="11524" width="14.85546875" style="1580" customWidth="1"/>
    <col min="11525" max="11525" width="14.85546875" style="1580" bestFit="1" customWidth="1"/>
    <col min="11526" max="11526" width="16.140625" style="1580" customWidth="1"/>
    <col min="11527" max="11533" width="14.42578125" style="1580" customWidth="1"/>
    <col min="11534" max="11534" width="15.85546875" style="1580" customWidth="1"/>
    <col min="11535" max="11776" width="9.140625" style="1580"/>
    <col min="11777" max="11778" width="14" style="1580" customWidth="1"/>
    <col min="11779" max="11779" width="76" style="1580" customWidth="1"/>
    <col min="11780" max="11780" width="14.85546875" style="1580" customWidth="1"/>
    <col min="11781" max="11781" width="14.85546875" style="1580" bestFit="1" customWidth="1"/>
    <col min="11782" max="11782" width="16.140625" style="1580" customWidth="1"/>
    <col min="11783" max="11789" width="14.42578125" style="1580" customWidth="1"/>
    <col min="11790" max="11790" width="15.85546875" style="1580" customWidth="1"/>
    <col min="11791" max="12032" width="9.140625" style="1580"/>
    <col min="12033" max="12034" width="14" style="1580" customWidth="1"/>
    <col min="12035" max="12035" width="76" style="1580" customWidth="1"/>
    <col min="12036" max="12036" width="14.85546875" style="1580" customWidth="1"/>
    <col min="12037" max="12037" width="14.85546875" style="1580" bestFit="1" customWidth="1"/>
    <col min="12038" max="12038" width="16.140625" style="1580" customWidth="1"/>
    <col min="12039" max="12045" width="14.42578125" style="1580" customWidth="1"/>
    <col min="12046" max="12046" width="15.85546875" style="1580" customWidth="1"/>
    <col min="12047" max="12288" width="9.140625" style="1580"/>
    <col min="12289" max="12290" width="14" style="1580" customWidth="1"/>
    <col min="12291" max="12291" width="76" style="1580" customWidth="1"/>
    <col min="12292" max="12292" width="14.85546875" style="1580" customWidth="1"/>
    <col min="12293" max="12293" width="14.85546875" style="1580" bestFit="1" customWidth="1"/>
    <col min="12294" max="12294" width="16.140625" style="1580" customWidth="1"/>
    <col min="12295" max="12301" width="14.42578125" style="1580" customWidth="1"/>
    <col min="12302" max="12302" width="15.85546875" style="1580" customWidth="1"/>
    <col min="12303" max="12544" width="9.140625" style="1580"/>
    <col min="12545" max="12546" width="14" style="1580" customWidth="1"/>
    <col min="12547" max="12547" width="76" style="1580" customWidth="1"/>
    <col min="12548" max="12548" width="14.85546875" style="1580" customWidth="1"/>
    <col min="12549" max="12549" width="14.85546875" style="1580" bestFit="1" customWidth="1"/>
    <col min="12550" max="12550" width="16.140625" style="1580" customWidth="1"/>
    <col min="12551" max="12557" width="14.42578125" style="1580" customWidth="1"/>
    <col min="12558" max="12558" width="15.85546875" style="1580" customWidth="1"/>
    <col min="12559" max="12800" width="9.140625" style="1580"/>
    <col min="12801" max="12802" width="14" style="1580" customWidth="1"/>
    <col min="12803" max="12803" width="76" style="1580" customWidth="1"/>
    <col min="12804" max="12804" width="14.85546875" style="1580" customWidth="1"/>
    <col min="12805" max="12805" width="14.85546875" style="1580" bestFit="1" customWidth="1"/>
    <col min="12806" max="12806" width="16.140625" style="1580" customWidth="1"/>
    <col min="12807" max="12813" width="14.42578125" style="1580" customWidth="1"/>
    <col min="12814" max="12814" width="15.85546875" style="1580" customWidth="1"/>
    <col min="12815" max="13056" width="9.140625" style="1580"/>
    <col min="13057" max="13058" width="14" style="1580" customWidth="1"/>
    <col min="13059" max="13059" width="76" style="1580" customWidth="1"/>
    <col min="13060" max="13060" width="14.85546875" style="1580" customWidth="1"/>
    <col min="13061" max="13061" width="14.85546875" style="1580" bestFit="1" customWidth="1"/>
    <col min="13062" max="13062" width="16.140625" style="1580" customWidth="1"/>
    <col min="13063" max="13069" width="14.42578125" style="1580" customWidth="1"/>
    <col min="13070" max="13070" width="15.85546875" style="1580" customWidth="1"/>
    <col min="13071" max="13312" width="9.140625" style="1580"/>
    <col min="13313" max="13314" width="14" style="1580" customWidth="1"/>
    <col min="13315" max="13315" width="76" style="1580" customWidth="1"/>
    <col min="13316" max="13316" width="14.85546875" style="1580" customWidth="1"/>
    <col min="13317" max="13317" width="14.85546875" style="1580" bestFit="1" customWidth="1"/>
    <col min="13318" max="13318" width="16.140625" style="1580" customWidth="1"/>
    <col min="13319" max="13325" width="14.42578125" style="1580" customWidth="1"/>
    <col min="13326" max="13326" width="15.85546875" style="1580" customWidth="1"/>
    <col min="13327" max="13568" width="9.140625" style="1580"/>
    <col min="13569" max="13570" width="14" style="1580" customWidth="1"/>
    <col min="13571" max="13571" width="76" style="1580" customWidth="1"/>
    <col min="13572" max="13572" width="14.85546875" style="1580" customWidth="1"/>
    <col min="13573" max="13573" width="14.85546875" style="1580" bestFit="1" customWidth="1"/>
    <col min="13574" max="13574" width="16.140625" style="1580" customWidth="1"/>
    <col min="13575" max="13581" width="14.42578125" style="1580" customWidth="1"/>
    <col min="13582" max="13582" width="15.85546875" style="1580" customWidth="1"/>
    <col min="13583" max="13824" width="9.140625" style="1580"/>
    <col min="13825" max="13826" width="14" style="1580" customWidth="1"/>
    <col min="13827" max="13827" width="76" style="1580" customWidth="1"/>
    <col min="13828" max="13828" width="14.85546875" style="1580" customWidth="1"/>
    <col min="13829" max="13829" width="14.85546875" style="1580" bestFit="1" customWidth="1"/>
    <col min="13830" max="13830" width="16.140625" style="1580" customWidth="1"/>
    <col min="13831" max="13837" width="14.42578125" style="1580" customWidth="1"/>
    <col min="13838" max="13838" width="15.85546875" style="1580" customWidth="1"/>
    <col min="13839" max="14080" width="9.140625" style="1580"/>
    <col min="14081" max="14082" width="14" style="1580" customWidth="1"/>
    <col min="14083" max="14083" width="76" style="1580" customWidth="1"/>
    <col min="14084" max="14084" width="14.85546875" style="1580" customWidth="1"/>
    <col min="14085" max="14085" width="14.85546875" style="1580" bestFit="1" customWidth="1"/>
    <col min="14086" max="14086" width="16.140625" style="1580" customWidth="1"/>
    <col min="14087" max="14093" width="14.42578125" style="1580" customWidth="1"/>
    <col min="14094" max="14094" width="15.85546875" style="1580" customWidth="1"/>
    <col min="14095" max="14336" width="9.140625" style="1580"/>
    <col min="14337" max="14338" width="14" style="1580" customWidth="1"/>
    <col min="14339" max="14339" width="76" style="1580" customWidth="1"/>
    <col min="14340" max="14340" width="14.85546875" style="1580" customWidth="1"/>
    <col min="14341" max="14341" width="14.85546875" style="1580" bestFit="1" customWidth="1"/>
    <col min="14342" max="14342" width="16.140625" style="1580" customWidth="1"/>
    <col min="14343" max="14349" width="14.42578125" style="1580" customWidth="1"/>
    <col min="14350" max="14350" width="15.85546875" style="1580" customWidth="1"/>
    <col min="14351" max="14592" width="9.140625" style="1580"/>
    <col min="14593" max="14594" width="14" style="1580" customWidth="1"/>
    <col min="14595" max="14595" width="76" style="1580" customWidth="1"/>
    <col min="14596" max="14596" width="14.85546875" style="1580" customWidth="1"/>
    <col min="14597" max="14597" width="14.85546875" style="1580" bestFit="1" customWidth="1"/>
    <col min="14598" max="14598" width="16.140625" style="1580" customWidth="1"/>
    <col min="14599" max="14605" width="14.42578125" style="1580" customWidth="1"/>
    <col min="14606" max="14606" width="15.85546875" style="1580" customWidth="1"/>
    <col min="14607" max="14848" width="9.140625" style="1580"/>
    <col min="14849" max="14850" width="14" style="1580" customWidth="1"/>
    <col min="14851" max="14851" width="76" style="1580" customWidth="1"/>
    <col min="14852" max="14852" width="14.85546875" style="1580" customWidth="1"/>
    <col min="14853" max="14853" width="14.85546875" style="1580" bestFit="1" customWidth="1"/>
    <col min="14854" max="14854" width="16.140625" style="1580" customWidth="1"/>
    <col min="14855" max="14861" width="14.42578125" style="1580" customWidth="1"/>
    <col min="14862" max="14862" width="15.85546875" style="1580" customWidth="1"/>
    <col min="14863" max="15104" width="9.140625" style="1580"/>
    <col min="15105" max="15106" width="14" style="1580" customWidth="1"/>
    <col min="15107" max="15107" width="76" style="1580" customWidth="1"/>
    <col min="15108" max="15108" width="14.85546875" style="1580" customWidth="1"/>
    <col min="15109" max="15109" width="14.85546875" style="1580" bestFit="1" customWidth="1"/>
    <col min="15110" max="15110" width="16.140625" style="1580" customWidth="1"/>
    <col min="15111" max="15117" width="14.42578125" style="1580" customWidth="1"/>
    <col min="15118" max="15118" width="15.85546875" style="1580" customWidth="1"/>
    <col min="15119" max="15360" width="9.140625" style="1580"/>
    <col min="15361" max="15362" width="14" style="1580" customWidth="1"/>
    <col min="15363" max="15363" width="76" style="1580" customWidth="1"/>
    <col min="15364" max="15364" width="14.85546875" style="1580" customWidth="1"/>
    <col min="15365" max="15365" width="14.85546875" style="1580" bestFit="1" customWidth="1"/>
    <col min="15366" max="15366" width="16.140625" style="1580" customWidth="1"/>
    <col min="15367" max="15373" width="14.42578125" style="1580" customWidth="1"/>
    <col min="15374" max="15374" width="15.85546875" style="1580" customWidth="1"/>
    <col min="15375" max="15616" width="9.140625" style="1580"/>
    <col min="15617" max="15618" width="14" style="1580" customWidth="1"/>
    <col min="15619" max="15619" width="76" style="1580" customWidth="1"/>
    <col min="15620" max="15620" width="14.85546875" style="1580" customWidth="1"/>
    <col min="15621" max="15621" width="14.85546875" style="1580" bestFit="1" customWidth="1"/>
    <col min="15622" max="15622" width="16.140625" style="1580" customWidth="1"/>
    <col min="15623" max="15629" width="14.42578125" style="1580" customWidth="1"/>
    <col min="15630" max="15630" width="15.85546875" style="1580" customWidth="1"/>
    <col min="15631" max="15872" width="9.140625" style="1580"/>
    <col min="15873" max="15874" width="14" style="1580" customWidth="1"/>
    <col min="15875" max="15875" width="76" style="1580" customWidth="1"/>
    <col min="15876" max="15876" width="14.85546875" style="1580" customWidth="1"/>
    <col min="15877" max="15877" width="14.85546875" style="1580" bestFit="1" customWidth="1"/>
    <col min="15878" max="15878" width="16.140625" style="1580" customWidth="1"/>
    <col min="15879" max="15885" width="14.42578125" style="1580" customWidth="1"/>
    <col min="15886" max="15886" width="15.85546875" style="1580" customWidth="1"/>
    <col min="15887" max="16128" width="9.140625" style="1580"/>
    <col min="16129" max="16130" width="14" style="1580" customWidth="1"/>
    <col min="16131" max="16131" width="76" style="1580" customWidth="1"/>
    <col min="16132" max="16132" width="14.85546875" style="1580" customWidth="1"/>
    <col min="16133" max="16133" width="14.85546875" style="1580" bestFit="1" customWidth="1"/>
    <col min="16134" max="16134" width="16.140625" style="1580" customWidth="1"/>
    <col min="16135" max="16141" width="14.42578125" style="1580" customWidth="1"/>
    <col min="16142" max="16142" width="15.85546875" style="1580" customWidth="1"/>
    <col min="16143" max="16384" width="9.140625" style="1580"/>
  </cols>
  <sheetData>
    <row r="1" spans="1:14" s="1526" customFormat="1" ht="16.5">
      <c r="A1" s="1519" t="s">
        <v>849</v>
      </c>
      <c r="B1" s="1520"/>
      <c r="C1" s="1521"/>
      <c r="D1" s="1521"/>
      <c r="E1" s="1522"/>
      <c r="F1" s="1523"/>
      <c r="G1" s="1523"/>
      <c r="H1" s="1524"/>
      <c r="I1" s="1524"/>
      <c r="J1" s="1524"/>
      <c r="K1" s="1524"/>
      <c r="L1" s="1524"/>
      <c r="M1" s="1524"/>
      <c r="N1" s="1525"/>
    </row>
    <row r="2" spans="1:14" s="1529" customFormat="1" ht="16.5">
      <c r="A2" s="1851" t="s">
        <v>850</v>
      </c>
      <c r="B2" s="1851"/>
      <c r="C2" s="1851"/>
      <c r="D2" s="1851"/>
      <c r="E2" s="1851"/>
      <c r="F2" s="1851"/>
      <c r="G2" s="1851"/>
      <c r="H2" s="1851"/>
      <c r="I2" s="1851"/>
      <c r="J2" s="1851"/>
      <c r="K2" s="1851"/>
      <c r="L2" s="1851"/>
      <c r="M2" s="1527"/>
      <c r="N2" s="1528"/>
    </row>
    <row r="3" spans="1:14" s="1529" customFormat="1" ht="16.5">
      <c r="A3" s="1527"/>
      <c r="B3" s="1527"/>
      <c r="C3" s="1527"/>
      <c r="D3" s="1527"/>
      <c r="E3" s="1527"/>
      <c r="F3" s="1527"/>
      <c r="G3" s="1527"/>
      <c r="H3" s="1527"/>
      <c r="I3" s="1527"/>
      <c r="J3" s="1527"/>
      <c r="K3" s="1527"/>
      <c r="L3" s="1527"/>
      <c r="M3" s="1527"/>
      <c r="N3" s="1527"/>
    </row>
    <row r="4" spans="1:14" s="1533" customFormat="1" ht="12.75" customHeight="1">
      <c r="A4" s="1530"/>
      <c r="B4" s="1530"/>
      <c r="C4" s="1530"/>
      <c r="D4" s="1530"/>
      <c r="E4" s="1530"/>
      <c r="F4" s="1530"/>
      <c r="G4" s="1531"/>
      <c r="H4" s="1532"/>
      <c r="I4" s="1531"/>
      <c r="J4" s="1531"/>
      <c r="K4" s="1531"/>
      <c r="L4" s="1531"/>
      <c r="M4" s="1531"/>
      <c r="N4" s="1532" t="s">
        <v>2</v>
      </c>
    </row>
    <row r="5" spans="1:14" s="1533" customFormat="1" ht="21.75" customHeight="1">
      <c r="A5" s="1852" t="s">
        <v>851</v>
      </c>
      <c r="B5" s="1852"/>
      <c r="C5" s="1853" t="s">
        <v>852</v>
      </c>
      <c r="D5" s="1856" t="s">
        <v>853</v>
      </c>
      <c r="E5" s="1856"/>
      <c r="F5" s="1856"/>
      <c r="G5" s="1856"/>
      <c r="H5" s="1856"/>
      <c r="I5" s="1856"/>
      <c r="J5" s="1856"/>
      <c r="K5" s="1856"/>
      <c r="L5" s="1856"/>
      <c r="M5" s="1856"/>
      <c r="N5" s="1859" t="s">
        <v>854</v>
      </c>
    </row>
    <row r="6" spans="1:14" s="1533" customFormat="1" ht="11.25" customHeight="1">
      <c r="A6" s="1842" t="s">
        <v>855</v>
      </c>
      <c r="B6" s="1862" t="s">
        <v>856</v>
      </c>
      <c r="C6" s="1854"/>
      <c r="D6" s="1854">
        <v>2019</v>
      </c>
      <c r="E6" s="1854">
        <v>2018</v>
      </c>
      <c r="F6" s="1854">
        <v>2017</v>
      </c>
      <c r="G6" s="1854">
        <v>2016</v>
      </c>
      <c r="H6" s="1854">
        <v>2015</v>
      </c>
      <c r="I6" s="1857">
        <v>2014</v>
      </c>
      <c r="J6" s="1857">
        <v>2013</v>
      </c>
      <c r="K6" s="1857">
        <v>2012</v>
      </c>
      <c r="L6" s="1857">
        <v>2011</v>
      </c>
      <c r="M6" s="1857">
        <v>2010</v>
      </c>
      <c r="N6" s="1860"/>
    </row>
    <row r="7" spans="1:14" s="1533" customFormat="1" ht="12" customHeight="1">
      <c r="A7" s="1847"/>
      <c r="B7" s="1863"/>
      <c r="C7" s="1854"/>
      <c r="D7" s="1854"/>
      <c r="E7" s="1854"/>
      <c r="F7" s="1854"/>
      <c r="G7" s="1854"/>
      <c r="H7" s="1854"/>
      <c r="I7" s="1857"/>
      <c r="J7" s="1857"/>
      <c r="K7" s="1857"/>
      <c r="L7" s="1857"/>
      <c r="M7" s="1857"/>
      <c r="N7" s="1860"/>
    </row>
    <row r="8" spans="1:14" s="1533" customFormat="1" ht="12" customHeight="1">
      <c r="A8" s="1847"/>
      <c r="B8" s="1863"/>
      <c r="C8" s="1854"/>
      <c r="D8" s="1854"/>
      <c r="E8" s="1854"/>
      <c r="F8" s="1854"/>
      <c r="G8" s="1854"/>
      <c r="H8" s="1854"/>
      <c r="I8" s="1857"/>
      <c r="J8" s="1857"/>
      <c r="K8" s="1857"/>
      <c r="L8" s="1857"/>
      <c r="M8" s="1857"/>
      <c r="N8" s="1860"/>
    </row>
    <row r="9" spans="1:14" s="1533" customFormat="1" ht="12" customHeight="1">
      <c r="A9" s="1847"/>
      <c r="B9" s="1863"/>
      <c r="C9" s="1854"/>
      <c r="D9" s="1854"/>
      <c r="E9" s="1854"/>
      <c r="F9" s="1854"/>
      <c r="G9" s="1854"/>
      <c r="H9" s="1854"/>
      <c r="I9" s="1857"/>
      <c r="J9" s="1857"/>
      <c r="K9" s="1857"/>
      <c r="L9" s="1857"/>
      <c r="M9" s="1857"/>
      <c r="N9" s="1860"/>
    </row>
    <row r="10" spans="1:14" s="1533" customFormat="1" ht="29.1" customHeight="1">
      <c r="A10" s="1843"/>
      <c r="B10" s="1864"/>
      <c r="C10" s="1855"/>
      <c r="D10" s="1855"/>
      <c r="E10" s="1855"/>
      <c r="F10" s="1855"/>
      <c r="G10" s="1855"/>
      <c r="H10" s="1855"/>
      <c r="I10" s="1858"/>
      <c r="J10" s="1858"/>
      <c r="K10" s="1858"/>
      <c r="L10" s="1858"/>
      <c r="M10" s="1858"/>
      <c r="N10" s="1861"/>
    </row>
    <row r="11" spans="1:14" s="1539" customFormat="1" ht="12.75">
      <c r="A11" s="1534">
        <v>1</v>
      </c>
      <c r="B11" s="1535">
        <v>2</v>
      </c>
      <c r="C11" s="1536">
        <v>3</v>
      </c>
      <c r="D11" s="1537">
        <v>4</v>
      </c>
      <c r="E11" s="1538">
        <v>5</v>
      </c>
      <c r="F11" s="1536">
        <v>6</v>
      </c>
      <c r="G11" s="1536">
        <v>7</v>
      </c>
      <c r="H11" s="1537">
        <v>8</v>
      </c>
      <c r="I11" s="1538">
        <v>9</v>
      </c>
      <c r="J11" s="1536">
        <v>10</v>
      </c>
      <c r="K11" s="1536">
        <v>11</v>
      </c>
      <c r="L11" s="1537">
        <v>12</v>
      </c>
      <c r="M11" s="1538">
        <v>13</v>
      </c>
      <c r="N11" s="1536">
        <v>14</v>
      </c>
    </row>
    <row r="12" spans="1:14" s="1539" customFormat="1" ht="25.15" customHeight="1">
      <c r="A12" s="1534">
        <v>16</v>
      </c>
      <c r="B12" s="1534">
        <v>750</v>
      </c>
      <c r="C12" s="1540" t="s">
        <v>789</v>
      </c>
      <c r="D12" s="1541">
        <v>519611.18</v>
      </c>
      <c r="E12" s="1542">
        <v>33451.79</v>
      </c>
      <c r="F12" s="1543">
        <v>73.739999999999995</v>
      </c>
      <c r="G12" s="1544">
        <v>0</v>
      </c>
      <c r="H12" s="1544">
        <v>0</v>
      </c>
      <c r="I12" s="1544">
        <v>0</v>
      </c>
      <c r="J12" s="1544">
        <v>0</v>
      </c>
      <c r="K12" s="1544">
        <v>0</v>
      </c>
      <c r="L12" s="1544">
        <v>0</v>
      </c>
      <c r="M12" s="1544">
        <v>0</v>
      </c>
      <c r="N12" s="1544">
        <v>0</v>
      </c>
    </row>
    <row r="13" spans="1:14" s="1546" customFormat="1" ht="25.15" customHeight="1">
      <c r="A13" s="1545">
        <v>17</v>
      </c>
      <c r="B13" s="1534">
        <v>750</v>
      </c>
      <c r="C13" s="1540" t="s">
        <v>789</v>
      </c>
      <c r="D13" s="1541">
        <v>152254.88</v>
      </c>
      <c r="E13" s="1542">
        <v>73751.06</v>
      </c>
      <c r="F13" s="1544">
        <v>0</v>
      </c>
      <c r="G13" s="1544">
        <v>0</v>
      </c>
      <c r="H13" s="1544">
        <v>0</v>
      </c>
      <c r="I13" s="1544">
        <v>0</v>
      </c>
      <c r="J13" s="1544">
        <v>0</v>
      </c>
      <c r="K13" s="1544">
        <v>0</v>
      </c>
      <c r="L13" s="1544">
        <v>0</v>
      </c>
      <c r="M13" s="1544">
        <v>0</v>
      </c>
      <c r="N13" s="1542">
        <v>2341.36</v>
      </c>
    </row>
    <row r="14" spans="1:14" s="1546" customFormat="1" ht="25.15" customHeight="1">
      <c r="A14" s="1545">
        <v>19</v>
      </c>
      <c r="B14" s="1547">
        <v>750</v>
      </c>
      <c r="C14" s="1540" t="s">
        <v>790</v>
      </c>
      <c r="D14" s="1541">
        <v>963.26</v>
      </c>
      <c r="E14" s="1544">
        <v>0</v>
      </c>
      <c r="F14" s="1544">
        <v>0</v>
      </c>
      <c r="G14" s="1544">
        <v>0</v>
      </c>
      <c r="H14" s="1544">
        <v>0</v>
      </c>
      <c r="I14" s="1544">
        <v>0</v>
      </c>
      <c r="J14" s="1544">
        <v>0</v>
      </c>
      <c r="K14" s="1544">
        <v>0</v>
      </c>
      <c r="L14" s="1544">
        <v>0</v>
      </c>
      <c r="M14" s="1544">
        <v>0</v>
      </c>
      <c r="N14" s="1544">
        <v>0</v>
      </c>
    </row>
    <row r="15" spans="1:14" s="1546" customFormat="1" ht="25.15" customHeight="1">
      <c r="A15" s="1840">
        <v>20</v>
      </c>
      <c r="B15" s="1842">
        <v>150</v>
      </c>
      <c r="C15" s="1540" t="s">
        <v>857</v>
      </c>
      <c r="D15" s="1544">
        <v>0</v>
      </c>
      <c r="E15" s="1544">
        <v>0</v>
      </c>
      <c r="F15" s="1544">
        <v>0</v>
      </c>
      <c r="G15" s="1544">
        <v>0</v>
      </c>
      <c r="H15" s="1544">
        <v>0</v>
      </c>
      <c r="I15" s="1542">
        <v>34772.04</v>
      </c>
      <c r="J15" s="1544">
        <v>0</v>
      </c>
      <c r="K15" s="1544">
        <v>0</v>
      </c>
      <c r="L15" s="1544">
        <v>0</v>
      </c>
      <c r="M15" s="1544">
        <v>0</v>
      </c>
      <c r="N15" s="1544">
        <v>0</v>
      </c>
    </row>
    <row r="16" spans="1:14" s="1546" customFormat="1" ht="25.15" customHeight="1">
      <c r="A16" s="1846"/>
      <c r="B16" s="1847"/>
      <c r="C16" s="1540" t="s">
        <v>786</v>
      </c>
      <c r="D16" s="1544">
        <v>0</v>
      </c>
      <c r="E16" s="1544">
        <v>0</v>
      </c>
      <c r="F16" s="1544">
        <v>0</v>
      </c>
      <c r="G16" s="1544">
        <v>0</v>
      </c>
      <c r="H16" s="1544">
        <v>0</v>
      </c>
      <c r="I16" s="1542">
        <v>80000.09</v>
      </c>
      <c r="J16" s="1544">
        <v>0</v>
      </c>
      <c r="K16" s="1544">
        <v>0</v>
      </c>
      <c r="L16" s="1544">
        <v>0</v>
      </c>
      <c r="M16" s="1544">
        <v>0</v>
      </c>
      <c r="N16" s="1544">
        <v>0</v>
      </c>
    </row>
    <row r="17" spans="1:14" s="1546" customFormat="1" ht="25.15" customHeight="1">
      <c r="A17" s="1846"/>
      <c r="B17" s="1847"/>
      <c r="C17" s="1540" t="s">
        <v>787</v>
      </c>
      <c r="D17" s="1548">
        <v>0</v>
      </c>
      <c r="E17" s="1549">
        <v>3600</v>
      </c>
      <c r="F17" s="1544">
        <v>0</v>
      </c>
      <c r="G17" s="1544">
        <v>0</v>
      </c>
      <c r="H17" s="1544">
        <v>0</v>
      </c>
      <c r="I17" s="1544">
        <v>0</v>
      </c>
      <c r="J17" s="1544">
        <v>0</v>
      </c>
      <c r="K17" s="1544">
        <v>0</v>
      </c>
      <c r="L17" s="1544">
        <v>0</v>
      </c>
      <c r="M17" s="1544">
        <v>0</v>
      </c>
      <c r="N17" s="1544">
        <v>0</v>
      </c>
    </row>
    <row r="18" spans="1:14" s="1546" customFormat="1" ht="25.15" customHeight="1">
      <c r="A18" s="1846"/>
      <c r="B18" s="1843"/>
      <c r="C18" s="1540" t="s">
        <v>790</v>
      </c>
      <c r="D18" s="1541">
        <v>719.35</v>
      </c>
      <c r="E18" s="1544">
        <v>0</v>
      </c>
      <c r="F18" s="1544">
        <v>0</v>
      </c>
      <c r="G18" s="1544">
        <v>0</v>
      </c>
      <c r="H18" s="1544">
        <v>0</v>
      </c>
      <c r="I18" s="1544">
        <v>0</v>
      </c>
      <c r="J18" s="1544">
        <v>0</v>
      </c>
      <c r="K18" s="1544">
        <v>0</v>
      </c>
      <c r="L18" s="1544">
        <v>0</v>
      </c>
      <c r="M18" s="1544">
        <v>0</v>
      </c>
      <c r="N18" s="1544">
        <v>0</v>
      </c>
    </row>
    <row r="19" spans="1:14" s="1546" customFormat="1" ht="25.15" customHeight="1">
      <c r="A19" s="1846"/>
      <c r="B19" s="1842">
        <v>500</v>
      </c>
      <c r="C19" s="1540" t="s">
        <v>787</v>
      </c>
      <c r="D19" s="1544">
        <v>0</v>
      </c>
      <c r="E19" s="1549">
        <v>178293.14</v>
      </c>
      <c r="F19" s="1544">
        <v>0</v>
      </c>
      <c r="G19" s="1544">
        <v>0</v>
      </c>
      <c r="H19" s="1544">
        <v>0</v>
      </c>
      <c r="I19" s="1544">
        <v>0</v>
      </c>
      <c r="J19" s="1544">
        <v>0</v>
      </c>
      <c r="K19" s="1544">
        <v>0</v>
      </c>
      <c r="L19" s="1544">
        <v>0</v>
      </c>
      <c r="M19" s="1544">
        <v>0</v>
      </c>
      <c r="N19" s="1544">
        <v>0</v>
      </c>
    </row>
    <row r="20" spans="1:14" s="1546" customFormat="1" ht="25.15" customHeight="1">
      <c r="A20" s="1841"/>
      <c r="B20" s="1843"/>
      <c r="C20" s="1540" t="s">
        <v>858</v>
      </c>
      <c r="D20" s="1544">
        <v>0</v>
      </c>
      <c r="E20" s="1544">
        <v>0</v>
      </c>
      <c r="F20" s="1544">
        <v>0</v>
      </c>
      <c r="G20" s="1544">
        <v>0</v>
      </c>
      <c r="H20" s="1549">
        <v>54698</v>
      </c>
      <c r="I20" s="1544">
        <v>0</v>
      </c>
      <c r="J20" s="1544">
        <v>0</v>
      </c>
      <c r="K20" s="1544">
        <v>0</v>
      </c>
      <c r="L20" s="1544">
        <v>0</v>
      </c>
      <c r="M20" s="1544">
        <v>0</v>
      </c>
      <c r="N20" s="1544">
        <v>0</v>
      </c>
    </row>
    <row r="21" spans="1:14" s="1546" customFormat="1" ht="25.15" customHeight="1">
      <c r="A21" s="1840">
        <v>24</v>
      </c>
      <c r="B21" s="1534">
        <v>730</v>
      </c>
      <c r="C21" s="1540" t="s">
        <v>786</v>
      </c>
      <c r="D21" s="1541">
        <v>1430958.25</v>
      </c>
      <c r="E21" s="1544">
        <v>0</v>
      </c>
      <c r="F21" s="1544">
        <v>0</v>
      </c>
      <c r="G21" s="1544">
        <v>0</v>
      </c>
      <c r="H21" s="1544">
        <v>0</v>
      </c>
      <c r="I21" s="1544">
        <v>0</v>
      </c>
      <c r="J21" s="1544">
        <v>0</v>
      </c>
      <c r="K21" s="1544">
        <v>0</v>
      </c>
      <c r="L21" s="1544">
        <v>0</v>
      </c>
      <c r="M21" s="1544">
        <v>0</v>
      </c>
      <c r="N21" s="1544">
        <v>0</v>
      </c>
    </row>
    <row r="22" spans="1:14" s="1546" customFormat="1" ht="25.15" customHeight="1">
      <c r="A22" s="1846"/>
      <c r="B22" s="1842">
        <v>921</v>
      </c>
      <c r="C22" s="1540" t="s">
        <v>859</v>
      </c>
      <c r="D22" s="1544">
        <v>0</v>
      </c>
      <c r="E22" s="1544">
        <v>0</v>
      </c>
      <c r="F22" s="1543">
        <v>53.21</v>
      </c>
      <c r="G22" s="1542">
        <v>3499.4</v>
      </c>
      <c r="H22" s="1542">
        <v>4382.07</v>
      </c>
      <c r="I22" s="1542">
        <v>2498.8200000000002</v>
      </c>
      <c r="J22" s="1544">
        <v>0</v>
      </c>
      <c r="K22" s="1544">
        <v>0</v>
      </c>
      <c r="L22" s="1544">
        <v>0</v>
      </c>
      <c r="M22" s="1544">
        <v>0</v>
      </c>
      <c r="N22" s="1544">
        <v>0</v>
      </c>
    </row>
    <row r="23" spans="1:14" s="1546" customFormat="1" ht="25.15" customHeight="1">
      <c r="A23" s="1846"/>
      <c r="B23" s="1843"/>
      <c r="C23" s="1540" t="s">
        <v>786</v>
      </c>
      <c r="D23" s="1541">
        <v>14743988.98</v>
      </c>
      <c r="E23" s="1549">
        <v>247230</v>
      </c>
      <c r="F23" s="1544">
        <v>0</v>
      </c>
      <c r="G23" s="1544">
        <v>0</v>
      </c>
      <c r="H23" s="1544">
        <v>0</v>
      </c>
      <c r="I23" s="1544">
        <v>0</v>
      </c>
      <c r="J23" s="1544">
        <v>0</v>
      </c>
      <c r="K23" s="1544">
        <v>0</v>
      </c>
      <c r="L23" s="1544">
        <v>0</v>
      </c>
      <c r="M23" s="1544">
        <v>0</v>
      </c>
      <c r="N23" s="1544">
        <v>0</v>
      </c>
    </row>
    <row r="24" spans="1:14" s="1546" customFormat="1" ht="25.15" customHeight="1">
      <c r="A24" s="1840">
        <v>27</v>
      </c>
      <c r="B24" s="1534">
        <v>150</v>
      </c>
      <c r="C24" s="1540" t="s">
        <v>857</v>
      </c>
      <c r="D24" s="1544">
        <v>0</v>
      </c>
      <c r="E24" s="1544">
        <v>0</v>
      </c>
      <c r="F24" s="1544">
        <v>0</v>
      </c>
      <c r="G24" s="1542">
        <v>255967.03</v>
      </c>
      <c r="H24" s="1542">
        <v>356630.01</v>
      </c>
      <c r="I24" s="1542">
        <v>436714.37</v>
      </c>
      <c r="J24" s="1542">
        <v>972085.43</v>
      </c>
      <c r="K24" s="1542">
        <v>395019.93</v>
      </c>
      <c r="L24" s="1543">
        <v>1</v>
      </c>
      <c r="M24" s="1542">
        <v>82200.69</v>
      </c>
      <c r="N24" s="1544">
        <v>0</v>
      </c>
    </row>
    <row r="25" spans="1:14" s="1546" customFormat="1" ht="25.15" customHeight="1">
      <c r="A25" s="1846"/>
      <c r="B25" s="1842">
        <v>750</v>
      </c>
      <c r="C25" s="1540" t="s">
        <v>857</v>
      </c>
      <c r="D25" s="1544">
        <v>0</v>
      </c>
      <c r="E25" s="1544">
        <v>0</v>
      </c>
      <c r="F25" s="1544">
        <v>0</v>
      </c>
      <c r="G25" s="1544">
        <v>0</v>
      </c>
      <c r="H25" s="1541">
        <v>889.1</v>
      </c>
      <c r="I25" s="1542">
        <v>44372.26</v>
      </c>
      <c r="J25" s="1542">
        <v>3475.7</v>
      </c>
      <c r="K25" s="1544">
        <v>0</v>
      </c>
      <c r="L25" s="1544">
        <v>0</v>
      </c>
      <c r="M25" s="1544">
        <v>0</v>
      </c>
      <c r="N25" s="1544">
        <v>0</v>
      </c>
    </row>
    <row r="26" spans="1:14" s="1546" customFormat="1" ht="25.15" customHeight="1">
      <c r="A26" s="1846"/>
      <c r="B26" s="1847"/>
      <c r="C26" s="1540" t="s">
        <v>790</v>
      </c>
      <c r="D26" s="1541">
        <v>73255899.390000001</v>
      </c>
      <c r="E26" s="1542">
        <v>1126408.19</v>
      </c>
      <c r="F26" s="1542">
        <v>10535856.960000001</v>
      </c>
      <c r="G26" s="1542">
        <v>656773.37</v>
      </c>
      <c r="H26" s="1544">
        <v>0</v>
      </c>
      <c r="I26" s="1544">
        <v>0</v>
      </c>
      <c r="J26" s="1544">
        <v>0</v>
      </c>
      <c r="K26" s="1544">
        <v>0</v>
      </c>
      <c r="L26" s="1543">
        <v>1</v>
      </c>
      <c r="M26" s="1544">
        <v>0</v>
      </c>
      <c r="N26" s="1543">
        <v>0.01</v>
      </c>
    </row>
    <row r="27" spans="1:14" s="1546" customFormat="1" ht="25.15" customHeight="1">
      <c r="A27" s="1841"/>
      <c r="B27" s="1843"/>
      <c r="C27" s="1540" t="s">
        <v>858</v>
      </c>
      <c r="D27" s="1544">
        <v>0</v>
      </c>
      <c r="E27" s="1544">
        <v>0</v>
      </c>
      <c r="F27" s="1544">
        <v>0</v>
      </c>
      <c r="G27" s="1544">
        <v>0</v>
      </c>
      <c r="H27" s="1544">
        <v>0</v>
      </c>
      <c r="I27" s="1542">
        <v>94426.4</v>
      </c>
      <c r="J27" s="1544">
        <v>0</v>
      </c>
      <c r="K27" s="1544">
        <v>0</v>
      </c>
      <c r="L27" s="1544">
        <v>0</v>
      </c>
      <c r="M27" s="1544">
        <v>0</v>
      </c>
      <c r="N27" s="1544">
        <v>0</v>
      </c>
    </row>
    <row r="28" spans="1:14" s="1546" customFormat="1" ht="25.15" customHeight="1">
      <c r="A28" s="1840">
        <v>28</v>
      </c>
      <c r="B28" s="1842">
        <v>730</v>
      </c>
      <c r="C28" s="1540" t="s">
        <v>857</v>
      </c>
      <c r="D28" s="1544">
        <v>0</v>
      </c>
      <c r="E28" s="1544">
        <v>0</v>
      </c>
      <c r="F28" s="1544">
        <v>0</v>
      </c>
      <c r="G28" s="1542">
        <v>1396225.37</v>
      </c>
      <c r="H28" s="1542">
        <v>2046984.38</v>
      </c>
      <c r="I28" s="1542">
        <v>217475.76</v>
      </c>
      <c r="J28" s="1542">
        <v>45865.42</v>
      </c>
      <c r="K28" s="1542">
        <v>7367.33</v>
      </c>
      <c r="L28" s="1542">
        <v>2572.3000000000002</v>
      </c>
      <c r="M28" s="1543">
        <v>101.19</v>
      </c>
      <c r="N28" s="1544">
        <v>0</v>
      </c>
    </row>
    <row r="29" spans="1:14" s="1546" customFormat="1" ht="25.15" customHeight="1">
      <c r="A29" s="1846"/>
      <c r="B29" s="1847"/>
      <c r="C29" s="1540" t="s">
        <v>786</v>
      </c>
      <c r="D29" s="1548">
        <v>0</v>
      </c>
      <c r="E29" s="1544">
        <v>0</v>
      </c>
      <c r="F29" s="1544">
        <v>0</v>
      </c>
      <c r="G29" s="1542">
        <v>1214.8900000000001</v>
      </c>
      <c r="H29" s="1541">
        <v>596.33000000000004</v>
      </c>
      <c r="I29" s="1544">
        <v>0</v>
      </c>
      <c r="J29" s="1544">
        <v>0</v>
      </c>
      <c r="K29" s="1544">
        <v>0</v>
      </c>
      <c r="L29" s="1544">
        <v>0</v>
      </c>
      <c r="M29" s="1544">
        <v>0</v>
      </c>
      <c r="N29" s="1544">
        <v>0</v>
      </c>
    </row>
    <row r="30" spans="1:14" s="1546" customFormat="1" ht="25.15" customHeight="1">
      <c r="A30" s="1846"/>
      <c r="B30" s="1847"/>
      <c r="C30" s="1540" t="s">
        <v>787</v>
      </c>
      <c r="D30" s="1541">
        <v>104976823.91</v>
      </c>
      <c r="E30" s="1542">
        <v>1924768.41</v>
      </c>
      <c r="F30" s="1542">
        <v>1087244.06</v>
      </c>
      <c r="G30" s="1542">
        <v>13127.98</v>
      </c>
      <c r="H30" s="1544">
        <v>0</v>
      </c>
      <c r="I30" s="1544">
        <v>0</v>
      </c>
      <c r="J30" s="1544">
        <v>0</v>
      </c>
      <c r="K30" s="1544">
        <v>0</v>
      </c>
      <c r="L30" s="1544">
        <v>0</v>
      </c>
      <c r="M30" s="1544">
        <v>0</v>
      </c>
      <c r="N30" s="1542">
        <v>75904.639999999999</v>
      </c>
    </row>
    <row r="31" spans="1:14" s="1546" customFormat="1" ht="25.15" customHeight="1">
      <c r="A31" s="1846"/>
      <c r="B31" s="1847"/>
      <c r="C31" s="1540" t="s">
        <v>860</v>
      </c>
      <c r="D31" s="1544">
        <v>0</v>
      </c>
      <c r="E31" s="1544">
        <v>0</v>
      </c>
      <c r="F31" s="1544">
        <v>0</v>
      </c>
      <c r="G31" s="1544">
        <v>0</v>
      </c>
      <c r="H31" s="1544">
        <v>0</v>
      </c>
      <c r="I31" s="1544">
        <v>0</v>
      </c>
      <c r="J31" s="1544">
        <v>0</v>
      </c>
      <c r="K31" s="1542">
        <v>5373.75</v>
      </c>
      <c r="L31" s="1544">
        <v>0</v>
      </c>
      <c r="M31" s="1544">
        <v>0</v>
      </c>
      <c r="N31" s="1544">
        <v>0</v>
      </c>
    </row>
    <row r="32" spans="1:14" s="1546" customFormat="1" ht="25.15" customHeight="1">
      <c r="A32" s="1841"/>
      <c r="B32" s="1843"/>
      <c r="C32" s="1540" t="s">
        <v>789</v>
      </c>
      <c r="D32" s="1541">
        <v>10902146.639999999</v>
      </c>
      <c r="E32" s="1542">
        <v>485259.93000000005</v>
      </c>
      <c r="F32" s="1542">
        <v>200274.97</v>
      </c>
      <c r="G32" s="1549">
        <v>88624.33</v>
      </c>
      <c r="H32" s="1544">
        <v>0</v>
      </c>
      <c r="I32" s="1544">
        <v>0</v>
      </c>
      <c r="J32" s="1544">
        <v>0</v>
      </c>
      <c r="K32" s="1544">
        <v>0</v>
      </c>
      <c r="L32" s="1544">
        <v>0</v>
      </c>
      <c r="M32" s="1544">
        <v>0</v>
      </c>
      <c r="N32" s="1543">
        <v>429.46</v>
      </c>
    </row>
    <row r="33" spans="1:14" s="1546" customFormat="1" ht="25.15" customHeight="1">
      <c r="A33" s="1840">
        <v>30</v>
      </c>
      <c r="B33" s="1842">
        <v>801</v>
      </c>
      <c r="C33" s="1540" t="s">
        <v>860</v>
      </c>
      <c r="D33" s="1544">
        <v>0</v>
      </c>
      <c r="E33" s="1544">
        <v>0</v>
      </c>
      <c r="F33" s="1544">
        <v>0</v>
      </c>
      <c r="G33" s="1544">
        <v>0</v>
      </c>
      <c r="H33" s="1544">
        <v>0</v>
      </c>
      <c r="I33" s="1544">
        <v>0</v>
      </c>
      <c r="J33" s="1549">
        <v>16090.35</v>
      </c>
      <c r="K33" s="1544">
        <v>0</v>
      </c>
      <c r="L33" s="1544">
        <v>0</v>
      </c>
      <c r="M33" s="1544">
        <v>0</v>
      </c>
      <c r="N33" s="1544">
        <v>0</v>
      </c>
    </row>
    <row r="34" spans="1:14" s="1546" customFormat="1" ht="25.15" customHeight="1">
      <c r="A34" s="1841"/>
      <c r="B34" s="1843"/>
      <c r="C34" s="1540" t="s">
        <v>789</v>
      </c>
      <c r="D34" s="1541">
        <v>2474372.1900000004</v>
      </c>
      <c r="E34" s="1542">
        <v>329436.08</v>
      </c>
      <c r="F34" s="1544">
        <v>0</v>
      </c>
      <c r="G34" s="1544">
        <v>0</v>
      </c>
      <c r="H34" s="1544">
        <v>0</v>
      </c>
      <c r="I34" s="1544">
        <v>0</v>
      </c>
      <c r="J34" s="1544">
        <v>0</v>
      </c>
      <c r="K34" s="1544">
        <v>0</v>
      </c>
      <c r="L34" s="1544">
        <v>0</v>
      </c>
      <c r="M34" s="1544">
        <v>0</v>
      </c>
      <c r="N34" s="1544">
        <v>0</v>
      </c>
    </row>
    <row r="35" spans="1:14" s="1546" customFormat="1" ht="25.15" customHeight="1">
      <c r="A35" s="1840">
        <v>31</v>
      </c>
      <c r="B35" s="1534">
        <v>150</v>
      </c>
      <c r="C35" s="1540" t="s">
        <v>860</v>
      </c>
      <c r="D35" s="1544">
        <v>0</v>
      </c>
      <c r="E35" s="1544">
        <v>0</v>
      </c>
      <c r="F35" s="1544">
        <v>0</v>
      </c>
      <c r="G35" s="1544">
        <v>0</v>
      </c>
      <c r="H35" s="1543">
        <v>44.69</v>
      </c>
      <c r="I35" s="1542">
        <v>3866.42</v>
      </c>
      <c r="J35" s="1542">
        <v>8298.26</v>
      </c>
      <c r="K35" s="1542">
        <v>1290.0999999999999</v>
      </c>
      <c r="L35" s="1542">
        <v>1427.44</v>
      </c>
      <c r="M35" s="1542">
        <v>15731.47</v>
      </c>
      <c r="N35" s="1544">
        <v>0</v>
      </c>
    </row>
    <row r="36" spans="1:14" s="1546" customFormat="1" ht="25.15" customHeight="1">
      <c r="A36" s="1841"/>
      <c r="B36" s="1534">
        <v>853</v>
      </c>
      <c r="C36" s="1540" t="s">
        <v>789</v>
      </c>
      <c r="D36" s="1541">
        <v>3111221.15</v>
      </c>
      <c r="E36" s="1542">
        <v>142558.99</v>
      </c>
      <c r="F36" s="1544">
        <v>0</v>
      </c>
      <c r="G36" s="1544">
        <v>0</v>
      </c>
      <c r="H36" s="1544">
        <v>0</v>
      </c>
      <c r="I36" s="1544">
        <v>0</v>
      </c>
      <c r="J36" s="1544">
        <v>0</v>
      </c>
      <c r="K36" s="1544">
        <v>0</v>
      </c>
      <c r="L36" s="1544">
        <v>0</v>
      </c>
      <c r="M36" s="1544">
        <v>0</v>
      </c>
      <c r="N36" s="1542">
        <v>642993.81999999995</v>
      </c>
    </row>
    <row r="37" spans="1:14" s="1546" customFormat="1" ht="25.15" customHeight="1">
      <c r="A37" s="1545">
        <v>32</v>
      </c>
      <c r="B37" s="1534">
        <v>801</v>
      </c>
      <c r="C37" s="1550" t="s">
        <v>861</v>
      </c>
      <c r="D37" s="1551">
        <v>336</v>
      </c>
      <c r="E37" s="1544">
        <v>0</v>
      </c>
      <c r="F37" s="1544">
        <v>0</v>
      </c>
      <c r="G37" s="1544">
        <v>0</v>
      </c>
      <c r="H37" s="1544">
        <v>0</v>
      </c>
      <c r="I37" s="1544">
        <v>0</v>
      </c>
      <c r="J37" s="1544">
        <v>0</v>
      </c>
      <c r="K37" s="1544">
        <v>0</v>
      </c>
      <c r="L37" s="1544">
        <v>0</v>
      </c>
      <c r="M37" s="1544">
        <v>0</v>
      </c>
      <c r="N37" s="1544">
        <v>0</v>
      </c>
    </row>
    <row r="38" spans="1:14" s="1546" customFormat="1" ht="25.15" customHeight="1">
      <c r="A38" s="1848" t="s">
        <v>889</v>
      </c>
      <c r="B38" s="1842">
        <v>150</v>
      </c>
      <c r="C38" s="1540" t="s">
        <v>857</v>
      </c>
      <c r="D38" s="1544">
        <v>0</v>
      </c>
      <c r="E38" s="1544">
        <v>0</v>
      </c>
      <c r="F38" s="1544">
        <v>0</v>
      </c>
      <c r="G38" s="1542">
        <v>2763344.62</v>
      </c>
      <c r="H38" s="1542">
        <v>7275693.8200000003</v>
      </c>
      <c r="I38" s="1542">
        <v>447839.89</v>
      </c>
      <c r="J38" s="1544">
        <v>0</v>
      </c>
      <c r="K38" s="1544">
        <v>0</v>
      </c>
      <c r="L38" s="1544">
        <v>0</v>
      </c>
      <c r="M38" s="1542">
        <v>62718.3</v>
      </c>
      <c r="N38" s="1544">
        <v>0</v>
      </c>
    </row>
    <row r="39" spans="1:14" s="1546" customFormat="1" ht="25.15" customHeight="1">
      <c r="A39" s="1849"/>
      <c r="B39" s="1847"/>
      <c r="C39" s="1540" t="s">
        <v>787</v>
      </c>
      <c r="D39" s="1541">
        <v>38998562.200000003</v>
      </c>
      <c r="E39" s="1542">
        <v>1923097.9300000002</v>
      </c>
      <c r="F39" s="1542">
        <v>566196.79</v>
      </c>
      <c r="G39" s="1544">
        <v>0</v>
      </c>
      <c r="H39" s="1544">
        <v>0</v>
      </c>
      <c r="I39" s="1544">
        <v>0</v>
      </c>
      <c r="J39" s="1544">
        <v>0</v>
      </c>
      <c r="K39" s="1544">
        <v>0</v>
      </c>
      <c r="L39" s="1544">
        <v>0</v>
      </c>
      <c r="M39" s="1544">
        <v>0</v>
      </c>
      <c r="N39" s="1544">
        <v>0</v>
      </c>
    </row>
    <row r="40" spans="1:14" s="1546" customFormat="1" ht="25.15" customHeight="1">
      <c r="A40" s="1849"/>
      <c r="B40" s="1847"/>
      <c r="C40" s="1540" t="s">
        <v>788</v>
      </c>
      <c r="D40" s="1541">
        <v>811863.65</v>
      </c>
      <c r="E40" s="1542">
        <v>93435.22</v>
      </c>
      <c r="F40" s="1542">
        <v>22440.400000000001</v>
      </c>
      <c r="G40" s="1544">
        <v>0</v>
      </c>
      <c r="H40" s="1544">
        <v>0</v>
      </c>
      <c r="I40" s="1544">
        <v>0</v>
      </c>
      <c r="J40" s="1544">
        <v>0</v>
      </c>
      <c r="K40" s="1544">
        <v>0</v>
      </c>
      <c r="L40" s="1544">
        <v>0</v>
      </c>
      <c r="M40" s="1544">
        <v>0</v>
      </c>
      <c r="N40" s="1544">
        <v>0</v>
      </c>
    </row>
    <row r="41" spans="1:14" s="1546" customFormat="1" ht="25.15" customHeight="1">
      <c r="A41" s="1849"/>
      <c r="B41" s="1843"/>
      <c r="C41" s="1540" t="s">
        <v>789</v>
      </c>
      <c r="D41" s="1541">
        <v>1265464.18</v>
      </c>
      <c r="E41" s="1542">
        <v>9364</v>
      </c>
      <c r="F41" s="1542">
        <v>73450.210000000006</v>
      </c>
      <c r="G41" s="1542">
        <v>198597.72</v>
      </c>
      <c r="H41" s="1544">
        <v>0</v>
      </c>
      <c r="I41" s="1544">
        <v>0</v>
      </c>
      <c r="J41" s="1544">
        <v>0</v>
      </c>
      <c r="K41" s="1544">
        <v>0</v>
      </c>
      <c r="L41" s="1544">
        <v>0</v>
      </c>
      <c r="M41" s="1544">
        <v>0</v>
      </c>
      <c r="N41" s="1544">
        <v>0</v>
      </c>
    </row>
    <row r="42" spans="1:14" s="1546" customFormat="1" ht="25.15" customHeight="1">
      <c r="A42" s="1849"/>
      <c r="B42" s="1842">
        <v>500</v>
      </c>
      <c r="C42" s="1540" t="s">
        <v>857</v>
      </c>
      <c r="D42" s="1544">
        <v>0</v>
      </c>
      <c r="E42" s="1544">
        <v>0</v>
      </c>
      <c r="F42" s="1544">
        <v>0</v>
      </c>
      <c r="G42" s="1544">
        <v>0</v>
      </c>
      <c r="H42" s="1542">
        <v>2175307.5499999998</v>
      </c>
      <c r="I42" s="1542">
        <v>66159.149999999994</v>
      </c>
      <c r="J42" s="1544">
        <v>0</v>
      </c>
      <c r="K42" s="1542">
        <v>22620.37</v>
      </c>
      <c r="L42" s="1544">
        <v>0</v>
      </c>
      <c r="M42" s="1544">
        <v>0</v>
      </c>
      <c r="N42" s="1544">
        <v>0</v>
      </c>
    </row>
    <row r="43" spans="1:14" s="1546" customFormat="1" ht="25.15" customHeight="1">
      <c r="A43" s="1849"/>
      <c r="B43" s="1843"/>
      <c r="C43" s="1540" t="s">
        <v>787</v>
      </c>
      <c r="D43" s="1544">
        <v>0</v>
      </c>
      <c r="E43" s="1544">
        <v>0</v>
      </c>
      <c r="F43" s="1542">
        <v>26077.35</v>
      </c>
      <c r="G43" s="1544">
        <v>0</v>
      </c>
      <c r="H43" s="1544">
        <v>0</v>
      </c>
      <c r="I43" s="1544">
        <v>0</v>
      </c>
      <c r="J43" s="1544">
        <v>0</v>
      </c>
      <c r="K43" s="1544">
        <v>0</v>
      </c>
      <c r="L43" s="1544">
        <v>0</v>
      </c>
      <c r="M43" s="1544">
        <v>0</v>
      </c>
      <c r="N43" s="1544">
        <v>0</v>
      </c>
    </row>
    <row r="44" spans="1:14" s="1546" customFormat="1" ht="25.15" customHeight="1">
      <c r="A44" s="1849"/>
      <c r="B44" s="1552">
        <v>730</v>
      </c>
      <c r="C44" s="1540" t="s">
        <v>789</v>
      </c>
      <c r="D44" s="1541">
        <v>16321.04</v>
      </c>
      <c r="E44" s="1544">
        <v>0</v>
      </c>
      <c r="F44" s="1553">
        <v>0</v>
      </c>
      <c r="G44" s="1544">
        <v>0</v>
      </c>
      <c r="H44" s="1544">
        <v>0</v>
      </c>
      <c r="I44" s="1544">
        <v>0</v>
      </c>
      <c r="J44" s="1544">
        <v>0</v>
      </c>
      <c r="K44" s="1544">
        <v>0</v>
      </c>
      <c r="L44" s="1544">
        <v>0</v>
      </c>
      <c r="M44" s="1544">
        <v>0</v>
      </c>
      <c r="N44" s="1544">
        <v>0</v>
      </c>
    </row>
    <row r="45" spans="1:14" s="1546" customFormat="1" ht="25.15" customHeight="1">
      <c r="A45" s="1849"/>
      <c r="B45" s="1552">
        <v>750</v>
      </c>
      <c r="C45" s="1540" t="s">
        <v>789</v>
      </c>
      <c r="D45" s="1541">
        <v>372218.07</v>
      </c>
      <c r="E45" s="1554">
        <v>4495.58</v>
      </c>
      <c r="F45" s="1544">
        <v>0</v>
      </c>
      <c r="G45" s="1544">
        <v>0</v>
      </c>
      <c r="H45" s="1544">
        <v>0</v>
      </c>
      <c r="I45" s="1544">
        <v>0</v>
      </c>
      <c r="J45" s="1544">
        <v>0</v>
      </c>
      <c r="K45" s="1544">
        <v>0</v>
      </c>
      <c r="L45" s="1544">
        <v>0</v>
      </c>
      <c r="M45" s="1544">
        <v>0</v>
      </c>
      <c r="N45" s="1544">
        <v>0</v>
      </c>
    </row>
    <row r="46" spans="1:14" s="1546" customFormat="1" ht="25.15" customHeight="1">
      <c r="A46" s="1849"/>
      <c r="B46" s="1842">
        <v>758</v>
      </c>
      <c r="C46" s="1540" t="s">
        <v>860</v>
      </c>
      <c r="D46" s="1544">
        <v>0</v>
      </c>
      <c r="E46" s="1544">
        <v>0</v>
      </c>
      <c r="F46" s="1544">
        <v>0</v>
      </c>
      <c r="G46" s="1544">
        <v>0</v>
      </c>
      <c r="H46" s="1542">
        <v>14881.93</v>
      </c>
      <c r="I46" s="1542">
        <v>31749.11</v>
      </c>
      <c r="J46" s="1542">
        <v>47607.05</v>
      </c>
      <c r="K46" s="1542">
        <v>241367.39</v>
      </c>
      <c r="L46" s="1542">
        <v>29265.93</v>
      </c>
      <c r="M46" s="1542">
        <v>1133669.43</v>
      </c>
      <c r="N46" s="1544">
        <v>0</v>
      </c>
    </row>
    <row r="47" spans="1:14" s="1546" customFormat="1" ht="25.15" customHeight="1">
      <c r="A47" s="1849"/>
      <c r="B47" s="1847"/>
      <c r="C47" s="1540" t="s">
        <v>862</v>
      </c>
      <c r="D47" s="1544">
        <v>0</v>
      </c>
      <c r="E47" s="1544">
        <v>0</v>
      </c>
      <c r="F47" s="1544">
        <v>0</v>
      </c>
      <c r="G47" s="1544">
        <v>0</v>
      </c>
      <c r="H47" s="1542">
        <v>7381.32</v>
      </c>
      <c r="I47" s="1542">
        <v>230226.75</v>
      </c>
      <c r="J47" s="1542">
        <v>22941.78</v>
      </c>
      <c r="K47" s="1542">
        <v>6504.36</v>
      </c>
      <c r="L47" s="1544">
        <v>0</v>
      </c>
      <c r="M47" s="1542">
        <v>45330.06</v>
      </c>
      <c r="N47" s="1544">
        <v>0</v>
      </c>
    </row>
    <row r="48" spans="1:14" s="1546" customFormat="1" ht="25.15" customHeight="1">
      <c r="A48" s="1849"/>
      <c r="B48" s="1847"/>
      <c r="C48" s="1540" t="s">
        <v>863</v>
      </c>
      <c r="D48" s="1541">
        <v>9396064.8399999999</v>
      </c>
      <c r="E48" s="1541">
        <v>358448.66</v>
      </c>
      <c r="F48" s="1541">
        <v>416050.85</v>
      </c>
      <c r="G48" s="1543">
        <v>276</v>
      </c>
      <c r="H48" s="1544">
        <v>0</v>
      </c>
      <c r="I48" s="1544">
        <v>0</v>
      </c>
      <c r="J48" s="1544">
        <v>0</v>
      </c>
      <c r="K48" s="1544">
        <v>0</v>
      </c>
      <c r="L48" s="1544">
        <v>0</v>
      </c>
      <c r="M48" s="1544">
        <v>0</v>
      </c>
      <c r="N48" s="1543">
        <v>3.07</v>
      </c>
    </row>
    <row r="49" spans="1:14" s="1546" customFormat="1" ht="25.15" customHeight="1">
      <c r="A49" s="1849"/>
      <c r="B49" s="1847"/>
      <c r="C49" s="1540" t="s">
        <v>864</v>
      </c>
      <c r="D49" s="1544">
        <v>0</v>
      </c>
      <c r="E49" s="1544">
        <v>0</v>
      </c>
      <c r="F49" s="1544">
        <v>0</v>
      </c>
      <c r="G49" s="1541">
        <v>17392.509999999998</v>
      </c>
      <c r="H49" s="1542">
        <v>3138.81</v>
      </c>
      <c r="I49" s="1544">
        <v>0</v>
      </c>
      <c r="J49" s="1544">
        <v>0</v>
      </c>
      <c r="K49" s="1544">
        <v>0</v>
      </c>
      <c r="L49" s="1544">
        <v>0</v>
      </c>
      <c r="M49" s="1544">
        <v>0</v>
      </c>
      <c r="N49" s="1544">
        <v>0</v>
      </c>
    </row>
    <row r="50" spans="1:14" s="1546" customFormat="1" ht="25.15" customHeight="1">
      <c r="A50" s="1849"/>
      <c r="B50" s="1847"/>
      <c r="C50" s="1540" t="s">
        <v>865</v>
      </c>
      <c r="D50" s="1541">
        <v>6758720.9800000004</v>
      </c>
      <c r="E50" s="1542">
        <v>843935.5</v>
      </c>
      <c r="F50" s="1542">
        <v>12286.21</v>
      </c>
      <c r="G50" s="1544">
        <v>0</v>
      </c>
      <c r="H50" s="1544">
        <v>0</v>
      </c>
      <c r="I50" s="1544">
        <v>0</v>
      </c>
      <c r="J50" s="1544">
        <v>0</v>
      </c>
      <c r="K50" s="1544">
        <v>0</v>
      </c>
      <c r="L50" s="1544">
        <v>0</v>
      </c>
      <c r="M50" s="1544">
        <v>0</v>
      </c>
      <c r="N50" s="1544">
        <v>0</v>
      </c>
    </row>
    <row r="51" spans="1:14" s="1546" customFormat="1" ht="25.15" customHeight="1">
      <c r="A51" s="1849"/>
      <c r="B51" s="1847"/>
      <c r="C51" s="1540" t="s">
        <v>866</v>
      </c>
      <c r="D51" s="1544">
        <v>0</v>
      </c>
      <c r="E51" s="1544">
        <v>0</v>
      </c>
      <c r="F51" s="1544">
        <v>0</v>
      </c>
      <c r="G51" s="1544">
        <v>0</v>
      </c>
      <c r="H51" s="1544">
        <v>0</v>
      </c>
      <c r="I51" s="1542">
        <v>10239.84</v>
      </c>
      <c r="J51" s="1542">
        <v>3309.44</v>
      </c>
      <c r="K51" s="1544">
        <v>0</v>
      </c>
      <c r="L51" s="1544">
        <v>0</v>
      </c>
      <c r="M51" s="1542">
        <v>2870.42</v>
      </c>
      <c r="N51" s="1544">
        <v>0</v>
      </c>
    </row>
    <row r="52" spans="1:14" s="1546" customFormat="1" ht="25.15" customHeight="1">
      <c r="A52" s="1849"/>
      <c r="B52" s="1847"/>
      <c r="C52" s="1540" t="s">
        <v>867</v>
      </c>
      <c r="D52" s="1541">
        <v>30345258.859999999</v>
      </c>
      <c r="E52" s="1542">
        <v>1884112.02</v>
      </c>
      <c r="F52" s="1542">
        <v>173169.8</v>
      </c>
      <c r="G52" s="1544">
        <v>0</v>
      </c>
      <c r="H52" s="1544">
        <v>0</v>
      </c>
      <c r="I52" s="1544">
        <v>0</v>
      </c>
      <c r="J52" s="1544">
        <v>0</v>
      </c>
      <c r="K52" s="1544">
        <v>0</v>
      </c>
      <c r="L52" s="1544">
        <v>0</v>
      </c>
      <c r="M52" s="1544">
        <v>0</v>
      </c>
      <c r="N52" s="1542">
        <v>1690.92</v>
      </c>
    </row>
    <row r="53" spans="1:14" s="1546" customFormat="1" ht="25.15" customHeight="1">
      <c r="A53" s="1849"/>
      <c r="B53" s="1847"/>
      <c r="C53" s="1540" t="s">
        <v>868</v>
      </c>
      <c r="D53" s="1544">
        <v>0</v>
      </c>
      <c r="E53" s="1544">
        <v>0</v>
      </c>
      <c r="F53" s="1544">
        <v>0</v>
      </c>
      <c r="G53" s="1543">
        <v>369.4</v>
      </c>
      <c r="H53" s="1542">
        <v>634.27</v>
      </c>
      <c r="I53" s="1542">
        <v>1308.99</v>
      </c>
      <c r="J53" s="1544">
        <v>0</v>
      </c>
      <c r="K53" s="1542">
        <v>8152.06</v>
      </c>
      <c r="L53" s="1544">
        <v>0</v>
      </c>
      <c r="M53" s="1542">
        <v>103889.84</v>
      </c>
      <c r="N53" s="1544">
        <v>0</v>
      </c>
    </row>
    <row r="54" spans="1:14" s="1546" customFormat="1" ht="25.15" customHeight="1">
      <c r="A54" s="1849"/>
      <c r="B54" s="1847"/>
      <c r="C54" s="1540" t="s">
        <v>830</v>
      </c>
      <c r="D54" s="1541">
        <v>3979704.3199999998</v>
      </c>
      <c r="E54" s="1542">
        <v>383468.6</v>
      </c>
      <c r="F54" s="1542">
        <v>21430.39</v>
      </c>
      <c r="G54" s="1544">
        <v>0</v>
      </c>
      <c r="H54" s="1544">
        <v>0</v>
      </c>
      <c r="I54" s="1544">
        <v>0</v>
      </c>
      <c r="J54" s="1544">
        <v>0</v>
      </c>
      <c r="K54" s="1544">
        <v>0</v>
      </c>
      <c r="L54" s="1544">
        <v>0</v>
      </c>
      <c r="M54" s="1544">
        <v>0</v>
      </c>
      <c r="N54" s="1549">
        <v>9035.02</v>
      </c>
    </row>
    <row r="55" spans="1:14" s="1546" customFormat="1" ht="25.15" customHeight="1">
      <c r="A55" s="1849"/>
      <c r="B55" s="1847"/>
      <c r="C55" s="1540" t="s">
        <v>869</v>
      </c>
      <c r="D55" s="1544">
        <v>0</v>
      </c>
      <c r="E55" s="1544">
        <v>0</v>
      </c>
      <c r="F55" s="1544">
        <v>0</v>
      </c>
      <c r="G55" s="1544">
        <v>0</v>
      </c>
      <c r="H55" s="1542">
        <v>782956.42</v>
      </c>
      <c r="I55" s="1542">
        <v>19508.78</v>
      </c>
      <c r="J55" s="1542">
        <v>762577.36</v>
      </c>
      <c r="K55" s="1542">
        <v>551264.37</v>
      </c>
      <c r="L55" s="1544">
        <v>0</v>
      </c>
      <c r="M55" s="1544">
        <v>0</v>
      </c>
      <c r="N55" s="1544">
        <v>0</v>
      </c>
    </row>
    <row r="56" spans="1:14" s="1546" customFormat="1" ht="25.15" customHeight="1">
      <c r="A56" s="1849"/>
      <c r="B56" s="1847"/>
      <c r="C56" s="1540" t="s">
        <v>795</v>
      </c>
      <c r="D56" s="1541">
        <v>17327741.09</v>
      </c>
      <c r="E56" s="1542">
        <v>2836895.67</v>
      </c>
      <c r="F56" s="1542">
        <v>799119.01</v>
      </c>
      <c r="G56" s="1542">
        <v>63873.69</v>
      </c>
      <c r="H56" s="1544">
        <v>0</v>
      </c>
      <c r="I56" s="1544">
        <v>0</v>
      </c>
      <c r="J56" s="1544">
        <v>0</v>
      </c>
      <c r="K56" s="1544">
        <v>0</v>
      </c>
      <c r="L56" s="1544">
        <v>0</v>
      </c>
      <c r="M56" s="1544">
        <v>0</v>
      </c>
      <c r="N56" s="1549">
        <v>48962.25</v>
      </c>
    </row>
    <row r="57" spans="1:14" s="1546" customFormat="1" ht="25.15" customHeight="1">
      <c r="A57" s="1849"/>
      <c r="B57" s="1847"/>
      <c r="C57" s="1540" t="s">
        <v>870</v>
      </c>
      <c r="D57" s="1555">
        <v>0</v>
      </c>
      <c r="E57" s="1553">
        <v>0</v>
      </c>
      <c r="F57" s="1553">
        <v>0</v>
      </c>
      <c r="G57" s="1544">
        <v>0</v>
      </c>
      <c r="H57" s="1543">
        <v>285.14999999999998</v>
      </c>
      <c r="I57" s="1542">
        <v>3482.52</v>
      </c>
      <c r="J57" s="1544">
        <v>0</v>
      </c>
      <c r="K57" s="1544">
        <v>0</v>
      </c>
      <c r="L57" s="1544">
        <v>0</v>
      </c>
      <c r="M57" s="1544">
        <v>0</v>
      </c>
      <c r="N57" s="1544">
        <v>0</v>
      </c>
    </row>
    <row r="58" spans="1:14" s="1546" customFormat="1" ht="25.15" customHeight="1">
      <c r="A58" s="1849"/>
      <c r="B58" s="1847"/>
      <c r="C58" s="1540" t="s">
        <v>796</v>
      </c>
      <c r="D58" s="1541">
        <v>36659903.439999998</v>
      </c>
      <c r="E58" s="1542">
        <v>3914164.12</v>
      </c>
      <c r="F58" s="1542">
        <v>6342170.2300000004</v>
      </c>
      <c r="G58" s="1542">
        <v>8020720.1299999999</v>
      </c>
      <c r="H58" s="1544">
        <v>0</v>
      </c>
      <c r="I58" s="1544">
        <v>0</v>
      </c>
      <c r="J58" s="1544">
        <v>0</v>
      </c>
      <c r="K58" s="1544">
        <v>0</v>
      </c>
      <c r="L58" s="1544">
        <v>0</v>
      </c>
      <c r="M58" s="1544">
        <v>0</v>
      </c>
      <c r="N58" s="1544">
        <v>0</v>
      </c>
    </row>
    <row r="59" spans="1:14" s="1546" customFormat="1" ht="25.15" customHeight="1">
      <c r="A59" s="1849"/>
      <c r="B59" s="1847"/>
      <c r="C59" s="1540" t="s">
        <v>871</v>
      </c>
      <c r="D59" s="1544">
        <v>0</v>
      </c>
      <c r="E59" s="1544">
        <v>0</v>
      </c>
      <c r="F59" s="1544">
        <v>0</v>
      </c>
      <c r="G59" s="1544">
        <v>0</v>
      </c>
      <c r="H59" s="1542">
        <v>89775.39</v>
      </c>
      <c r="I59" s="1542">
        <v>1957.38</v>
      </c>
      <c r="J59" s="1544">
        <v>0</v>
      </c>
      <c r="K59" s="1544">
        <v>0</v>
      </c>
      <c r="L59" s="1542">
        <v>1864.13</v>
      </c>
      <c r="M59" s="1544">
        <v>0</v>
      </c>
      <c r="N59" s="1544">
        <v>0</v>
      </c>
    </row>
    <row r="60" spans="1:14" s="1546" customFormat="1" ht="25.15" customHeight="1">
      <c r="A60" s="1849"/>
      <c r="B60" s="1847"/>
      <c r="C60" s="1540" t="s">
        <v>861</v>
      </c>
      <c r="D60" s="1541">
        <v>7592782.1000000006</v>
      </c>
      <c r="E60" s="1542">
        <v>864538.47</v>
      </c>
      <c r="F60" s="1542">
        <v>549392.12</v>
      </c>
      <c r="G60" s="1542">
        <v>10316.25</v>
      </c>
      <c r="H60" s="1544">
        <v>0</v>
      </c>
      <c r="I60" s="1544">
        <v>0</v>
      </c>
      <c r="J60" s="1544">
        <v>0</v>
      </c>
      <c r="K60" s="1544">
        <v>0</v>
      </c>
      <c r="L60" s="1544">
        <v>0</v>
      </c>
      <c r="M60" s="1544">
        <v>0</v>
      </c>
      <c r="N60" s="1542">
        <v>20486.739999999998</v>
      </c>
    </row>
    <row r="61" spans="1:14" s="1546" customFormat="1" ht="25.15" customHeight="1">
      <c r="A61" s="1849"/>
      <c r="B61" s="1847"/>
      <c r="C61" s="1540" t="s">
        <v>872</v>
      </c>
      <c r="D61" s="1544">
        <v>0</v>
      </c>
      <c r="E61" s="1544">
        <v>0</v>
      </c>
      <c r="F61" s="1544">
        <v>0</v>
      </c>
      <c r="G61" s="1544">
        <v>0</v>
      </c>
      <c r="H61" s="1542">
        <v>12908.81</v>
      </c>
      <c r="I61" s="1544">
        <v>0</v>
      </c>
      <c r="J61" s="1544">
        <v>0</v>
      </c>
      <c r="K61" s="1544">
        <v>0</v>
      </c>
      <c r="L61" s="1542">
        <v>147168.76</v>
      </c>
      <c r="M61" s="1544">
        <v>0</v>
      </c>
      <c r="N61" s="1544">
        <v>0</v>
      </c>
    </row>
    <row r="62" spans="1:14" s="1546" customFormat="1" ht="25.15" customHeight="1">
      <c r="A62" s="1849"/>
      <c r="B62" s="1847"/>
      <c r="C62" s="1540" t="s">
        <v>798</v>
      </c>
      <c r="D62" s="1541">
        <v>5172214.2</v>
      </c>
      <c r="E62" s="1542">
        <v>1207539.74</v>
      </c>
      <c r="F62" s="1542">
        <v>227783.06</v>
      </c>
      <c r="G62" s="1544">
        <v>0</v>
      </c>
      <c r="H62" s="1544">
        <v>0</v>
      </c>
      <c r="I62" s="1544">
        <v>0</v>
      </c>
      <c r="J62" s="1544">
        <v>0</v>
      </c>
      <c r="K62" s="1544">
        <v>0</v>
      </c>
      <c r="L62" s="1544">
        <v>0</v>
      </c>
      <c r="M62" s="1544">
        <v>0</v>
      </c>
      <c r="N62" s="1543">
        <v>13.27</v>
      </c>
    </row>
    <row r="63" spans="1:14" s="1546" customFormat="1" ht="25.15" customHeight="1">
      <c r="A63" s="1849"/>
      <c r="B63" s="1847"/>
      <c r="C63" s="1540" t="s">
        <v>873</v>
      </c>
      <c r="D63" s="1544">
        <v>0</v>
      </c>
      <c r="E63" s="1544">
        <v>0</v>
      </c>
      <c r="F63" s="1544">
        <v>0</v>
      </c>
      <c r="G63" s="1544">
        <v>0</v>
      </c>
      <c r="H63" s="1544">
        <v>0</v>
      </c>
      <c r="I63" s="1544">
        <v>0</v>
      </c>
      <c r="J63" s="1544">
        <v>0</v>
      </c>
      <c r="K63" s="1544">
        <v>0</v>
      </c>
      <c r="L63" s="1542">
        <v>24036.45</v>
      </c>
      <c r="M63" s="1544">
        <v>0</v>
      </c>
      <c r="N63" s="1544">
        <v>0</v>
      </c>
    </row>
    <row r="64" spans="1:14" s="1546" customFormat="1" ht="25.15" customHeight="1">
      <c r="A64" s="1849"/>
      <c r="B64" s="1847"/>
      <c r="C64" s="1540" t="s">
        <v>799</v>
      </c>
      <c r="D64" s="1541">
        <v>19931712.190000001</v>
      </c>
      <c r="E64" s="1541">
        <v>230847.13</v>
      </c>
      <c r="F64" s="1541">
        <v>349937</v>
      </c>
      <c r="G64" s="1543">
        <v>140.76</v>
      </c>
      <c r="H64" s="1544">
        <v>0</v>
      </c>
      <c r="I64" s="1544">
        <v>0</v>
      </c>
      <c r="J64" s="1544">
        <v>0</v>
      </c>
      <c r="K64" s="1544">
        <v>0</v>
      </c>
      <c r="L64" s="1544">
        <v>0</v>
      </c>
      <c r="M64" s="1544">
        <v>0</v>
      </c>
      <c r="N64" s="1544">
        <v>0</v>
      </c>
    </row>
    <row r="65" spans="1:14" s="1546" customFormat="1" ht="25.15" customHeight="1">
      <c r="A65" s="1849"/>
      <c r="B65" s="1847"/>
      <c r="C65" s="1540" t="s">
        <v>874</v>
      </c>
      <c r="D65" s="1544">
        <v>0</v>
      </c>
      <c r="E65" s="1544">
        <v>0</v>
      </c>
      <c r="F65" s="1544">
        <v>0</v>
      </c>
      <c r="G65" s="1544">
        <v>0</v>
      </c>
      <c r="H65" s="1542">
        <v>10132.89</v>
      </c>
      <c r="I65" s="1544">
        <v>0</v>
      </c>
      <c r="J65" s="1542">
        <v>83442.509999999995</v>
      </c>
      <c r="K65" s="1544">
        <v>0</v>
      </c>
      <c r="L65" s="1544">
        <v>0</v>
      </c>
      <c r="M65" s="1544">
        <v>0</v>
      </c>
      <c r="N65" s="1544">
        <v>0</v>
      </c>
    </row>
    <row r="66" spans="1:14" s="1546" customFormat="1" ht="25.15" customHeight="1">
      <c r="A66" s="1849"/>
      <c r="B66" s="1847"/>
      <c r="C66" s="1540" t="s">
        <v>800</v>
      </c>
      <c r="D66" s="1541">
        <v>3167565.31</v>
      </c>
      <c r="E66" s="1542">
        <v>108489.44</v>
      </c>
      <c r="F66" s="1542">
        <v>7664.95</v>
      </c>
      <c r="G66" s="1544">
        <v>0</v>
      </c>
      <c r="H66" s="1544">
        <v>0</v>
      </c>
      <c r="I66" s="1544">
        <v>0</v>
      </c>
      <c r="J66" s="1544">
        <v>0</v>
      </c>
      <c r="K66" s="1544">
        <v>0</v>
      </c>
      <c r="L66" s="1544">
        <v>0</v>
      </c>
      <c r="M66" s="1544">
        <v>0</v>
      </c>
      <c r="N66" s="1544">
        <v>0</v>
      </c>
    </row>
    <row r="67" spans="1:14" s="1546" customFormat="1" ht="25.15" customHeight="1">
      <c r="A67" s="1849"/>
      <c r="B67" s="1847"/>
      <c r="C67" s="1540" t="s">
        <v>875</v>
      </c>
      <c r="D67" s="1541">
        <v>14959823.379999999</v>
      </c>
      <c r="E67" s="1542">
        <v>1213234.0699999998</v>
      </c>
      <c r="F67" s="1542">
        <v>138221.26</v>
      </c>
      <c r="G67" s="1542">
        <v>2517.6</v>
      </c>
      <c r="H67" s="1544">
        <v>0</v>
      </c>
      <c r="I67" s="1544">
        <v>0</v>
      </c>
      <c r="J67" s="1544">
        <v>0</v>
      </c>
      <c r="K67" s="1544">
        <v>0</v>
      </c>
      <c r="L67" s="1544">
        <v>0</v>
      </c>
      <c r="M67" s="1544">
        <v>0</v>
      </c>
      <c r="N67" s="1544">
        <v>0</v>
      </c>
    </row>
    <row r="68" spans="1:14" s="1546" customFormat="1" ht="25.15" customHeight="1">
      <c r="A68" s="1849"/>
      <c r="B68" s="1847"/>
      <c r="C68" s="1540" t="s">
        <v>876</v>
      </c>
      <c r="D68" s="1544">
        <v>0</v>
      </c>
      <c r="E68" s="1544">
        <v>0</v>
      </c>
      <c r="F68" s="1544">
        <v>0</v>
      </c>
      <c r="G68" s="1542">
        <v>4388.6400000000003</v>
      </c>
      <c r="H68" s="1542">
        <v>56327.9</v>
      </c>
      <c r="I68" s="1544">
        <v>0</v>
      </c>
      <c r="J68" s="1542">
        <v>27888.74</v>
      </c>
      <c r="K68" s="1542">
        <v>22172.73</v>
      </c>
      <c r="L68" s="1542">
        <v>12180.45</v>
      </c>
      <c r="M68" s="1542">
        <v>36040.81</v>
      </c>
      <c r="N68" s="1544">
        <v>0</v>
      </c>
    </row>
    <row r="69" spans="1:14" s="1546" customFormat="1" ht="25.15" customHeight="1">
      <c r="A69" s="1849"/>
      <c r="B69" s="1847"/>
      <c r="C69" s="1540" t="s">
        <v>877</v>
      </c>
      <c r="D69" s="1541">
        <v>16515970.75</v>
      </c>
      <c r="E69" s="1542">
        <v>817694.65999999992</v>
      </c>
      <c r="F69" s="1542">
        <v>743786.37999999989</v>
      </c>
      <c r="G69" s="1544">
        <v>0</v>
      </c>
      <c r="H69" s="1544">
        <v>0</v>
      </c>
      <c r="I69" s="1544">
        <v>0</v>
      </c>
      <c r="J69" s="1544">
        <v>0</v>
      </c>
      <c r="K69" s="1544">
        <v>0</v>
      </c>
      <c r="L69" s="1544">
        <v>0</v>
      </c>
      <c r="M69" s="1544">
        <v>0</v>
      </c>
      <c r="N69" s="1544">
        <v>0</v>
      </c>
    </row>
    <row r="70" spans="1:14" s="1546" customFormat="1" ht="25.15" customHeight="1">
      <c r="A70" s="1849"/>
      <c r="B70" s="1847"/>
      <c r="C70" s="1540" t="s">
        <v>878</v>
      </c>
      <c r="D70" s="1544">
        <v>0</v>
      </c>
      <c r="E70" s="1544">
        <v>0</v>
      </c>
      <c r="F70" s="1544">
        <v>0</v>
      </c>
      <c r="G70" s="1544">
        <v>0</v>
      </c>
      <c r="H70" s="1542">
        <v>5964.52</v>
      </c>
      <c r="I70" s="1541">
        <v>234706.14</v>
      </c>
      <c r="J70" s="1544">
        <v>0</v>
      </c>
      <c r="K70" s="1544">
        <v>0</v>
      </c>
      <c r="L70" s="1541">
        <v>2579.17</v>
      </c>
      <c r="M70" s="1544">
        <v>0</v>
      </c>
      <c r="N70" s="1544">
        <v>0</v>
      </c>
    </row>
    <row r="71" spans="1:14" s="1546" customFormat="1" ht="25.15" customHeight="1">
      <c r="A71" s="1849"/>
      <c r="B71" s="1847"/>
      <c r="C71" s="1540" t="s">
        <v>879</v>
      </c>
      <c r="D71" s="1541">
        <v>12043401.140000001</v>
      </c>
      <c r="E71" s="1542">
        <v>941811.24</v>
      </c>
      <c r="F71" s="1541">
        <v>41265.53</v>
      </c>
      <c r="G71" s="1544">
        <v>0</v>
      </c>
      <c r="H71" s="1544">
        <v>0</v>
      </c>
      <c r="I71" s="1544">
        <v>0</v>
      </c>
      <c r="J71" s="1544">
        <v>0</v>
      </c>
      <c r="K71" s="1544">
        <v>0</v>
      </c>
      <c r="L71" s="1544">
        <v>0</v>
      </c>
      <c r="M71" s="1544">
        <v>0</v>
      </c>
      <c r="N71" s="1543">
        <v>295.57</v>
      </c>
    </row>
    <row r="72" spans="1:14" s="1546" customFormat="1" ht="25.15" customHeight="1">
      <c r="A72" s="1849"/>
      <c r="B72" s="1847"/>
      <c r="C72" s="1540" t="s">
        <v>880</v>
      </c>
      <c r="D72" s="1544">
        <v>0</v>
      </c>
      <c r="E72" s="1544">
        <v>0</v>
      </c>
      <c r="F72" s="1544">
        <v>0</v>
      </c>
      <c r="G72" s="1544">
        <v>0</v>
      </c>
      <c r="H72" s="1544">
        <v>0</v>
      </c>
      <c r="I72" s="1542">
        <v>15805.45</v>
      </c>
      <c r="J72" s="1542">
        <v>23722.26</v>
      </c>
      <c r="K72" s="1544">
        <v>0</v>
      </c>
      <c r="L72" s="1542">
        <v>12496.44</v>
      </c>
      <c r="M72" s="1544">
        <v>0</v>
      </c>
      <c r="N72" s="1544">
        <v>0</v>
      </c>
    </row>
    <row r="73" spans="1:14" s="1546" customFormat="1" ht="25.15" customHeight="1">
      <c r="A73" s="1849"/>
      <c r="B73" s="1847"/>
      <c r="C73" s="1540" t="s">
        <v>881</v>
      </c>
      <c r="D73" s="1541">
        <v>3430244</v>
      </c>
      <c r="E73" s="1541">
        <v>423157.28</v>
      </c>
      <c r="F73" s="1541">
        <v>242122.91</v>
      </c>
      <c r="G73" s="1541">
        <v>68020.990000000005</v>
      </c>
      <c r="H73" s="1544">
        <v>0</v>
      </c>
      <c r="I73" s="1544">
        <v>0</v>
      </c>
      <c r="J73" s="1544">
        <v>0</v>
      </c>
      <c r="K73" s="1544">
        <v>0</v>
      </c>
      <c r="L73" s="1544">
        <v>0</v>
      </c>
      <c r="M73" s="1544">
        <v>0</v>
      </c>
      <c r="N73" s="1542">
        <v>91211.71</v>
      </c>
    </row>
    <row r="74" spans="1:14" s="1546" customFormat="1" ht="25.15" customHeight="1">
      <c r="A74" s="1849"/>
      <c r="B74" s="1847"/>
      <c r="C74" s="1540" t="s">
        <v>882</v>
      </c>
      <c r="D74" s="1544">
        <v>0</v>
      </c>
      <c r="E74" s="1544">
        <v>0</v>
      </c>
      <c r="F74" s="1544">
        <v>0</v>
      </c>
      <c r="G74" s="1541">
        <v>11189.59</v>
      </c>
      <c r="H74" s="1544">
        <v>0</v>
      </c>
      <c r="I74" s="1544">
        <v>0</v>
      </c>
      <c r="J74" s="1544">
        <v>0</v>
      </c>
      <c r="K74" s="1544">
        <v>0</v>
      </c>
      <c r="L74" s="1544">
        <v>0</v>
      </c>
      <c r="M74" s="1542">
        <v>1500</v>
      </c>
      <c r="N74" s="1544">
        <v>0</v>
      </c>
    </row>
    <row r="75" spans="1:14" s="1546" customFormat="1" ht="25.15" customHeight="1">
      <c r="A75" s="1849"/>
      <c r="B75" s="1847"/>
      <c r="C75" s="1540" t="s">
        <v>805</v>
      </c>
      <c r="D75" s="1541">
        <v>11616176.829999998</v>
      </c>
      <c r="E75" s="1542">
        <v>996478.77</v>
      </c>
      <c r="F75" s="1542">
        <v>236172.91</v>
      </c>
      <c r="G75" s="1541">
        <v>1260.28</v>
      </c>
      <c r="H75" s="1544">
        <v>0</v>
      </c>
      <c r="I75" s="1544">
        <v>0</v>
      </c>
      <c r="J75" s="1544">
        <v>0</v>
      </c>
      <c r="K75" s="1544">
        <v>0</v>
      </c>
      <c r="L75" s="1544">
        <v>0</v>
      </c>
      <c r="M75" s="1544">
        <v>0</v>
      </c>
      <c r="N75" s="1544">
        <v>0</v>
      </c>
    </row>
    <row r="76" spans="1:14" s="1546" customFormat="1" ht="25.15" customHeight="1">
      <c r="A76" s="1849"/>
      <c r="B76" s="1847"/>
      <c r="C76" s="1540" t="s">
        <v>883</v>
      </c>
      <c r="D76" s="1544">
        <v>0</v>
      </c>
      <c r="E76" s="1544">
        <v>0</v>
      </c>
      <c r="F76" s="1544">
        <v>0</v>
      </c>
      <c r="G76" s="1544">
        <v>0</v>
      </c>
      <c r="H76" s="1541">
        <v>338956.83</v>
      </c>
      <c r="I76" s="1544">
        <v>0</v>
      </c>
      <c r="J76" s="1544">
        <v>0</v>
      </c>
      <c r="K76" s="1544">
        <v>0</v>
      </c>
      <c r="L76" s="1542">
        <v>10805.86</v>
      </c>
      <c r="M76" s="1544">
        <v>0</v>
      </c>
      <c r="N76" s="1544">
        <v>0</v>
      </c>
    </row>
    <row r="77" spans="1:14" s="1546" customFormat="1" ht="25.15" customHeight="1">
      <c r="A77" s="1849"/>
      <c r="B77" s="1843"/>
      <c r="C77" s="1540" t="s">
        <v>884</v>
      </c>
      <c r="D77" s="1541">
        <v>4615353.54</v>
      </c>
      <c r="E77" s="1542">
        <v>605084.30000000005</v>
      </c>
      <c r="F77" s="1542">
        <v>2589.9699999999998</v>
      </c>
      <c r="G77" s="1544">
        <v>0</v>
      </c>
      <c r="H77" s="1544">
        <v>0</v>
      </c>
      <c r="I77" s="1544">
        <v>0</v>
      </c>
      <c r="J77" s="1544">
        <v>0</v>
      </c>
      <c r="K77" s="1544">
        <v>0</v>
      </c>
      <c r="L77" s="1544">
        <v>0</v>
      </c>
      <c r="M77" s="1544">
        <v>0</v>
      </c>
      <c r="N77" s="1542">
        <v>50000</v>
      </c>
    </row>
    <row r="78" spans="1:14" s="1546" customFormat="1" ht="25.15" customHeight="1">
      <c r="A78" s="1849"/>
      <c r="B78" s="1534">
        <v>801</v>
      </c>
      <c r="C78" s="1540" t="s">
        <v>789</v>
      </c>
      <c r="D78" s="1541">
        <v>166627.38</v>
      </c>
      <c r="E78" s="1541">
        <v>1213538.28</v>
      </c>
      <c r="F78" s="1542">
        <v>2833508.65</v>
      </c>
      <c r="G78" s="1544">
        <v>0</v>
      </c>
      <c r="H78" s="1544">
        <v>0</v>
      </c>
      <c r="I78" s="1544">
        <v>0</v>
      </c>
      <c r="J78" s="1544">
        <v>0</v>
      </c>
      <c r="K78" s="1544">
        <v>0</v>
      </c>
      <c r="L78" s="1544">
        <v>0</v>
      </c>
      <c r="M78" s="1544">
        <v>0</v>
      </c>
      <c r="N78" s="1556">
        <v>19.829999999999998</v>
      </c>
    </row>
    <row r="79" spans="1:14" s="1546" customFormat="1" ht="25.15" customHeight="1">
      <c r="A79" s="1849"/>
      <c r="B79" s="1534">
        <v>851</v>
      </c>
      <c r="C79" s="1540" t="s">
        <v>789</v>
      </c>
      <c r="D79" s="1541">
        <v>638490.37</v>
      </c>
      <c r="E79" s="1544">
        <v>0</v>
      </c>
      <c r="F79" s="1544">
        <v>0</v>
      </c>
      <c r="G79" s="1544">
        <v>0</v>
      </c>
      <c r="H79" s="1544">
        <v>0</v>
      </c>
      <c r="I79" s="1544">
        <v>0</v>
      </c>
      <c r="J79" s="1544">
        <v>0</v>
      </c>
      <c r="K79" s="1544">
        <v>0</v>
      </c>
      <c r="L79" s="1544">
        <v>0</v>
      </c>
      <c r="M79" s="1544">
        <v>0</v>
      </c>
      <c r="N79" s="1544">
        <v>0</v>
      </c>
    </row>
    <row r="80" spans="1:14" s="1546" customFormat="1" ht="25.15" customHeight="1">
      <c r="A80" s="1849"/>
      <c r="B80" s="1534">
        <v>852</v>
      </c>
      <c r="C80" s="1540" t="s">
        <v>789</v>
      </c>
      <c r="D80" s="1544">
        <v>0</v>
      </c>
      <c r="E80" s="1544">
        <v>0</v>
      </c>
      <c r="F80" s="1544">
        <v>0</v>
      </c>
      <c r="G80" s="1544">
        <v>0</v>
      </c>
      <c r="H80" s="1544">
        <v>0</v>
      </c>
      <c r="I80" s="1544">
        <v>0</v>
      </c>
      <c r="J80" s="1544">
        <v>0</v>
      </c>
      <c r="K80" s="1544">
        <v>0</v>
      </c>
      <c r="L80" s="1544">
        <v>0</v>
      </c>
      <c r="M80" s="1544">
        <v>0</v>
      </c>
      <c r="N80" s="1556">
        <v>180.11</v>
      </c>
    </row>
    <row r="81" spans="1:14" s="1546" customFormat="1" ht="25.15" customHeight="1">
      <c r="A81" s="1850"/>
      <c r="B81" s="1534">
        <v>853</v>
      </c>
      <c r="C81" s="1540" t="s">
        <v>789</v>
      </c>
      <c r="D81" s="1541">
        <v>3145662.1700000004</v>
      </c>
      <c r="E81" s="1542">
        <v>159862.97</v>
      </c>
      <c r="F81" s="1542">
        <v>135497.1</v>
      </c>
      <c r="G81" s="1542">
        <v>31825.88</v>
      </c>
      <c r="H81" s="1544">
        <v>0</v>
      </c>
      <c r="I81" s="1544">
        <v>0</v>
      </c>
      <c r="J81" s="1544">
        <v>0</v>
      </c>
      <c r="K81" s="1544">
        <v>0</v>
      </c>
      <c r="L81" s="1544">
        <v>0</v>
      </c>
      <c r="M81" s="1544">
        <v>0</v>
      </c>
      <c r="N81" s="1542">
        <v>2085.31</v>
      </c>
    </row>
    <row r="82" spans="1:14" s="1546" customFormat="1" ht="25.15" customHeight="1">
      <c r="A82" s="1557">
        <v>37</v>
      </c>
      <c r="B82" s="1552">
        <v>755</v>
      </c>
      <c r="C82" s="1540" t="s">
        <v>789</v>
      </c>
      <c r="D82" s="1541">
        <v>250958.68</v>
      </c>
      <c r="E82" s="1542">
        <v>396098.6</v>
      </c>
      <c r="F82" s="1542">
        <v>8681.6200000000008</v>
      </c>
      <c r="G82" s="1544">
        <v>0</v>
      </c>
      <c r="H82" s="1544">
        <v>0</v>
      </c>
      <c r="I82" s="1544">
        <v>0</v>
      </c>
      <c r="J82" s="1544">
        <v>0</v>
      </c>
      <c r="K82" s="1544">
        <v>0</v>
      </c>
      <c r="L82" s="1544">
        <v>0</v>
      </c>
      <c r="M82" s="1544">
        <v>0</v>
      </c>
      <c r="N82" s="1544">
        <v>0</v>
      </c>
    </row>
    <row r="83" spans="1:14" s="1546" customFormat="1" ht="25.15" customHeight="1">
      <c r="A83" s="1840">
        <v>39</v>
      </c>
      <c r="B83" s="1842">
        <v>600</v>
      </c>
      <c r="C83" s="1540" t="s">
        <v>810</v>
      </c>
      <c r="D83" s="1544">
        <v>0</v>
      </c>
      <c r="E83" s="1549">
        <v>225495.71</v>
      </c>
      <c r="F83" s="1549">
        <v>3549.23</v>
      </c>
      <c r="G83" s="1544">
        <v>0</v>
      </c>
      <c r="H83" s="1544">
        <v>0</v>
      </c>
      <c r="I83" s="1544">
        <v>0</v>
      </c>
      <c r="J83" s="1544">
        <v>0</v>
      </c>
      <c r="K83" s="1544">
        <v>0</v>
      </c>
      <c r="L83" s="1544">
        <v>0</v>
      </c>
      <c r="M83" s="1544">
        <v>0</v>
      </c>
      <c r="N83" s="1544">
        <v>0</v>
      </c>
    </row>
    <row r="84" spans="1:14" s="1546" customFormat="1" ht="25.15" customHeight="1">
      <c r="A84" s="1846"/>
      <c r="B84" s="1847"/>
      <c r="C84" s="1540" t="s">
        <v>786</v>
      </c>
      <c r="D84" s="1541">
        <v>141699788.03</v>
      </c>
      <c r="E84" s="1541">
        <v>294169.88</v>
      </c>
      <c r="F84" s="1544">
        <v>0</v>
      </c>
      <c r="G84" s="1544">
        <v>0</v>
      </c>
      <c r="H84" s="1544">
        <v>0</v>
      </c>
      <c r="I84" s="1544">
        <v>0</v>
      </c>
      <c r="J84" s="1544">
        <v>0</v>
      </c>
      <c r="K84" s="1544">
        <v>0</v>
      </c>
      <c r="L84" s="1544">
        <v>0</v>
      </c>
      <c r="M84" s="1544">
        <v>0</v>
      </c>
      <c r="N84" s="1544">
        <v>0</v>
      </c>
    </row>
    <row r="85" spans="1:14" s="1546" customFormat="1" ht="25.15" customHeight="1">
      <c r="A85" s="1841"/>
      <c r="B85" s="1843"/>
      <c r="C85" s="1540" t="s">
        <v>788</v>
      </c>
      <c r="D85" s="1541">
        <v>12330295.33</v>
      </c>
      <c r="E85" s="1544">
        <v>0</v>
      </c>
      <c r="F85" s="1544">
        <v>0</v>
      </c>
      <c r="G85" s="1544">
        <v>0</v>
      </c>
      <c r="H85" s="1544">
        <v>0</v>
      </c>
      <c r="I85" s="1544">
        <v>0</v>
      </c>
      <c r="J85" s="1544">
        <v>0</v>
      </c>
      <c r="K85" s="1544">
        <v>0</v>
      </c>
      <c r="L85" s="1544">
        <v>0</v>
      </c>
      <c r="M85" s="1544">
        <v>0</v>
      </c>
      <c r="N85" s="1544">
        <v>0</v>
      </c>
    </row>
    <row r="86" spans="1:14" s="1546" customFormat="1" ht="25.15" customHeight="1">
      <c r="A86" s="1840">
        <v>41</v>
      </c>
      <c r="B86" s="1558" t="s">
        <v>352</v>
      </c>
      <c r="C86" s="1540" t="s">
        <v>786</v>
      </c>
      <c r="D86" s="1541">
        <v>2306626.4300000002</v>
      </c>
      <c r="E86" s="1544">
        <v>0</v>
      </c>
      <c r="F86" s="1544">
        <v>0</v>
      </c>
      <c r="G86" s="1544">
        <v>0</v>
      </c>
      <c r="H86" s="1544">
        <v>0</v>
      </c>
      <c r="I86" s="1544">
        <v>0</v>
      </c>
      <c r="J86" s="1544">
        <v>0</v>
      </c>
      <c r="K86" s="1544">
        <v>0</v>
      </c>
      <c r="L86" s="1544">
        <v>0</v>
      </c>
      <c r="M86" s="1544">
        <v>0</v>
      </c>
      <c r="N86" s="1544">
        <v>0</v>
      </c>
    </row>
    <row r="87" spans="1:14" s="1546" customFormat="1" ht="25.15" customHeight="1">
      <c r="A87" s="1846"/>
      <c r="B87" s="1558" t="s">
        <v>402</v>
      </c>
      <c r="C87" s="1540" t="s">
        <v>789</v>
      </c>
      <c r="D87" s="1541">
        <v>603.71</v>
      </c>
      <c r="E87" s="1544">
        <v>0</v>
      </c>
      <c r="F87" s="1544">
        <v>0</v>
      </c>
      <c r="G87" s="1544">
        <v>0</v>
      </c>
      <c r="H87" s="1544">
        <v>0</v>
      </c>
      <c r="I87" s="1544">
        <v>0</v>
      </c>
      <c r="J87" s="1544">
        <v>0</v>
      </c>
      <c r="K87" s="1544">
        <v>0</v>
      </c>
      <c r="L87" s="1544">
        <v>0</v>
      </c>
      <c r="M87" s="1544">
        <v>0</v>
      </c>
      <c r="N87" s="1544">
        <v>0</v>
      </c>
    </row>
    <row r="88" spans="1:14" s="1546" customFormat="1" ht="25.15" customHeight="1">
      <c r="A88" s="1846"/>
      <c r="B88" s="1842">
        <v>900</v>
      </c>
      <c r="C88" s="1540" t="s">
        <v>786</v>
      </c>
      <c r="D88" s="1541">
        <v>77804218.439999998</v>
      </c>
      <c r="E88" s="1556">
        <v>25.5</v>
      </c>
      <c r="F88" s="1544">
        <v>0</v>
      </c>
      <c r="G88" s="1544">
        <v>0</v>
      </c>
      <c r="H88" s="1544">
        <v>0</v>
      </c>
      <c r="I88" s="1544">
        <v>0</v>
      </c>
      <c r="J88" s="1544">
        <v>0</v>
      </c>
      <c r="K88" s="1544">
        <v>0</v>
      </c>
      <c r="L88" s="1544">
        <v>0</v>
      </c>
      <c r="M88" s="1544">
        <v>0</v>
      </c>
      <c r="N88" s="1556">
        <v>443.29</v>
      </c>
    </row>
    <row r="89" spans="1:14" s="1546" customFormat="1" ht="25.15" customHeight="1">
      <c r="A89" s="1841"/>
      <c r="B89" s="1843"/>
      <c r="C89" s="1540" t="s">
        <v>885</v>
      </c>
      <c r="D89" s="1544">
        <v>0</v>
      </c>
      <c r="E89" s="1544">
        <v>0</v>
      </c>
      <c r="F89" s="1544">
        <v>0</v>
      </c>
      <c r="G89" s="1544">
        <v>0</v>
      </c>
      <c r="H89" s="1544">
        <v>0</v>
      </c>
      <c r="I89" s="1544">
        <v>0</v>
      </c>
      <c r="J89" s="1544">
        <v>0</v>
      </c>
      <c r="K89" s="1544">
        <v>0</v>
      </c>
      <c r="L89" s="1541">
        <v>166540.67000000001</v>
      </c>
      <c r="M89" s="1544">
        <v>0</v>
      </c>
      <c r="N89" s="1544">
        <v>0</v>
      </c>
    </row>
    <row r="90" spans="1:14" s="1546" customFormat="1" ht="25.15" customHeight="1">
      <c r="A90" s="1545">
        <v>43</v>
      </c>
      <c r="B90" s="1534">
        <v>750</v>
      </c>
      <c r="C90" s="1540" t="s">
        <v>860</v>
      </c>
      <c r="D90" s="1544">
        <v>0</v>
      </c>
      <c r="E90" s="1544">
        <v>0</v>
      </c>
      <c r="F90" s="1544">
        <v>0</v>
      </c>
      <c r="G90" s="1544">
        <v>0</v>
      </c>
      <c r="H90" s="1549">
        <v>14030.1</v>
      </c>
      <c r="I90" s="1544">
        <v>0</v>
      </c>
      <c r="J90" s="1544">
        <v>0</v>
      </c>
      <c r="K90" s="1544">
        <v>0</v>
      </c>
      <c r="L90" s="1544">
        <v>0</v>
      </c>
      <c r="M90" s="1544">
        <v>0</v>
      </c>
      <c r="N90" s="1544">
        <v>0</v>
      </c>
    </row>
    <row r="91" spans="1:14" s="1546" customFormat="1" ht="25.15" customHeight="1">
      <c r="A91" s="1559">
        <v>44</v>
      </c>
      <c r="B91" s="1558" t="s">
        <v>350</v>
      </c>
      <c r="C91" s="1540" t="s">
        <v>886</v>
      </c>
      <c r="D91" s="1541">
        <v>683.89</v>
      </c>
      <c r="E91" s="1544">
        <v>0</v>
      </c>
      <c r="F91" s="1544">
        <v>0</v>
      </c>
      <c r="G91" s="1544">
        <v>0</v>
      </c>
      <c r="H91" s="1544">
        <v>0</v>
      </c>
      <c r="I91" s="1544">
        <v>0</v>
      </c>
      <c r="J91" s="1544">
        <v>0</v>
      </c>
      <c r="K91" s="1544">
        <v>0</v>
      </c>
      <c r="L91" s="1544">
        <v>0</v>
      </c>
      <c r="M91" s="1544">
        <v>0</v>
      </c>
      <c r="N91" s="1544">
        <v>0</v>
      </c>
    </row>
    <row r="92" spans="1:14" s="1546" customFormat="1" ht="25.15" customHeight="1">
      <c r="A92" s="1840">
        <v>46</v>
      </c>
      <c r="B92" s="1534">
        <v>750</v>
      </c>
      <c r="C92" s="1540" t="s">
        <v>789</v>
      </c>
      <c r="D92" s="1541">
        <v>4308.76</v>
      </c>
      <c r="E92" s="1544">
        <v>0</v>
      </c>
      <c r="F92" s="1544">
        <v>0</v>
      </c>
      <c r="G92" s="1544">
        <v>0</v>
      </c>
      <c r="H92" s="1544">
        <v>0</v>
      </c>
      <c r="I92" s="1544">
        <v>0</v>
      </c>
      <c r="J92" s="1544">
        <v>0</v>
      </c>
      <c r="K92" s="1544">
        <v>0</v>
      </c>
      <c r="L92" s="1544">
        <v>0</v>
      </c>
      <c r="M92" s="1544">
        <v>0</v>
      </c>
      <c r="N92" s="1544">
        <v>0</v>
      </c>
    </row>
    <row r="93" spans="1:14" s="1546" customFormat="1" ht="25.15" customHeight="1">
      <c r="A93" s="1846"/>
      <c r="B93" s="1842">
        <v>851</v>
      </c>
      <c r="C93" s="1540" t="s">
        <v>786</v>
      </c>
      <c r="D93" s="1541">
        <v>18853980.370000001</v>
      </c>
      <c r="E93" s="1542">
        <v>52103.05</v>
      </c>
      <c r="F93" s="1544">
        <v>0</v>
      </c>
      <c r="G93" s="1544">
        <v>0</v>
      </c>
      <c r="H93" s="1544">
        <v>0</v>
      </c>
      <c r="I93" s="1544">
        <v>0</v>
      </c>
      <c r="J93" s="1544">
        <v>0</v>
      </c>
      <c r="K93" s="1544">
        <v>0</v>
      </c>
      <c r="L93" s="1544">
        <v>0</v>
      </c>
      <c r="M93" s="1544">
        <v>0</v>
      </c>
      <c r="N93" s="1544">
        <v>0</v>
      </c>
    </row>
    <row r="94" spans="1:14" s="1546" customFormat="1" ht="25.15" customHeight="1">
      <c r="A94" s="1841"/>
      <c r="B94" s="1843"/>
      <c r="C94" s="1540" t="s">
        <v>789</v>
      </c>
      <c r="D94" s="1541">
        <v>1507475.01</v>
      </c>
      <c r="E94" s="1542">
        <v>432237.76</v>
      </c>
      <c r="F94" s="1542">
        <v>30329.48</v>
      </c>
      <c r="G94" s="1542">
        <v>4475.33</v>
      </c>
      <c r="H94" s="1544">
        <v>0</v>
      </c>
      <c r="I94" s="1544">
        <v>0</v>
      </c>
      <c r="J94" s="1544">
        <v>0</v>
      </c>
      <c r="K94" s="1544">
        <v>0</v>
      </c>
      <c r="L94" s="1544">
        <v>0</v>
      </c>
      <c r="M94" s="1544">
        <v>0</v>
      </c>
      <c r="N94" s="1556">
        <v>1.31</v>
      </c>
    </row>
    <row r="95" spans="1:14" s="1546" customFormat="1" ht="25.15" customHeight="1">
      <c r="A95" s="1840">
        <v>47</v>
      </c>
      <c r="B95" s="1552">
        <v>150</v>
      </c>
      <c r="C95" s="1540" t="s">
        <v>786</v>
      </c>
      <c r="D95" s="1541">
        <v>882671.18</v>
      </c>
      <c r="E95" s="1541">
        <v>437317.58</v>
      </c>
      <c r="F95" s="1541">
        <v>108560.03</v>
      </c>
      <c r="G95" s="1541">
        <v>22064.799999999999</v>
      </c>
      <c r="H95" s="1544">
        <v>0</v>
      </c>
      <c r="I95" s="1544">
        <v>0</v>
      </c>
      <c r="J95" s="1544">
        <v>0</v>
      </c>
      <c r="K95" s="1544">
        <v>0</v>
      </c>
      <c r="L95" s="1544">
        <v>0</v>
      </c>
      <c r="M95" s="1544">
        <v>0</v>
      </c>
      <c r="N95" s="1544">
        <v>0</v>
      </c>
    </row>
    <row r="96" spans="1:14" s="1546" customFormat="1" ht="25.15" customHeight="1">
      <c r="A96" s="1846"/>
      <c r="B96" s="1842">
        <v>900</v>
      </c>
      <c r="C96" s="1540" t="s">
        <v>786</v>
      </c>
      <c r="D96" s="1541">
        <v>10061703.34</v>
      </c>
      <c r="E96" s="1541">
        <v>1131223.3400000001</v>
      </c>
      <c r="F96" s="1541">
        <v>4409.1099999999997</v>
      </c>
      <c r="G96" s="1544">
        <v>0</v>
      </c>
      <c r="H96" s="1544">
        <v>0</v>
      </c>
      <c r="I96" s="1544">
        <v>0</v>
      </c>
      <c r="J96" s="1544">
        <v>0</v>
      </c>
      <c r="K96" s="1544">
        <v>0</v>
      </c>
      <c r="L96" s="1544">
        <v>0</v>
      </c>
      <c r="M96" s="1544">
        <v>0</v>
      </c>
      <c r="N96" s="1544">
        <v>0</v>
      </c>
    </row>
    <row r="97" spans="1:14" s="1546" customFormat="1" ht="25.15" customHeight="1">
      <c r="A97" s="1841"/>
      <c r="B97" s="1843"/>
      <c r="C97" s="1540" t="s">
        <v>885</v>
      </c>
      <c r="D97" s="1541">
        <v>22800000</v>
      </c>
      <c r="E97" s="1544">
        <v>0</v>
      </c>
      <c r="F97" s="1544">
        <v>0</v>
      </c>
      <c r="G97" s="1544">
        <v>0</v>
      </c>
      <c r="H97" s="1544">
        <v>0</v>
      </c>
      <c r="I97" s="1544">
        <v>0</v>
      </c>
      <c r="J97" s="1544">
        <v>0</v>
      </c>
      <c r="K97" s="1544">
        <v>0</v>
      </c>
      <c r="L97" s="1544">
        <v>0</v>
      </c>
      <c r="M97" s="1544">
        <v>0</v>
      </c>
      <c r="N97" s="1544">
        <v>0</v>
      </c>
    </row>
    <row r="98" spans="1:14" s="1546" customFormat="1" ht="25.15" customHeight="1">
      <c r="A98" s="1840">
        <v>57</v>
      </c>
      <c r="B98" s="1842">
        <v>754</v>
      </c>
      <c r="C98" s="1540" t="s">
        <v>786</v>
      </c>
      <c r="D98" s="1541">
        <v>963.65</v>
      </c>
      <c r="E98" s="1544">
        <v>0</v>
      </c>
      <c r="F98" s="1544">
        <v>0</v>
      </c>
      <c r="G98" s="1544">
        <v>0</v>
      </c>
      <c r="H98" s="1544">
        <v>0</v>
      </c>
      <c r="I98" s="1544">
        <v>0</v>
      </c>
      <c r="J98" s="1544">
        <v>0</v>
      </c>
      <c r="K98" s="1544">
        <v>0</v>
      </c>
      <c r="L98" s="1544">
        <v>0</v>
      </c>
      <c r="M98" s="1544">
        <v>0</v>
      </c>
      <c r="N98" s="1544">
        <v>0</v>
      </c>
    </row>
    <row r="99" spans="1:14" s="1546" customFormat="1" ht="25.15" customHeight="1">
      <c r="A99" s="1841"/>
      <c r="B99" s="1843"/>
      <c r="C99" s="1540" t="s">
        <v>789</v>
      </c>
      <c r="D99" s="1560">
        <v>187.12</v>
      </c>
      <c r="E99" s="1544">
        <v>0</v>
      </c>
      <c r="F99" s="1544">
        <v>0</v>
      </c>
      <c r="G99" s="1544">
        <v>0</v>
      </c>
      <c r="H99" s="1544">
        <v>0</v>
      </c>
      <c r="I99" s="1544">
        <v>0</v>
      </c>
      <c r="J99" s="1544">
        <v>0</v>
      </c>
      <c r="K99" s="1544">
        <v>0</v>
      </c>
      <c r="L99" s="1544">
        <v>0</v>
      </c>
      <c r="M99" s="1544">
        <v>0</v>
      </c>
      <c r="N99" s="1544">
        <v>0</v>
      </c>
    </row>
    <row r="100" spans="1:14" s="1561" customFormat="1" ht="25.15" customHeight="1">
      <c r="A100" s="1840">
        <v>62</v>
      </c>
      <c r="B100" s="1844">
        <v>50</v>
      </c>
      <c r="C100" s="1540" t="s">
        <v>887</v>
      </c>
      <c r="D100" s="1541">
        <v>3749995.22</v>
      </c>
      <c r="E100" s="1542">
        <v>1336725.79</v>
      </c>
      <c r="F100" s="1542">
        <v>35339.089999999997</v>
      </c>
      <c r="G100" s="1544">
        <v>0</v>
      </c>
      <c r="H100" s="1544">
        <v>0</v>
      </c>
      <c r="I100" s="1544">
        <v>0</v>
      </c>
      <c r="J100" s="1544">
        <v>0</v>
      </c>
      <c r="K100" s="1544">
        <v>0</v>
      </c>
      <c r="L100" s="1544">
        <v>0</v>
      </c>
      <c r="M100" s="1544">
        <v>0</v>
      </c>
      <c r="N100" s="1542">
        <v>20434.169999999998</v>
      </c>
    </row>
    <row r="101" spans="1:14" s="1546" customFormat="1" ht="30" customHeight="1">
      <c r="A101" s="1841"/>
      <c r="B101" s="1845"/>
      <c r="C101" s="1562" t="s">
        <v>888</v>
      </c>
      <c r="D101" s="1544">
        <v>0</v>
      </c>
      <c r="E101" s="1544">
        <v>0</v>
      </c>
      <c r="F101" s="1544">
        <v>0</v>
      </c>
      <c r="G101" s="1544">
        <v>0</v>
      </c>
      <c r="H101" s="1542">
        <v>50110.97</v>
      </c>
      <c r="I101" s="1542">
        <v>138283.45000000001</v>
      </c>
      <c r="J101" s="1542">
        <v>449705.26</v>
      </c>
      <c r="K101" s="1542">
        <v>16348.91</v>
      </c>
      <c r="L101" s="1542">
        <v>803039.62</v>
      </c>
      <c r="M101" s="1542">
        <v>19352.48</v>
      </c>
      <c r="N101" s="1542">
        <v>403337.46</v>
      </c>
    </row>
    <row r="102" spans="1:14" s="1546" customFormat="1" ht="25.15" customHeight="1">
      <c r="A102" s="1545" t="s">
        <v>841</v>
      </c>
      <c r="B102" s="1563">
        <v>921</v>
      </c>
      <c r="C102" s="1540" t="s">
        <v>798</v>
      </c>
      <c r="D102" s="1544">
        <v>0</v>
      </c>
      <c r="E102" s="1544">
        <v>0</v>
      </c>
      <c r="F102" s="1544">
        <v>0</v>
      </c>
      <c r="G102" s="1544">
        <v>0</v>
      </c>
      <c r="H102" s="1544">
        <v>0</v>
      </c>
      <c r="I102" s="1544">
        <v>0</v>
      </c>
      <c r="J102" s="1544">
        <v>0</v>
      </c>
      <c r="K102" s="1544">
        <v>0</v>
      </c>
      <c r="L102" s="1544">
        <v>0</v>
      </c>
      <c r="M102" s="1544">
        <v>0</v>
      </c>
      <c r="N102" s="1556">
        <v>497.25</v>
      </c>
    </row>
    <row r="103" spans="1:14" s="1546" customFormat="1" ht="25.15" customHeight="1">
      <c r="A103" s="1545">
        <v>88</v>
      </c>
      <c r="B103" s="1563">
        <v>755</v>
      </c>
      <c r="C103" s="1540" t="s">
        <v>789</v>
      </c>
      <c r="D103" s="1541">
        <v>2562.11</v>
      </c>
      <c r="E103" s="1544">
        <v>0</v>
      </c>
      <c r="F103" s="1544">
        <v>0</v>
      </c>
      <c r="G103" s="1544">
        <v>0</v>
      </c>
      <c r="H103" s="1544">
        <v>0</v>
      </c>
      <c r="I103" s="1544">
        <v>0</v>
      </c>
      <c r="J103" s="1544">
        <v>0</v>
      </c>
      <c r="K103" s="1544">
        <v>0</v>
      </c>
      <c r="L103" s="1544">
        <v>0</v>
      </c>
      <c r="M103" s="1544">
        <v>0</v>
      </c>
      <c r="N103" s="1544">
        <v>0</v>
      </c>
    </row>
    <row r="104" spans="1:14" s="1567" customFormat="1" ht="21" customHeight="1">
      <c r="A104" s="1564"/>
      <c r="B104" s="1565"/>
      <c r="C104" s="1565"/>
      <c r="D104" s="1566">
        <f>SUM(D12:D103)</f>
        <v>752754162.4799999</v>
      </c>
      <c r="E104" s="1566">
        <f t="shared" ref="E104:N104" si="0">SUM(E12:E103)</f>
        <v>29883848.449999999</v>
      </c>
      <c r="F104" s="1566">
        <f t="shared" si="0"/>
        <v>25974704.580000006</v>
      </c>
      <c r="G104" s="1566">
        <f t="shared" si="0"/>
        <v>13636206.560000002</v>
      </c>
      <c r="H104" s="1566">
        <f t="shared" si="0"/>
        <v>13302711.260000002</v>
      </c>
      <c r="I104" s="1566">
        <f t="shared" si="0"/>
        <v>2115393.6100000003</v>
      </c>
      <c r="J104" s="1566">
        <f t="shared" si="0"/>
        <v>2467009.56</v>
      </c>
      <c r="K104" s="1566">
        <f t="shared" si="0"/>
        <v>1277481.3</v>
      </c>
      <c r="L104" s="1566">
        <f t="shared" si="0"/>
        <v>1213979.2200000002</v>
      </c>
      <c r="M104" s="1566">
        <f t="shared" si="0"/>
        <v>1503404.6900000002</v>
      </c>
      <c r="N104" s="1566">
        <f t="shared" si="0"/>
        <v>1370366.57</v>
      </c>
    </row>
    <row r="105" spans="1:14" s="1571" customFormat="1" ht="18.600000000000001" customHeight="1">
      <c r="A105" s="1568"/>
      <c r="B105" s="1568"/>
      <c r="C105" s="1568"/>
      <c r="D105" s="1568"/>
      <c r="E105" s="1568"/>
      <c r="F105" s="1568"/>
      <c r="G105" s="1569"/>
      <c r="H105" s="1569"/>
      <c r="I105" s="1569"/>
      <c r="J105" s="1569"/>
      <c r="K105" s="1569"/>
      <c r="L105" s="1570"/>
      <c r="M105" s="1570"/>
      <c r="N105" s="1570"/>
    </row>
    <row r="106" spans="1:14" s="1533" customFormat="1" ht="15">
      <c r="A106" s="1572"/>
      <c r="B106" s="1573"/>
      <c r="C106" s="1573"/>
      <c r="D106" s="1573"/>
      <c r="E106" s="1574"/>
      <c r="F106" s="1574"/>
      <c r="G106" s="1574"/>
      <c r="H106" s="1574"/>
      <c r="I106" s="1574"/>
      <c r="J106" s="1574"/>
      <c r="K106" s="1574"/>
      <c r="L106" s="1574"/>
      <c r="M106" s="1574"/>
      <c r="N106" s="1574"/>
    </row>
    <row r="107" spans="1:14" s="1533" customFormat="1">
      <c r="A107" s="1575"/>
      <c r="B107" s="1573"/>
      <c r="C107" s="1573"/>
      <c r="D107" s="1573"/>
      <c r="E107" s="1576"/>
      <c r="F107" s="1576"/>
      <c r="G107" s="1576"/>
      <c r="H107" s="1576"/>
      <c r="I107" s="1576"/>
      <c r="J107" s="1576"/>
      <c r="K107" s="1576"/>
      <c r="L107" s="1576"/>
      <c r="M107" s="1576"/>
      <c r="N107" s="1576"/>
    </row>
    <row r="108" spans="1:14" s="1533" customFormat="1" ht="15">
      <c r="A108" s="1530"/>
      <c r="B108" s="1573"/>
      <c r="C108" s="1573"/>
      <c r="D108" s="1573"/>
      <c r="E108" s="1574"/>
      <c r="F108" s="1574"/>
      <c r="G108" s="1574"/>
      <c r="H108" s="1574"/>
      <c r="I108" s="1574"/>
      <c r="J108" s="1574"/>
      <c r="K108" s="1574"/>
      <c r="L108" s="1574"/>
      <c r="M108" s="1574"/>
      <c r="N108" s="1574"/>
    </row>
    <row r="109" spans="1:14" s="1533" customFormat="1">
      <c r="A109" s="1577"/>
      <c r="B109" s="1573"/>
      <c r="C109" s="1573"/>
      <c r="D109" s="1578"/>
      <c r="E109" s="1578"/>
      <c r="F109" s="1578"/>
      <c r="G109" s="1578"/>
      <c r="H109" s="1578"/>
      <c r="I109" s="1578"/>
      <c r="J109" s="1578"/>
      <c r="K109" s="1578"/>
      <c r="L109" s="1578"/>
      <c r="M109" s="1578"/>
      <c r="N109" s="1578"/>
    </row>
    <row r="110" spans="1:14" s="1533" customFormat="1">
      <c r="B110" s="1573"/>
      <c r="C110" s="1573"/>
      <c r="D110" s="1576"/>
      <c r="E110" s="1576"/>
      <c r="F110" s="1576"/>
      <c r="G110" s="1576"/>
      <c r="H110" s="1576"/>
      <c r="I110" s="1576"/>
      <c r="J110" s="1576"/>
      <c r="K110" s="1576"/>
      <c r="L110" s="1576"/>
      <c r="M110" s="1576"/>
      <c r="N110" s="1576"/>
    </row>
    <row r="111" spans="1:14" s="1533" customFormat="1">
      <c r="B111" s="1573"/>
      <c r="C111" s="1573"/>
      <c r="D111" s="1573"/>
      <c r="E111" s="1573"/>
      <c r="F111" s="1573"/>
      <c r="G111" s="1573"/>
      <c r="H111" s="1573"/>
      <c r="I111" s="1573"/>
      <c r="J111" s="1573"/>
      <c r="K111" s="1573"/>
      <c r="L111" s="1573"/>
      <c r="M111" s="1573"/>
      <c r="N111" s="1573"/>
    </row>
    <row r="112" spans="1:14" s="1533" customFormat="1">
      <c r="A112" s="1579"/>
      <c r="B112" s="1573"/>
      <c r="C112" s="1573"/>
      <c r="D112" s="1573"/>
      <c r="E112" s="1573"/>
      <c r="F112" s="1573"/>
      <c r="G112" s="1573"/>
      <c r="H112" s="1573"/>
      <c r="I112" s="1573"/>
      <c r="J112" s="1573"/>
      <c r="K112" s="1573"/>
      <c r="L112" s="1573"/>
      <c r="M112" s="1573"/>
      <c r="N112" s="1573"/>
    </row>
    <row r="113" spans="2:14" s="1533" customFormat="1">
      <c r="B113" s="1244"/>
      <c r="C113" s="1573"/>
      <c r="D113" s="1573"/>
      <c r="E113" s="1244"/>
      <c r="F113" s="1244"/>
      <c r="G113" s="1244"/>
      <c r="H113" s="1244"/>
      <c r="I113" s="1244"/>
      <c r="J113" s="1244"/>
      <c r="K113" s="1244"/>
      <c r="L113" s="1244"/>
      <c r="M113" s="1244"/>
      <c r="N113" s="1244"/>
    </row>
    <row r="114" spans="2:14" s="1533" customFormat="1">
      <c r="B114" s="1244"/>
      <c r="C114" s="1244"/>
      <c r="D114" s="1244"/>
      <c r="E114" s="1244"/>
      <c r="F114" s="1244"/>
      <c r="G114" s="1244"/>
      <c r="H114" s="1244"/>
      <c r="I114" s="1244"/>
      <c r="J114" s="1244"/>
      <c r="K114" s="1244"/>
      <c r="L114" s="1244"/>
      <c r="M114" s="1244"/>
      <c r="N114" s="1244"/>
    </row>
    <row r="115" spans="2:14">
      <c r="B115" s="1244"/>
      <c r="C115" s="1244"/>
      <c r="D115" s="1244"/>
      <c r="E115" s="1244"/>
      <c r="F115" s="1244"/>
      <c r="G115" s="1244"/>
      <c r="H115" s="1244"/>
      <c r="I115" s="1244"/>
      <c r="J115" s="1244"/>
      <c r="K115" s="1244"/>
      <c r="L115" s="1244"/>
      <c r="M115" s="1244"/>
      <c r="N115" s="1244"/>
    </row>
    <row r="116" spans="2:14">
      <c r="B116" s="1244"/>
      <c r="C116" s="1244"/>
      <c r="D116" s="1244"/>
      <c r="E116" s="1244"/>
      <c r="F116" s="1244"/>
      <c r="G116" s="1244"/>
      <c r="H116" s="1244"/>
      <c r="I116" s="1244"/>
      <c r="J116" s="1244"/>
      <c r="K116" s="1244"/>
      <c r="L116" s="1244"/>
      <c r="M116" s="1244"/>
      <c r="N116" s="1244"/>
    </row>
    <row r="117" spans="2:14">
      <c r="B117" s="1244"/>
      <c r="C117" s="1244"/>
      <c r="D117" s="1244"/>
      <c r="E117" s="1244"/>
      <c r="F117" s="1244"/>
      <c r="G117" s="1244"/>
      <c r="H117" s="1244"/>
      <c r="I117" s="1244"/>
      <c r="J117" s="1244"/>
      <c r="K117" s="1244"/>
      <c r="L117" s="1244"/>
      <c r="M117" s="1244"/>
      <c r="N117" s="1244"/>
    </row>
    <row r="118" spans="2:14">
      <c r="B118" s="1244"/>
      <c r="C118" s="1244"/>
      <c r="D118" s="1244"/>
      <c r="E118" s="1244"/>
      <c r="F118" s="1244"/>
      <c r="G118" s="1244"/>
      <c r="H118" s="1244"/>
      <c r="I118" s="1244"/>
      <c r="J118" s="1244"/>
      <c r="K118" s="1244"/>
      <c r="L118" s="1244"/>
      <c r="M118" s="1244"/>
      <c r="N118" s="1244"/>
    </row>
    <row r="119" spans="2:14">
      <c r="C119" s="1244"/>
      <c r="D119" s="1244"/>
    </row>
  </sheetData>
  <mergeCells count="45">
    <mergeCell ref="N5:N10"/>
    <mergeCell ref="A6:A10"/>
    <mergeCell ref="B6:B10"/>
    <mergeCell ref="D6:D10"/>
    <mergeCell ref="E6:E10"/>
    <mergeCell ref="F6:F10"/>
    <mergeCell ref="M6:M10"/>
    <mergeCell ref="G6:G10"/>
    <mergeCell ref="H6:H10"/>
    <mergeCell ref="I6:I10"/>
    <mergeCell ref="J6:J10"/>
    <mergeCell ref="K6:K10"/>
    <mergeCell ref="B19:B20"/>
    <mergeCell ref="A21:A23"/>
    <mergeCell ref="B22:B23"/>
    <mergeCell ref="A2:L2"/>
    <mergeCell ref="A5:B5"/>
    <mergeCell ref="C5:C10"/>
    <mergeCell ref="D5:M5"/>
    <mergeCell ref="L6:L10"/>
    <mergeCell ref="A15:A20"/>
    <mergeCell ref="B15:B18"/>
    <mergeCell ref="A83:A85"/>
    <mergeCell ref="B83:B85"/>
    <mergeCell ref="A24:A27"/>
    <mergeCell ref="B25:B27"/>
    <mergeCell ref="A28:A32"/>
    <mergeCell ref="B28:B32"/>
    <mergeCell ref="A33:A34"/>
    <mergeCell ref="B33:B34"/>
    <mergeCell ref="A35:A36"/>
    <mergeCell ref="A38:A81"/>
    <mergeCell ref="B38:B41"/>
    <mergeCell ref="B42:B43"/>
    <mergeCell ref="B46:B77"/>
    <mergeCell ref="A98:A99"/>
    <mergeCell ref="B98:B99"/>
    <mergeCell ref="A100:A101"/>
    <mergeCell ref="B100:B101"/>
    <mergeCell ref="A86:A89"/>
    <mergeCell ref="B88:B89"/>
    <mergeCell ref="A92:A94"/>
    <mergeCell ref="B93:B94"/>
    <mergeCell ref="A95:A97"/>
    <mergeCell ref="B96:B97"/>
  </mergeCells>
  <printOptions horizontalCentered="1"/>
  <pageMargins left="0.70866141732283472" right="0.70866141732283472" top="0.63" bottom="0.39370078740157483" header="0.51181102362204722" footer="0.27559055118110237"/>
  <pageSetup paperSize="9" scale="50" firstPageNumber="74" fitToHeight="0" orientation="landscape" useFirstPageNumber="1" r:id="rId1"/>
  <headerFooter>
    <oddHeader>&amp;C&amp;12-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AC35" sqref="AC35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U23" sqref="U23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85" zoomScaleNormal="85" workbookViewId="0">
      <selection activeCell="AB39" sqref="AB39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Q25" sqref="Q25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85" zoomScaleNormal="85" workbookViewId="0">
      <selection activeCell="Q25" sqref="Q25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zoomScale="75" zoomScaleNormal="75" workbookViewId="0">
      <selection activeCell="S42" sqref="S42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11" t="s">
        <v>510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0" ht="15">
      <c r="A2" s="711" t="s">
        <v>511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20" ht="15">
      <c r="A3" s="711" t="s">
        <v>512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ht="15">
      <c r="A4" s="711" t="s">
        <v>513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</row>
    <row r="5" spans="1:20" ht="15">
      <c r="A5" s="711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</row>
    <row r="6" spans="1:20" ht="18" customHeight="1">
      <c r="A6" s="711" t="s">
        <v>759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 ht="18" customHeight="1">
      <c r="A7" s="1193" t="s">
        <v>763</v>
      </c>
      <c r="B7" s="1191"/>
      <c r="C7" s="1191"/>
      <c r="D7" s="1191"/>
      <c r="E7" s="1191"/>
      <c r="F7" s="119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8" customHeight="1">
      <c r="A8" s="1194" t="s">
        <v>892</v>
      </c>
      <c r="B8" s="1191"/>
      <c r="C8" s="1191"/>
      <c r="D8" s="1191"/>
      <c r="E8" s="1191"/>
      <c r="F8" s="119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ht="15">
      <c r="A9" s="1192" t="s">
        <v>764</v>
      </c>
      <c r="B9" s="1191"/>
      <c r="C9" s="1191"/>
      <c r="D9" s="1191"/>
      <c r="E9" s="1191"/>
      <c r="F9" s="119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 ht="16.5" customHeight="1">
      <c r="A10" s="1192" t="s">
        <v>893</v>
      </c>
      <c r="B10" s="1191"/>
      <c r="C10" s="1191"/>
      <c r="D10" s="1191"/>
      <c r="E10" s="1191"/>
      <c r="F10" s="119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</row>
    <row r="11" spans="1:20" ht="15">
      <c r="A11" s="1192" t="s">
        <v>890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</row>
    <row r="12" spans="1:20" ht="15.75" customHeight="1">
      <c r="A12" s="1192" t="s">
        <v>891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</row>
    <row r="13" spans="1:20" ht="15">
      <c r="A13" s="1192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</row>
    <row r="14" spans="1:20" ht="15">
      <c r="A14" s="1192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1:20" ht="15">
      <c r="A15" s="712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</row>
    <row r="16" spans="1:20" ht="15">
      <c r="A16" s="712"/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2"/>
    </row>
    <row r="17" spans="1:20" ht="15">
      <c r="A17" s="712"/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</row>
    <row r="18" spans="1:20" ht="15">
      <c r="A18" s="712"/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</row>
    <row r="19" spans="1:20" ht="15">
      <c r="A19" s="712"/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</row>
    <row r="20" spans="1:20" ht="15">
      <c r="A20" s="712"/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</row>
    <row r="21" spans="1:20" ht="15">
      <c r="A21" s="712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</row>
    <row r="22" spans="1:20" ht="15">
      <c r="A22" s="712"/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</row>
    <row r="23" spans="1:20" ht="15">
      <c r="A23" s="712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</row>
    <row r="24" spans="1:20" ht="15">
      <c r="A24" s="712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</row>
    <row r="25" spans="1:20" ht="15">
      <c r="A25" s="712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</row>
    <row r="26" spans="1:20" ht="15">
      <c r="A26" s="712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655"/>
    </row>
    <row r="27" spans="1:20" ht="15">
      <c r="A27" s="712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655"/>
    </row>
    <row r="28" spans="1:20" ht="15" hidden="1">
      <c r="A28" s="712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655"/>
    </row>
    <row r="29" spans="1:20" ht="15" hidden="1">
      <c r="A29" s="712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655"/>
    </row>
    <row r="30" spans="1:20">
      <c r="A30" s="311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655"/>
    </row>
    <row r="31" spans="1:20" ht="15">
      <c r="A31" s="713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655"/>
    </row>
    <row r="32" spans="1:20" ht="15">
      <c r="A32" s="712"/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655"/>
    </row>
    <row r="33" spans="1:19">
      <c r="A33" s="311"/>
      <c r="B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15" zoomScaleNormal="115" workbookViewId="0">
      <selection activeCell="S25" sqref="S25"/>
    </sheetView>
  </sheetViews>
  <sheetFormatPr defaultRowHeight="12.75"/>
  <sheetData>
    <row r="27" spans="2:2">
      <c r="B27" s="1195" t="s">
        <v>772</v>
      </c>
    </row>
    <row r="28" spans="2:2">
      <c r="B28" s="1196" t="s">
        <v>773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R37" sqref="R37"/>
    </sheetView>
  </sheetViews>
  <sheetFormatPr defaultRowHeight="12.75"/>
  <sheetData>
    <row r="1" spans="1:1">
      <c r="A1" t="s">
        <v>774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28"/>
  <dimension ref="A1:H60"/>
  <sheetViews>
    <sheetView showGridLines="0" showZeros="0" showOutlineSymbols="0" topLeftCell="A28" zoomScale="90" zoomScaleNormal="90" workbookViewId="0">
      <selection activeCell="B62" sqref="B62"/>
    </sheetView>
  </sheetViews>
  <sheetFormatPr defaultRowHeight="12.75"/>
  <cols>
    <col min="1" max="1" width="85.85546875" style="180" customWidth="1"/>
    <col min="2" max="2" width="16.85546875" style="180" customWidth="1"/>
    <col min="3" max="3" width="20" style="180" bestFit="1" customWidth="1"/>
    <col min="4" max="5" width="17" style="180" customWidth="1"/>
    <col min="6" max="8" width="11.5703125" style="180" bestFit="1" customWidth="1"/>
    <col min="9" max="10" width="9.140625" style="180"/>
    <col min="11" max="11" width="16.140625" style="180" customWidth="1"/>
    <col min="12" max="16384" width="9.140625" style="180"/>
  </cols>
  <sheetData>
    <row r="1" spans="1:8" ht="17.25" customHeight="1">
      <c r="A1" s="176" t="s">
        <v>431</v>
      </c>
      <c r="B1" s="177"/>
      <c r="C1" s="178"/>
      <c r="D1" s="178"/>
      <c r="E1" s="178"/>
      <c r="F1" s="178"/>
      <c r="G1" s="178"/>
      <c r="H1" s="178"/>
    </row>
    <row r="2" spans="1:8" ht="17.25" customHeight="1">
      <c r="A2" s="181"/>
      <c r="B2" s="181"/>
      <c r="C2" s="178"/>
      <c r="D2" s="178"/>
      <c r="E2" s="178"/>
      <c r="F2" s="178"/>
      <c r="G2" s="178"/>
      <c r="H2" s="178"/>
    </row>
    <row r="3" spans="1:8" ht="17.25" customHeight="1">
      <c r="A3" s="182" t="s">
        <v>432</v>
      </c>
      <c r="B3" s="183"/>
      <c r="C3" s="184"/>
      <c r="D3" s="184"/>
      <c r="E3" s="184"/>
      <c r="F3" s="184"/>
      <c r="G3" s="184"/>
      <c r="H3" s="184"/>
    </row>
    <row r="4" spans="1:8" ht="17.25" customHeight="1">
      <c r="A4" s="185"/>
      <c r="B4" s="185"/>
      <c r="C4" s="179"/>
      <c r="D4" s="179"/>
      <c r="E4" s="179"/>
      <c r="F4" s="179"/>
      <c r="G4" s="179"/>
      <c r="H4" s="179"/>
    </row>
    <row r="5" spans="1:8" ht="17.25" customHeight="1">
      <c r="A5" s="185"/>
      <c r="B5" s="185"/>
      <c r="C5" s="186"/>
      <c r="D5" s="179"/>
      <c r="E5" s="179"/>
      <c r="F5" s="179"/>
      <c r="G5" s="187"/>
      <c r="H5" s="188" t="s">
        <v>2</v>
      </c>
    </row>
    <row r="6" spans="1:8" ht="15.95" customHeight="1">
      <c r="A6" s="189"/>
      <c r="B6" s="190" t="s">
        <v>227</v>
      </c>
      <c r="C6" s="191" t="s">
        <v>229</v>
      </c>
      <c r="D6" s="192"/>
      <c r="E6" s="193"/>
      <c r="F6" s="194" t="s">
        <v>433</v>
      </c>
      <c r="G6" s="192"/>
      <c r="H6" s="193"/>
    </row>
    <row r="7" spans="1:8" ht="15.95" customHeight="1">
      <c r="A7" s="195" t="s">
        <v>3</v>
      </c>
      <c r="B7" s="196" t="s">
        <v>228</v>
      </c>
      <c r="C7" s="197"/>
      <c r="D7" s="197"/>
      <c r="E7" s="197"/>
      <c r="F7" s="197" t="s">
        <v>4</v>
      </c>
      <c r="G7" s="197" t="s">
        <v>4</v>
      </c>
      <c r="H7" s="198"/>
    </row>
    <row r="8" spans="1:8" ht="15.95" customHeight="1">
      <c r="A8" s="199"/>
      <c r="B8" s="200" t="s">
        <v>744</v>
      </c>
      <c r="C8" s="197" t="s">
        <v>434</v>
      </c>
      <c r="D8" s="197" t="s">
        <v>435</v>
      </c>
      <c r="E8" s="197" t="s">
        <v>436</v>
      </c>
      <c r="F8" s="198" t="s">
        <v>232</v>
      </c>
      <c r="G8" s="198" t="s">
        <v>437</v>
      </c>
      <c r="H8" s="198" t="s">
        <v>438</v>
      </c>
    </row>
    <row r="9" spans="1:8" s="205" customFormat="1" ht="9.75" customHeight="1">
      <c r="A9" s="202" t="s">
        <v>439</v>
      </c>
      <c r="B9" s="203">
        <v>2</v>
      </c>
      <c r="C9" s="204">
        <v>3</v>
      </c>
      <c r="D9" s="204">
        <v>4</v>
      </c>
      <c r="E9" s="204">
        <v>5</v>
      </c>
      <c r="F9" s="204">
        <v>6</v>
      </c>
      <c r="G9" s="204">
        <v>7</v>
      </c>
      <c r="H9" s="204">
        <v>8</v>
      </c>
    </row>
    <row r="10" spans="1:8" ht="24" customHeight="1">
      <c r="A10" s="206" t="s">
        <v>440</v>
      </c>
      <c r="B10" s="1092">
        <v>435340000</v>
      </c>
      <c r="C10" s="1023">
        <v>40271703</v>
      </c>
      <c r="D10" s="1023">
        <v>69933048</v>
      </c>
      <c r="E10" s="1023">
        <v>96198155</v>
      </c>
      <c r="F10" s="1101">
        <v>9.2506323792897499E-2</v>
      </c>
      <c r="G10" s="1101">
        <v>0.16064006983047732</v>
      </c>
      <c r="H10" s="1119">
        <v>0.22097246979372445</v>
      </c>
    </row>
    <row r="11" spans="1:8" ht="24" customHeight="1">
      <c r="A11" s="207" t="s">
        <v>441</v>
      </c>
      <c r="B11" s="1093">
        <v>435340000</v>
      </c>
      <c r="C11" s="1093">
        <v>36844986</v>
      </c>
      <c r="D11" s="1093">
        <v>73245089</v>
      </c>
      <c r="E11" s="1093">
        <v>105552646</v>
      </c>
      <c r="F11" s="1101">
        <v>8.4634965773877885E-2</v>
      </c>
      <c r="G11" s="1101">
        <v>0.16824801075021822</v>
      </c>
      <c r="H11" s="1120">
        <v>0.2424602517572472</v>
      </c>
    </row>
    <row r="12" spans="1:8" ht="24" customHeight="1">
      <c r="A12" s="206" t="s">
        <v>442</v>
      </c>
      <c r="B12" s="1131"/>
      <c r="C12" s="1023">
        <v>3426717</v>
      </c>
      <c r="D12" s="1023">
        <v>-3312041</v>
      </c>
      <c r="E12" s="1023">
        <v>-9354491</v>
      </c>
      <c r="F12" s="1101"/>
      <c r="G12" s="1101"/>
      <c r="H12" s="1120"/>
    </row>
    <row r="13" spans="1:8" ht="24" customHeight="1">
      <c r="A13" s="209" t="s">
        <v>443</v>
      </c>
      <c r="B13" s="1094"/>
      <c r="C13" s="1095"/>
      <c r="D13" s="1095"/>
      <c r="E13" s="1095"/>
      <c r="F13" s="1102"/>
      <c r="G13" s="1102"/>
      <c r="H13" s="1105"/>
    </row>
    <row r="14" spans="1:8" ht="15" customHeight="1">
      <c r="A14" s="210" t="s">
        <v>444</v>
      </c>
      <c r="B14" s="1092"/>
      <c r="C14" s="1092"/>
      <c r="D14" s="1092"/>
      <c r="E14" s="1092"/>
      <c r="F14" s="1101"/>
      <c r="G14" s="1101"/>
      <c r="H14" s="1120"/>
    </row>
    <row r="15" spans="1:8" ht="37.5" customHeight="1">
      <c r="A15" s="1153" t="s">
        <v>722</v>
      </c>
      <c r="B15" s="1092"/>
      <c r="C15" s="1092"/>
      <c r="D15" s="1092"/>
      <c r="E15" s="1092"/>
      <c r="F15" s="1101"/>
      <c r="G15" s="1119"/>
      <c r="H15" s="1120"/>
    </row>
    <row r="16" spans="1:8" ht="27" customHeight="1">
      <c r="A16" s="206" t="s">
        <v>723</v>
      </c>
      <c r="B16" s="1093">
        <v>-16953881</v>
      </c>
      <c r="C16" s="1092">
        <v>103862</v>
      </c>
      <c r="D16" s="1092">
        <v>133225</v>
      </c>
      <c r="E16" s="1092">
        <v>250066</v>
      </c>
      <c r="F16" s="1101"/>
      <c r="G16" s="1103"/>
      <c r="H16" s="1120"/>
    </row>
    <row r="17" spans="1:8" ht="24" customHeight="1">
      <c r="A17" s="779" t="s">
        <v>724</v>
      </c>
      <c r="B17" s="1130">
        <v>16953881</v>
      </c>
      <c r="C17" s="1097">
        <v>-3426717</v>
      </c>
      <c r="D17" s="1090">
        <v>3312041</v>
      </c>
      <c r="E17" s="1090">
        <v>9354491</v>
      </c>
      <c r="F17" s="1104"/>
      <c r="G17" s="1105">
        <v>0.19535591880112879</v>
      </c>
      <c r="H17" s="1105">
        <v>0.55176103925702913</v>
      </c>
    </row>
    <row r="18" spans="1:8" ht="24" customHeight="1">
      <c r="A18" s="212" t="s">
        <v>445</v>
      </c>
      <c r="B18" s="1025">
        <v>41508039</v>
      </c>
      <c r="C18" s="1024">
        <v>-4542329</v>
      </c>
      <c r="D18" s="1024">
        <v>-539296</v>
      </c>
      <c r="E18" s="1024">
        <v>5147706</v>
      </c>
      <c r="F18" s="1106"/>
      <c r="G18" s="1106"/>
      <c r="H18" s="1107">
        <v>0.12401708497961082</v>
      </c>
    </row>
    <row r="19" spans="1:8" ht="15">
      <c r="A19" s="213" t="s">
        <v>719</v>
      </c>
      <c r="B19" s="1025"/>
      <c r="C19" s="1025"/>
      <c r="D19" s="1025"/>
      <c r="E19" s="1025"/>
      <c r="F19" s="1106"/>
      <c r="G19" s="1106"/>
      <c r="H19" s="1107"/>
    </row>
    <row r="20" spans="1:8" ht="15">
      <c r="A20" s="212" t="s">
        <v>446</v>
      </c>
      <c r="B20" s="1025"/>
      <c r="C20" s="1024"/>
      <c r="D20" s="1024"/>
      <c r="E20" s="1021"/>
      <c r="F20" s="1107"/>
      <c r="G20" s="1106"/>
      <c r="H20" s="1107"/>
    </row>
    <row r="21" spans="1:8" ht="15">
      <c r="A21" s="212" t="s">
        <v>447</v>
      </c>
      <c r="B21" s="1025">
        <v>46210284</v>
      </c>
      <c r="C21" s="1024">
        <v>8635205</v>
      </c>
      <c r="D21" s="1024">
        <v>10048390</v>
      </c>
      <c r="E21" s="1021">
        <v>26575700</v>
      </c>
      <c r="F21" s="1107">
        <v>0.18686760289116597</v>
      </c>
      <c r="G21" s="1106">
        <v>0.21744921541707035</v>
      </c>
      <c r="H21" s="1107">
        <v>0.57510358516731908</v>
      </c>
    </row>
    <row r="22" spans="1:8" ht="15">
      <c r="A22" s="212" t="s">
        <v>448</v>
      </c>
      <c r="B22" s="1025">
        <v>9175262</v>
      </c>
      <c r="C22" s="1024">
        <v>18737430</v>
      </c>
      <c r="D22" s="1024">
        <v>18791489</v>
      </c>
      <c r="E22" s="1021">
        <v>19303968</v>
      </c>
      <c r="F22" s="1107">
        <v>2.042168387126166</v>
      </c>
      <c r="G22" s="1106">
        <v>2.0480602079809818</v>
      </c>
      <c r="H22" s="1107">
        <v>2.1039146348082487</v>
      </c>
    </row>
    <row r="23" spans="1:8" ht="15">
      <c r="A23" s="212" t="s">
        <v>449</v>
      </c>
      <c r="B23" s="1025">
        <v>-974663</v>
      </c>
      <c r="C23" s="1024">
        <v>498</v>
      </c>
      <c r="D23" s="1024">
        <v>2863</v>
      </c>
      <c r="E23" s="1021">
        <v>7715</v>
      </c>
      <c r="F23" s="1107"/>
      <c r="G23" s="1106"/>
      <c r="H23" s="1107"/>
    </row>
    <row r="24" spans="1:8" ht="15">
      <c r="A24" s="212" t="s">
        <v>450</v>
      </c>
      <c r="B24" s="1025">
        <v>-4000000</v>
      </c>
      <c r="C24" s="1024">
        <v>-113236</v>
      </c>
      <c r="D24" s="1024">
        <v>156309</v>
      </c>
      <c r="E24" s="1021">
        <v>5784033</v>
      </c>
      <c r="F24" s="1107">
        <v>2.8309000000000001E-2</v>
      </c>
      <c r="G24" s="1106"/>
      <c r="H24" s="1107"/>
    </row>
    <row r="25" spans="1:8" ht="15" customHeight="1">
      <c r="A25" s="212" t="s">
        <v>451</v>
      </c>
      <c r="B25" s="1025">
        <v>21664</v>
      </c>
      <c r="C25" s="1024">
        <v>89925</v>
      </c>
      <c r="D25" s="1024">
        <v>82010</v>
      </c>
      <c r="E25" s="1024">
        <v>415674</v>
      </c>
      <c r="F25" s="1107">
        <v>4.1508954948301326</v>
      </c>
      <c r="G25" s="1106">
        <v>3.7855428360413588</v>
      </c>
      <c r="H25" s="1121" t="s">
        <v>751</v>
      </c>
    </row>
    <row r="26" spans="1:8" ht="15">
      <c r="A26" s="212" t="s">
        <v>707</v>
      </c>
      <c r="B26" s="1025">
        <v>75492</v>
      </c>
      <c r="C26" s="1024">
        <v>10567</v>
      </c>
      <c r="D26" s="1024">
        <v>17896</v>
      </c>
      <c r="E26" s="1024">
        <v>23759</v>
      </c>
      <c r="F26" s="1107">
        <v>0.13997509669898797</v>
      </c>
      <c r="G26" s="1106">
        <v>0.23705823133577067</v>
      </c>
      <c r="H26" s="1107">
        <v>0.31472208975785515</v>
      </c>
    </row>
    <row r="27" spans="1:8" ht="15">
      <c r="A27" s="212" t="s">
        <v>708</v>
      </c>
      <c r="B27" s="1025"/>
      <c r="C27" s="1024">
        <v>37582586</v>
      </c>
      <c r="D27" s="1024">
        <v>33464220</v>
      </c>
      <c r="E27" s="1024">
        <v>49185648</v>
      </c>
      <c r="F27" s="1107"/>
      <c r="G27" s="1106"/>
      <c r="H27" s="1107"/>
    </row>
    <row r="28" spans="1:8" ht="15">
      <c r="A28" s="212" t="s">
        <v>709</v>
      </c>
      <c r="B28" s="1025">
        <v>9000000</v>
      </c>
      <c r="C28" s="1024">
        <v>-5679868</v>
      </c>
      <c r="D28" s="1024">
        <v>-3825967</v>
      </c>
      <c r="E28" s="1024">
        <v>-2222507</v>
      </c>
      <c r="F28" s="1107"/>
      <c r="G28" s="1106"/>
      <c r="H28" s="1107"/>
    </row>
    <row r="29" spans="1:8" ht="24" customHeight="1">
      <c r="A29" s="212" t="s">
        <v>452</v>
      </c>
      <c r="B29" s="1025">
        <v>-24554158</v>
      </c>
      <c r="C29" s="1024">
        <v>1115613</v>
      </c>
      <c r="D29" s="1024">
        <v>3851337</v>
      </c>
      <c r="E29" s="1024">
        <v>4206785</v>
      </c>
      <c r="F29" s="1107"/>
      <c r="G29" s="1106"/>
      <c r="H29" s="1107"/>
    </row>
    <row r="30" spans="1:8" ht="8.25" customHeight="1">
      <c r="A30" s="214"/>
      <c r="B30" s="714"/>
      <c r="C30" s="715"/>
      <c r="D30" s="778"/>
      <c r="E30" s="715"/>
      <c r="F30" s="880"/>
      <c r="G30" s="878"/>
      <c r="H30" s="887"/>
    </row>
    <row r="31" spans="1:8" ht="18">
      <c r="G31" s="877">
        <f>IF(E25=0,0,(IF(E25/C25&gt;1000%,"*)",E25/C25)))</f>
        <v>4.6224520433694742</v>
      </c>
    </row>
    <row r="33" spans="1:8" ht="15.75">
      <c r="A33" s="185"/>
      <c r="B33" s="185"/>
      <c r="C33" s="186"/>
      <c r="D33" s="179"/>
      <c r="E33" s="179"/>
      <c r="F33" s="179"/>
      <c r="G33" s="187"/>
      <c r="H33" s="188" t="s">
        <v>2</v>
      </c>
    </row>
    <row r="34" spans="1:8" ht="15">
      <c r="A34" s="189"/>
      <c r="B34" s="190" t="s">
        <v>227</v>
      </c>
      <c r="C34" s="191" t="s">
        <v>229</v>
      </c>
      <c r="D34" s="192"/>
      <c r="E34" s="193"/>
      <c r="F34" s="194" t="s">
        <v>433</v>
      </c>
      <c r="G34" s="192"/>
      <c r="H34" s="193"/>
    </row>
    <row r="35" spans="1:8" ht="15">
      <c r="A35" s="195" t="s">
        <v>3</v>
      </c>
      <c r="B35" s="196" t="s">
        <v>228</v>
      </c>
      <c r="C35" s="197"/>
      <c r="D35" s="197"/>
      <c r="E35" s="197"/>
      <c r="F35" s="197" t="s">
        <v>4</v>
      </c>
      <c r="G35" s="197" t="s">
        <v>4</v>
      </c>
      <c r="H35" s="198"/>
    </row>
    <row r="36" spans="1:8" ht="15">
      <c r="A36" s="199"/>
      <c r="B36" s="200" t="s">
        <v>744</v>
      </c>
      <c r="C36" s="197" t="s">
        <v>752</v>
      </c>
      <c r="D36" s="197" t="s">
        <v>758</v>
      </c>
      <c r="E36" s="197" t="s">
        <v>754</v>
      </c>
      <c r="F36" s="198" t="s">
        <v>232</v>
      </c>
      <c r="G36" s="198" t="s">
        <v>437</v>
      </c>
      <c r="H36" s="198" t="s">
        <v>438</v>
      </c>
    </row>
    <row r="37" spans="1:8">
      <c r="A37" s="202" t="s">
        <v>439</v>
      </c>
      <c r="B37" s="203">
        <v>2</v>
      </c>
      <c r="C37" s="204">
        <v>3</v>
      </c>
      <c r="D37" s="204">
        <v>4</v>
      </c>
      <c r="E37" s="204">
        <v>5</v>
      </c>
      <c r="F37" s="204">
        <v>6</v>
      </c>
      <c r="G37" s="204">
        <v>7</v>
      </c>
      <c r="H37" s="204">
        <v>8</v>
      </c>
    </row>
    <row r="38" spans="1:8" ht="24" customHeight="1">
      <c r="A38" s="206" t="s">
        <v>440</v>
      </c>
      <c r="B38" s="1092">
        <v>435340000</v>
      </c>
      <c r="C38" s="1023">
        <v>129639963</v>
      </c>
      <c r="D38" s="1023">
        <v>157069687</v>
      </c>
      <c r="E38" s="1023">
        <v>197393904</v>
      </c>
      <c r="F38" s="1101">
        <v>0.2977901479303533</v>
      </c>
      <c r="G38" s="1101">
        <v>0.36079773740065235</v>
      </c>
      <c r="H38" s="1119">
        <f>E38/B38</f>
        <v>0.45342468874902375</v>
      </c>
    </row>
    <row r="39" spans="1:8" ht="24" customHeight="1">
      <c r="A39" s="207" t="s">
        <v>441</v>
      </c>
      <c r="B39" s="1093">
        <v>435340000</v>
      </c>
      <c r="C39" s="1093">
        <v>148522814</v>
      </c>
      <c r="D39" s="1093">
        <v>182951414</v>
      </c>
      <c r="E39" s="1093">
        <v>214512294</v>
      </c>
      <c r="F39" s="1101">
        <v>0.341165098543667</v>
      </c>
      <c r="G39" s="1101">
        <v>0.42024949235080628</v>
      </c>
      <c r="H39" s="1119">
        <f>E39/B39</f>
        <v>0.49274657509073366</v>
      </c>
    </row>
    <row r="40" spans="1:8" ht="24" customHeight="1">
      <c r="A40" s="206" t="s">
        <v>442</v>
      </c>
      <c r="B40" s="1131"/>
      <c r="C40" s="1023">
        <v>-18882851</v>
      </c>
      <c r="D40" s="1023">
        <v>-25881726</v>
      </c>
      <c r="E40" s="1023">
        <v>-17118390</v>
      </c>
      <c r="F40" s="1101"/>
      <c r="G40" s="1101"/>
      <c r="H40" s="1120"/>
    </row>
    <row r="41" spans="1:8" ht="15.75">
      <c r="A41" s="209" t="s">
        <v>443</v>
      </c>
      <c r="B41" s="1094"/>
      <c r="C41" s="1095"/>
      <c r="D41" s="1095"/>
      <c r="E41" s="1095"/>
      <c r="F41" s="1102"/>
      <c r="G41" s="1102"/>
      <c r="H41" s="1105"/>
    </row>
    <row r="42" spans="1:8" ht="18" customHeight="1">
      <c r="A42" s="1154" t="s">
        <v>444</v>
      </c>
      <c r="B42" s="1092"/>
      <c r="C42" s="1092"/>
      <c r="D42" s="1092"/>
      <c r="E42" s="1092"/>
      <c r="F42" s="1101"/>
      <c r="G42" s="1101"/>
      <c r="H42" s="1120"/>
    </row>
    <row r="43" spans="1:8" ht="39.75" customHeight="1">
      <c r="A43" s="1153" t="s">
        <v>722</v>
      </c>
      <c r="B43" s="1092"/>
      <c r="C43" s="1092"/>
      <c r="D43" s="1092"/>
      <c r="E43" s="1092"/>
      <c r="F43" s="1101"/>
      <c r="G43" s="1119"/>
      <c r="H43" s="1120"/>
    </row>
    <row r="44" spans="1:8" ht="15.75">
      <c r="A44" s="206" t="s">
        <v>723</v>
      </c>
      <c r="B44" s="1093">
        <v>-16953881</v>
      </c>
      <c r="C44" s="1092">
        <v>-39031</v>
      </c>
      <c r="D44" s="1092">
        <v>-85459</v>
      </c>
      <c r="E44" s="1092">
        <v>27158</v>
      </c>
      <c r="F44" s="1101">
        <v>2.3021867382459508E-3</v>
      </c>
      <c r="G44" s="1103">
        <v>5.0406747575968006E-3</v>
      </c>
      <c r="H44" s="1120"/>
    </row>
    <row r="45" spans="1:8" ht="15.75">
      <c r="A45" s="779" t="s">
        <v>724</v>
      </c>
      <c r="B45" s="1130">
        <v>16953881</v>
      </c>
      <c r="C45" s="1097">
        <v>18882851</v>
      </c>
      <c r="D45" s="1090">
        <v>25881726</v>
      </c>
      <c r="E45" s="1090">
        <v>17118390</v>
      </c>
      <c r="F45" s="1104">
        <v>1.1137774884700442</v>
      </c>
      <c r="G45" s="1105">
        <v>1.5265959457896396</v>
      </c>
      <c r="H45" s="1105">
        <f>E45/B45</f>
        <v>1.0097033239763804</v>
      </c>
    </row>
    <row r="46" spans="1:8" ht="15">
      <c r="A46" s="212" t="s">
        <v>445</v>
      </c>
      <c r="B46" s="1025">
        <v>41508039</v>
      </c>
      <c r="C46" s="1024">
        <v>14556966</v>
      </c>
      <c r="D46" s="1024">
        <v>22596463</v>
      </c>
      <c r="E46" s="1024">
        <v>20385215</v>
      </c>
      <c r="F46" s="1106">
        <v>0.35070233021608177</v>
      </c>
      <c r="G46" s="1106">
        <v>0.54438763055031336</v>
      </c>
      <c r="H46" s="1107">
        <f>E46/B46</f>
        <v>0.4911148657251671</v>
      </c>
    </row>
    <row r="47" spans="1:8" ht="15">
      <c r="A47" s="213" t="s">
        <v>719</v>
      </c>
      <c r="B47" s="1025"/>
      <c r="C47" s="1025"/>
      <c r="D47" s="1025"/>
      <c r="E47" s="1025"/>
      <c r="F47" s="1106"/>
      <c r="G47" s="1106"/>
      <c r="H47" s="1107"/>
    </row>
    <row r="48" spans="1:8" ht="15">
      <c r="A48" s="212" t="s">
        <v>446</v>
      </c>
      <c r="B48" s="1025"/>
      <c r="C48" s="1024">
        <v>17653875</v>
      </c>
      <c r="D48" s="1024">
        <v>17653875</v>
      </c>
      <c r="E48" s="1021">
        <v>17653875</v>
      </c>
      <c r="F48" s="1107"/>
      <c r="G48" s="1106"/>
      <c r="H48" s="1107"/>
    </row>
    <row r="49" spans="1:8" ht="15">
      <c r="A49" s="212" t="s">
        <v>447</v>
      </c>
      <c r="B49" s="1025">
        <v>46210284</v>
      </c>
      <c r="C49" s="1024">
        <v>64191391</v>
      </c>
      <c r="D49" s="1024">
        <v>76761895</v>
      </c>
      <c r="E49" s="1021">
        <v>77312510</v>
      </c>
      <c r="F49" s="1107">
        <v>1.3891148342650308</v>
      </c>
      <c r="G49" s="1106">
        <v>1.6611431126456613</v>
      </c>
      <c r="H49" s="1107">
        <f t="shared" ref="H49:H57" si="0">E49/B49</f>
        <v>1.6730585338969135</v>
      </c>
    </row>
    <row r="50" spans="1:8" ht="15">
      <c r="A50" s="212" t="s">
        <v>448</v>
      </c>
      <c r="B50" s="1025">
        <v>9175262</v>
      </c>
      <c r="C50" s="1024">
        <v>19304019</v>
      </c>
      <c r="D50" s="1024">
        <v>19303950</v>
      </c>
      <c r="E50" s="1021">
        <v>19303950</v>
      </c>
      <c r="F50" s="1107">
        <v>2.103920193232629</v>
      </c>
      <c r="G50" s="1106">
        <v>2.1039126730114082</v>
      </c>
      <c r="H50" s="1107">
        <f t="shared" si="0"/>
        <v>2.1039126730114082</v>
      </c>
    </row>
    <row r="51" spans="1:8" ht="15">
      <c r="A51" s="212" t="s">
        <v>449</v>
      </c>
      <c r="B51" s="1025">
        <v>-974663</v>
      </c>
      <c r="C51" s="1024">
        <v>8205</v>
      </c>
      <c r="D51" s="1024">
        <v>8983</v>
      </c>
      <c r="E51" s="1021">
        <v>-124933</v>
      </c>
      <c r="F51" s="1107">
        <v>-8.4182943232686581E-3</v>
      </c>
      <c r="G51" s="1106"/>
      <c r="H51" s="1107">
        <f t="shared" si="0"/>
        <v>0.12818071477013079</v>
      </c>
    </row>
    <row r="52" spans="1:8" ht="15">
      <c r="A52" s="212" t="s">
        <v>450</v>
      </c>
      <c r="B52" s="1025">
        <v>-4000000</v>
      </c>
      <c r="C52" s="1024">
        <v>-8344512</v>
      </c>
      <c r="D52" s="1024">
        <v>-6466200</v>
      </c>
      <c r="E52" s="1021">
        <v>-8761291</v>
      </c>
      <c r="F52" s="1107">
        <v>2.086128</v>
      </c>
      <c r="G52" s="1106">
        <v>1.6165499999999999</v>
      </c>
      <c r="H52" s="1107">
        <f t="shared" si="0"/>
        <v>2.19032275</v>
      </c>
    </row>
    <row r="53" spans="1:8" ht="15">
      <c r="A53" s="212" t="s">
        <v>451</v>
      </c>
      <c r="B53" s="1025">
        <v>21664</v>
      </c>
      <c r="C53" s="1024">
        <v>2164378</v>
      </c>
      <c r="D53" s="1024">
        <v>1457873</v>
      </c>
      <c r="E53" s="1024">
        <v>1946131</v>
      </c>
      <c r="F53" s="1172" t="s">
        <v>751</v>
      </c>
      <c r="G53" s="1173" t="s">
        <v>751</v>
      </c>
      <c r="H53" s="1173" t="s">
        <v>751</v>
      </c>
    </row>
    <row r="54" spans="1:8" ht="15">
      <c r="A54" s="212" t="s">
        <v>707</v>
      </c>
      <c r="B54" s="1025">
        <v>75492</v>
      </c>
      <c r="C54" s="1024">
        <v>31771</v>
      </c>
      <c r="D54" s="1024">
        <v>37266</v>
      </c>
      <c r="E54" s="1024">
        <v>45527</v>
      </c>
      <c r="F54" s="1107">
        <v>0.42085254066656069</v>
      </c>
      <c r="G54" s="1106">
        <v>0.49364171037990778</v>
      </c>
      <c r="H54" s="1107">
        <f t="shared" si="0"/>
        <v>0.60307052402903616</v>
      </c>
    </row>
    <row r="55" spans="1:8" ht="15">
      <c r="A55" s="212" t="s">
        <v>708</v>
      </c>
      <c r="B55" s="1025"/>
      <c r="C55" s="1024">
        <v>83682710</v>
      </c>
      <c r="D55" s="1024">
        <v>90665121</v>
      </c>
      <c r="E55" s="1024">
        <v>91288459</v>
      </c>
      <c r="F55" s="1107"/>
      <c r="G55" s="1106"/>
      <c r="H55" s="1107"/>
    </row>
    <row r="56" spans="1:8" ht="15">
      <c r="A56" s="212" t="s">
        <v>709</v>
      </c>
      <c r="B56" s="1025">
        <v>9000000</v>
      </c>
      <c r="C56" s="1024">
        <v>-3230550</v>
      </c>
      <c r="D56" s="1024">
        <v>-4503940</v>
      </c>
      <c r="E56" s="1024">
        <v>-4297904</v>
      </c>
      <c r="F56" s="1107">
        <v>-0.35894999999999999</v>
      </c>
      <c r="G56" s="1106"/>
      <c r="H56" s="1107"/>
    </row>
    <row r="57" spans="1:8" ht="15">
      <c r="A57" s="212" t="s">
        <v>452</v>
      </c>
      <c r="B57" s="1025">
        <v>-24554158</v>
      </c>
      <c r="C57" s="1024">
        <v>4325885</v>
      </c>
      <c r="D57" s="1024">
        <v>3285264</v>
      </c>
      <c r="E57" s="1024">
        <v>-3266825</v>
      </c>
      <c r="F57" s="1107">
        <v>-0.17617728940247107</v>
      </c>
      <c r="G57" s="1106"/>
      <c r="H57" s="1107">
        <f t="shared" si="0"/>
        <v>0.13304569433820537</v>
      </c>
    </row>
    <row r="58" spans="1:8" ht="15">
      <c r="A58" s="214"/>
      <c r="B58" s="714"/>
      <c r="C58" s="715"/>
      <c r="D58" s="778"/>
      <c r="E58" s="715"/>
      <c r="F58" s="880"/>
      <c r="G58" s="887"/>
      <c r="H58" s="887"/>
    </row>
    <row r="60" spans="1:8" ht="18">
      <c r="A60" s="659" t="s">
        <v>721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1" manualBreakCount="1">
    <brk id="3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J25" sqref="J25"/>
    </sheetView>
  </sheetViews>
  <sheetFormatPr defaultColWidth="12.5703125" defaultRowHeight="12.75"/>
  <cols>
    <col min="1" max="1" width="65.5703125" style="216" customWidth="1"/>
    <col min="2" max="5" width="14.7109375" style="216" customWidth="1"/>
    <col min="6" max="6" width="9.7109375" style="216" customWidth="1"/>
    <col min="7" max="7" width="11.5703125" style="216" bestFit="1" customWidth="1"/>
    <col min="8" max="8" width="11.28515625" style="216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731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589" t="s">
        <v>701</v>
      </c>
      <c r="C7" s="1590"/>
      <c r="D7" s="1589" t="s">
        <v>730</v>
      </c>
      <c r="E7" s="1591"/>
      <c r="F7" s="1592" t="s">
        <v>433</v>
      </c>
      <c r="G7" s="1593"/>
      <c r="H7" s="1594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17" t="s">
        <v>710</v>
      </c>
      <c r="D8" s="225" t="s">
        <v>231</v>
      </c>
      <c r="E8" s="226" t="s">
        <v>710</v>
      </c>
      <c r="F8" s="718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19" t="s">
        <v>754</v>
      </c>
      <c r="D9" s="230" t="s">
        <v>228</v>
      </c>
      <c r="E9" s="719" t="s">
        <v>754</v>
      </c>
      <c r="F9" s="720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721">
        <v>387734520</v>
      </c>
      <c r="C11" s="915">
        <v>192177123</v>
      </c>
      <c r="D11" s="895">
        <v>435340000</v>
      </c>
      <c r="E11" s="896">
        <v>197393904</v>
      </c>
      <c r="F11" s="881">
        <f>C11/B11</f>
        <v>0.49564099425555402</v>
      </c>
      <c r="G11" s="882">
        <f>E11/D11</f>
        <v>0.45342468874902375</v>
      </c>
      <c r="H11" s="879">
        <f>E11/C11</f>
        <v>1.0271456920499324</v>
      </c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897">
        <v>416234520</v>
      </c>
      <c r="C12" s="914">
        <v>197217551</v>
      </c>
      <c r="D12" s="895">
        <v>435340000</v>
      </c>
      <c r="E12" s="895">
        <v>214512294</v>
      </c>
      <c r="F12" s="881">
        <f t="shared" ref="F12:F20" si="0">C12/B12</f>
        <v>0.47381353905966278</v>
      </c>
      <c r="G12" s="882">
        <f t="shared" ref="G12:G20" si="1">E12/D12</f>
        <v>0.49274657509073366</v>
      </c>
      <c r="H12" s="1107">
        <f t="shared" ref="H12:H20" si="2">E12/C12</f>
        <v>1.0876937316800979</v>
      </c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895">
        <v>-28500000</v>
      </c>
      <c r="C13" s="914">
        <v>-5040428</v>
      </c>
      <c r="D13" s="895"/>
      <c r="E13" s="895">
        <v>-17118390</v>
      </c>
      <c r="F13" s="881">
        <f t="shared" si="0"/>
        <v>0.17685712280701754</v>
      </c>
      <c r="G13" s="882"/>
      <c r="H13" s="1107">
        <f t="shared" si="2"/>
        <v>3.3962175434308355</v>
      </c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895"/>
      <c r="C14" s="914"/>
      <c r="D14" s="895"/>
      <c r="E14" s="895"/>
      <c r="F14" s="881"/>
      <c r="G14" s="882"/>
      <c r="H14" s="1107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895"/>
      <c r="C15" s="914"/>
      <c r="D15" s="895"/>
      <c r="E15" s="895"/>
      <c r="F15" s="881"/>
      <c r="G15" s="882"/>
      <c r="H15" s="1107"/>
      <c r="J15" s="242"/>
      <c r="K15" s="243"/>
      <c r="L15" s="243"/>
      <c r="M15" s="243"/>
    </row>
    <row r="16" spans="1:20" ht="36.75" customHeight="1">
      <c r="A16" s="902" t="s">
        <v>725</v>
      </c>
      <c r="B16" s="895"/>
      <c r="C16" s="913"/>
      <c r="D16" s="895"/>
      <c r="E16" s="895"/>
      <c r="F16" s="881"/>
      <c r="G16" s="882"/>
      <c r="H16" s="1107"/>
      <c r="J16" s="242"/>
      <c r="K16" s="243"/>
      <c r="L16" s="243"/>
      <c r="M16" s="243"/>
    </row>
    <row r="17" spans="1:10" ht="24" customHeight="1">
      <c r="A17" s="241" t="s">
        <v>726</v>
      </c>
      <c r="B17" s="895">
        <v>-15565291</v>
      </c>
      <c r="C17" s="916">
        <v>-1648</v>
      </c>
      <c r="D17" s="895">
        <v>-16953881</v>
      </c>
      <c r="E17" s="895">
        <v>27158</v>
      </c>
      <c r="F17" s="881">
        <f t="shared" si="0"/>
        <v>1.0587659427632931E-4</v>
      </c>
      <c r="G17" s="882"/>
      <c r="H17" s="1107"/>
    </row>
    <row r="18" spans="1:10" ht="24" customHeight="1">
      <c r="A18" s="241" t="s">
        <v>462</v>
      </c>
      <c r="B18" s="898">
        <v>44065291</v>
      </c>
      <c r="C18" s="918">
        <v>5040428</v>
      </c>
      <c r="D18" s="898">
        <v>16953881</v>
      </c>
      <c r="E18" s="898">
        <v>17118390</v>
      </c>
      <c r="F18" s="881">
        <f t="shared" si="0"/>
        <v>0.11438544681345687</v>
      </c>
      <c r="G18" s="882">
        <f t="shared" si="1"/>
        <v>1.0097033239763804</v>
      </c>
      <c r="H18" s="1107">
        <f t="shared" si="2"/>
        <v>3.3962175434308355</v>
      </c>
    </row>
    <row r="19" spans="1:10" ht="24" customHeight="1">
      <c r="A19" s="241" t="s">
        <v>463</v>
      </c>
      <c r="B19" s="280">
        <v>56287820</v>
      </c>
      <c r="C19" s="917">
        <v>10520133</v>
      </c>
      <c r="D19" s="897">
        <v>41508039</v>
      </c>
      <c r="E19" s="897">
        <v>20385215</v>
      </c>
      <c r="F19" s="881">
        <f t="shared" si="0"/>
        <v>0.18689892413669601</v>
      </c>
      <c r="G19" s="882">
        <f t="shared" si="1"/>
        <v>0.4911148657251671</v>
      </c>
      <c r="H19" s="1107">
        <f t="shared" si="2"/>
        <v>1.9377335818853241</v>
      </c>
    </row>
    <row r="20" spans="1:10" ht="24" customHeight="1">
      <c r="A20" s="241" t="s">
        <v>464</v>
      </c>
      <c r="B20" s="280">
        <v>-12222529</v>
      </c>
      <c r="C20" s="917">
        <v>-5479705</v>
      </c>
      <c r="D20" s="897">
        <v>-24554158</v>
      </c>
      <c r="E20" s="897">
        <v>-3266825</v>
      </c>
      <c r="F20" s="881">
        <f t="shared" si="0"/>
        <v>0.44832824696100126</v>
      </c>
      <c r="G20" s="882">
        <f t="shared" si="1"/>
        <v>0.13304569433820537</v>
      </c>
      <c r="H20" s="1107">
        <f t="shared" si="2"/>
        <v>0.59616804189276618</v>
      </c>
    </row>
    <row r="21" spans="1:10" ht="8.1" customHeight="1">
      <c r="A21" s="244"/>
      <c r="B21" s="282"/>
      <c r="C21" s="899"/>
      <c r="D21" s="722"/>
      <c r="E21" s="899"/>
      <c r="F21" s="883"/>
      <c r="G21" s="884"/>
      <c r="H21" s="885"/>
    </row>
    <row r="22" spans="1:10" ht="8.1" customHeight="1">
      <c r="A22" s="723"/>
      <c r="B22" s="724"/>
      <c r="C22" s="724"/>
      <c r="D22" s="724"/>
      <c r="E22" s="725"/>
      <c r="F22" s="725"/>
      <c r="G22" s="725"/>
    </row>
    <row r="23" spans="1:10" s="76" customFormat="1" ht="15.75" customHeight="1">
      <c r="A23" s="1595"/>
      <c r="B23" s="1596"/>
      <c r="C23" s="1596"/>
      <c r="F23" s="75"/>
      <c r="G23" s="75"/>
      <c r="H23" s="75"/>
      <c r="I23" s="75"/>
      <c r="J23" s="75"/>
    </row>
    <row r="25" spans="1:10" ht="24.75" customHeight="1">
      <c r="A25" s="245" t="s">
        <v>4</v>
      </c>
      <c r="B25" s="281"/>
      <c r="C25" s="281"/>
    </row>
    <row r="26" spans="1:10">
      <c r="B26" s="281"/>
      <c r="C26" s="281"/>
    </row>
    <row r="27" spans="1:10">
      <c r="B27" s="281"/>
      <c r="C27" s="281"/>
    </row>
    <row r="28" spans="1:10">
      <c r="B28" s="281"/>
      <c r="C28" s="281"/>
    </row>
    <row r="29" spans="1:10" ht="15">
      <c r="B29" s="277"/>
      <c r="C29" s="278"/>
    </row>
    <row r="30" spans="1:10">
      <c r="B30" s="281"/>
      <c r="C30" s="281"/>
    </row>
    <row r="31" spans="1:10">
      <c r="B31" s="281"/>
      <c r="C31" s="281"/>
    </row>
    <row r="32" spans="1:10">
      <c r="B32" s="281"/>
      <c r="C32" s="281"/>
    </row>
    <row r="33" spans="2:3">
      <c r="B33" s="281"/>
      <c r="C33" s="2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0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showGridLines="0" showZeros="0" zoomScale="70" zoomScaleNormal="70" zoomScaleSheetLayoutView="70" workbookViewId="0">
      <selection activeCell="W56" sqref="W56"/>
    </sheetView>
  </sheetViews>
  <sheetFormatPr defaultColWidth="7.85546875" defaultRowHeight="15"/>
  <cols>
    <col min="1" max="1" width="104.28515625" style="1028" customWidth="1"/>
    <col min="2" max="2" width="18.7109375" style="1027" bestFit="1" customWidth="1"/>
    <col min="3" max="3" width="0.85546875" style="1028" customWidth="1"/>
    <col min="4" max="4" width="14.140625" style="1028" customWidth="1"/>
    <col min="5" max="5" width="1.28515625" style="1028" customWidth="1"/>
    <col min="6" max="6" width="17.42578125" style="1028" customWidth="1"/>
    <col min="7" max="7" width="0.28515625" style="1028" customWidth="1"/>
    <col min="8" max="8" width="15.140625" style="1028" customWidth="1"/>
    <col min="9" max="9" width="1" style="1028" customWidth="1"/>
    <col min="10" max="10" width="11.42578125" style="1028" bestFit="1" customWidth="1"/>
    <col min="11" max="12" width="11.5703125" style="1028" bestFit="1" customWidth="1"/>
    <col min="13" max="13" width="1.85546875" style="1029" bestFit="1" customWidth="1"/>
    <col min="14" max="14" width="20.7109375" style="1029" bestFit="1" customWidth="1"/>
    <col min="15" max="15" width="1.42578125" style="1029" bestFit="1" customWidth="1"/>
    <col min="16" max="16" width="12.42578125" style="1029" customWidth="1"/>
    <col min="17" max="17" width="3.5703125" style="1029" customWidth="1"/>
    <col min="18" max="18" width="12.5703125" style="1029" customWidth="1"/>
    <col min="19" max="19" width="7.85546875" style="1030" customWidth="1"/>
    <col min="20" max="16384" width="7.85546875" style="1028"/>
  </cols>
  <sheetData>
    <row r="1" spans="1:19" ht="15.75">
      <c r="A1" s="1026" t="s">
        <v>532</v>
      </c>
      <c r="D1" s="1026" t="s">
        <v>4</v>
      </c>
    </row>
    <row r="2" spans="1:19" ht="15.75">
      <c r="A2" s="1603" t="s">
        <v>533</v>
      </c>
      <c r="B2" s="1603"/>
      <c r="C2" s="1603"/>
      <c r="D2" s="1603"/>
      <c r="E2" s="1603"/>
      <c r="F2" s="1603"/>
      <c r="G2" s="1603"/>
      <c r="H2" s="1603"/>
      <c r="I2" s="1603"/>
      <c r="J2" s="1603"/>
      <c r="K2" s="1603"/>
      <c r="L2" s="1603"/>
    </row>
    <row r="3" spans="1:19" ht="15.75">
      <c r="A3" s="1091"/>
      <c r="B3" s="1031"/>
      <c r="C3" s="1032"/>
      <c r="D3" s="1031"/>
      <c r="E3" s="1032"/>
      <c r="F3" s="1032"/>
      <c r="G3" s="1032"/>
      <c r="H3" s="1032"/>
      <c r="I3" s="1032"/>
      <c r="J3" s="1032"/>
      <c r="K3" s="1032"/>
      <c r="L3" s="1032"/>
    </row>
    <row r="4" spans="1:19" ht="15.75">
      <c r="A4" s="1030"/>
      <c r="B4" s="1033" t="s">
        <v>4</v>
      </c>
      <c r="C4" s="1034"/>
      <c r="D4" s="1096"/>
      <c r="E4" s="1030"/>
      <c r="F4" s="1030"/>
      <c r="G4" s="1030"/>
      <c r="H4" s="1030"/>
      <c r="I4" s="1030"/>
      <c r="J4" s="1030"/>
      <c r="K4" s="1035"/>
      <c r="L4" s="1035" t="s">
        <v>2</v>
      </c>
    </row>
    <row r="5" spans="1:19" ht="15.75">
      <c r="A5" s="1036"/>
      <c r="B5" s="1037" t="s">
        <v>227</v>
      </c>
      <c r="C5" s="1038"/>
      <c r="D5" s="1597" t="s">
        <v>229</v>
      </c>
      <c r="E5" s="1598"/>
      <c r="F5" s="1598"/>
      <c r="G5" s="1598"/>
      <c r="H5" s="1598"/>
      <c r="I5" s="1599"/>
      <c r="J5" s="1600" t="s">
        <v>433</v>
      </c>
      <c r="K5" s="1601"/>
      <c r="L5" s="1602"/>
    </row>
    <row r="6" spans="1:19" ht="15.75">
      <c r="A6" s="1039" t="s">
        <v>3</v>
      </c>
      <c r="B6" s="1040" t="s">
        <v>228</v>
      </c>
      <c r="C6" s="1038"/>
      <c r="D6" s="1041"/>
      <c r="E6" s="1042"/>
      <c r="F6" s="1041"/>
      <c r="G6" s="1042"/>
      <c r="H6" s="1041"/>
      <c r="I6" s="1042"/>
      <c r="J6" s="1043"/>
      <c r="K6" s="1044"/>
      <c r="L6" s="1044"/>
    </row>
    <row r="7" spans="1:19" ht="20.100000000000001" customHeight="1">
      <c r="A7" s="1045"/>
      <c r="B7" s="1046" t="s">
        <v>744</v>
      </c>
      <c r="C7" s="1047" t="s">
        <v>4</v>
      </c>
      <c r="D7" s="1048" t="s">
        <v>434</v>
      </c>
      <c r="E7" s="1049"/>
      <c r="F7" s="1046" t="s">
        <v>534</v>
      </c>
      <c r="G7" s="1050"/>
      <c r="H7" s="1046" t="s">
        <v>436</v>
      </c>
      <c r="I7" s="1050"/>
      <c r="J7" s="1051" t="s">
        <v>232</v>
      </c>
      <c r="K7" s="1052" t="s">
        <v>437</v>
      </c>
      <c r="L7" s="1052" t="s">
        <v>438</v>
      </c>
    </row>
    <row r="8" spans="1:19" s="1058" customFormat="1">
      <c r="A8" s="1053">
        <v>1</v>
      </c>
      <c r="B8" s="1054">
        <v>2</v>
      </c>
      <c r="C8" s="1055"/>
      <c r="D8" s="1054">
        <v>3</v>
      </c>
      <c r="E8" s="1055"/>
      <c r="F8" s="1056">
        <v>4</v>
      </c>
      <c r="G8" s="1055"/>
      <c r="H8" s="1054">
        <v>5</v>
      </c>
      <c r="I8" s="1055"/>
      <c r="J8" s="1055">
        <v>6</v>
      </c>
      <c r="K8" s="1055">
        <v>7</v>
      </c>
      <c r="L8" s="1053">
        <v>8</v>
      </c>
      <c r="M8" s="1029"/>
      <c r="N8" s="1029"/>
      <c r="O8" s="1029"/>
      <c r="P8" s="1029"/>
      <c r="Q8" s="1029"/>
      <c r="R8" s="1029"/>
      <c r="S8" s="1057"/>
    </row>
    <row r="9" spans="1:19" s="1058" customFormat="1" ht="20.100000000000001" customHeight="1">
      <c r="A9" s="1059" t="s">
        <v>535</v>
      </c>
      <c r="B9" s="1124">
        <v>435340000</v>
      </c>
      <c r="C9" s="1108"/>
      <c r="D9" s="1124">
        <v>40271702.796490014</v>
      </c>
      <c r="E9" s="1060"/>
      <c r="F9" s="1124">
        <v>69933048.037470371</v>
      </c>
      <c r="G9" s="1060"/>
      <c r="H9" s="1124">
        <v>96198155.077410132</v>
      </c>
      <c r="I9" s="1060"/>
      <c r="J9" s="1061">
        <v>9.2506323325423842E-2</v>
      </c>
      <c r="K9" s="1061">
        <v>0.16064006991654883</v>
      </c>
      <c r="L9" s="1061">
        <v>0.2209724699715398</v>
      </c>
      <c r="M9" s="1062"/>
      <c r="N9" s="1062"/>
      <c r="O9" s="1062"/>
      <c r="P9" s="1118"/>
      <c r="Q9" s="1062"/>
      <c r="R9" s="1062"/>
      <c r="S9" s="1057"/>
    </row>
    <row r="10" spans="1:19" s="1058" customFormat="1" ht="15.75">
      <c r="A10" s="1063" t="s">
        <v>536</v>
      </c>
      <c r="B10" s="1125"/>
      <c r="C10" s="1110"/>
      <c r="D10" s="1125"/>
      <c r="E10" s="1111"/>
      <c r="F10" s="1125"/>
      <c r="G10" s="1111"/>
      <c r="H10" s="1125"/>
      <c r="I10" s="1111"/>
      <c r="J10" s="1061"/>
      <c r="K10" s="1061"/>
      <c r="L10" s="1061"/>
      <c r="M10" s="1062"/>
      <c r="N10" s="1062"/>
      <c r="O10" s="1062"/>
      <c r="P10" s="1062"/>
      <c r="Q10" s="1062"/>
      <c r="R10" s="1062"/>
      <c r="S10" s="1057"/>
    </row>
    <row r="11" spans="1:19" s="1058" customFormat="1" ht="20.100000000000001" customHeight="1">
      <c r="A11" s="1059" t="s">
        <v>537</v>
      </c>
      <c r="B11" s="1126">
        <v>390038733</v>
      </c>
      <c r="C11" s="1110"/>
      <c r="D11" s="1126">
        <v>37364857.538160004</v>
      </c>
      <c r="E11" s="1111"/>
      <c r="F11" s="1126">
        <v>64396018.776029989</v>
      </c>
      <c r="G11" s="1111"/>
      <c r="H11" s="1126">
        <v>86495085.891939998</v>
      </c>
      <c r="I11" s="1111"/>
      <c r="J11" s="1061">
        <v>9.5797812824297127E-2</v>
      </c>
      <c r="K11" s="1061">
        <v>0.16510159973273728</v>
      </c>
      <c r="L11" s="1061">
        <v>0.22176024731354052</v>
      </c>
      <c r="M11" s="1062"/>
      <c r="N11" s="1062"/>
      <c r="O11" s="1062"/>
      <c r="P11" s="1062"/>
      <c r="Q11" s="1062"/>
      <c r="R11" s="1062"/>
      <c r="S11" s="1057"/>
    </row>
    <row r="12" spans="1:19" s="1058" customFormat="1" ht="15.75">
      <c r="A12" s="1063" t="s">
        <v>538</v>
      </c>
      <c r="B12" s="1125"/>
      <c r="C12" s="1113"/>
      <c r="D12" s="1125"/>
      <c r="E12" s="1111"/>
      <c r="F12" s="1125"/>
      <c r="G12" s="1111"/>
      <c r="H12" s="1125"/>
      <c r="I12" s="1111"/>
      <c r="J12" s="1061"/>
      <c r="K12" s="1061"/>
      <c r="L12" s="1061"/>
      <c r="M12" s="1062"/>
      <c r="N12" s="1062"/>
      <c r="O12" s="1062"/>
      <c r="P12" s="1062"/>
      <c r="Q12" s="1062"/>
      <c r="R12" s="1062"/>
      <c r="S12" s="1057"/>
    </row>
    <row r="13" spans="1:19" s="1058" customFormat="1">
      <c r="A13" s="1064" t="s">
        <v>539</v>
      </c>
      <c r="B13" s="1125">
        <v>196500000</v>
      </c>
      <c r="C13" s="1113"/>
      <c r="D13" s="1125">
        <v>21834443.679230005</v>
      </c>
      <c r="E13" s="1114"/>
      <c r="F13" s="1125">
        <v>35178303.764969997</v>
      </c>
      <c r="G13" s="1114"/>
      <c r="H13" s="1125">
        <v>44705439.100899994</v>
      </c>
      <c r="I13" s="1114"/>
      <c r="J13" s="1065">
        <v>0.11111676172636134</v>
      </c>
      <c r="K13" s="1065">
        <v>0.17902444664106867</v>
      </c>
      <c r="L13" s="1065">
        <v>0.22750859593333331</v>
      </c>
      <c r="M13" s="1062"/>
      <c r="N13" s="1062"/>
      <c r="O13" s="1062"/>
      <c r="P13" s="1062"/>
      <c r="Q13" s="1062"/>
      <c r="R13" s="1062"/>
      <c r="S13" s="1057"/>
    </row>
    <row r="14" spans="1:19" s="1058" customFormat="1">
      <c r="A14" s="1064" t="s">
        <v>540</v>
      </c>
      <c r="B14" s="1125">
        <v>75083000</v>
      </c>
      <c r="C14" s="1113"/>
      <c r="D14" s="1125">
        <v>5246192.4479900012</v>
      </c>
      <c r="E14" s="1114"/>
      <c r="F14" s="1125">
        <v>10528725.73446</v>
      </c>
      <c r="G14" s="1114"/>
      <c r="H14" s="1125">
        <v>16507584.979979996</v>
      </c>
      <c r="I14" s="1114"/>
      <c r="J14" s="1065">
        <v>6.9871907728646973E-2</v>
      </c>
      <c r="K14" s="1065">
        <v>0.14022782433387052</v>
      </c>
      <c r="L14" s="1065">
        <v>0.2198578237414594</v>
      </c>
      <c r="M14" s="1062"/>
      <c r="N14" s="1062"/>
      <c r="O14" s="1062"/>
      <c r="P14" s="1062"/>
      <c r="Q14" s="1062"/>
      <c r="R14" s="1118"/>
      <c r="S14" s="1057"/>
    </row>
    <row r="15" spans="1:19" s="1058" customFormat="1">
      <c r="A15" s="1066" t="s">
        <v>541</v>
      </c>
      <c r="B15" s="1125"/>
      <c r="C15" s="1113"/>
      <c r="D15" s="1125"/>
      <c r="E15" s="1114"/>
      <c r="F15" s="1125"/>
      <c r="G15" s="1114"/>
      <c r="H15" s="1125"/>
      <c r="I15" s="1114"/>
      <c r="J15" s="1065"/>
      <c r="K15" s="1065"/>
      <c r="L15" s="1065"/>
      <c r="M15" s="1062"/>
      <c r="N15" s="1062"/>
      <c r="O15" s="1062"/>
      <c r="P15" s="1062"/>
      <c r="Q15" s="1062"/>
      <c r="R15" s="1118"/>
      <c r="S15" s="1057"/>
    </row>
    <row r="16" spans="1:19" s="1058" customFormat="1">
      <c r="A16" s="1064" t="s">
        <v>542</v>
      </c>
      <c r="B16" s="1125">
        <v>4327900</v>
      </c>
      <c r="C16" s="1113"/>
      <c r="D16" s="1125">
        <v>306726.10679000005</v>
      </c>
      <c r="E16" s="1114"/>
      <c r="F16" s="1125">
        <v>622988.26691000012</v>
      </c>
      <c r="G16" s="1114"/>
      <c r="H16" s="1125">
        <v>970989.08902000007</v>
      </c>
      <c r="I16" s="1114"/>
      <c r="J16" s="1065">
        <v>7.0871810067238167E-2</v>
      </c>
      <c r="K16" s="1065">
        <v>0.14394701053859843</v>
      </c>
      <c r="L16" s="1065">
        <v>0.2243557127059313</v>
      </c>
      <c r="M16" s="1062"/>
      <c r="N16" s="1062"/>
      <c r="O16" s="1062"/>
      <c r="P16" s="1062"/>
      <c r="Q16" s="1062"/>
      <c r="R16" s="1118"/>
      <c r="S16" s="1057"/>
    </row>
    <row r="17" spans="1:19" s="1058" customFormat="1">
      <c r="A17" s="1064" t="s">
        <v>543</v>
      </c>
      <c r="B17" s="1125">
        <v>70402365</v>
      </c>
      <c r="C17" s="1113"/>
      <c r="D17" s="1125">
        <v>4923219.0067300005</v>
      </c>
      <c r="E17" s="1114"/>
      <c r="F17" s="1125">
        <v>9874168.8844099995</v>
      </c>
      <c r="G17" s="1114"/>
      <c r="H17" s="1125">
        <v>15490455.818119995</v>
      </c>
      <c r="I17" s="1114"/>
      <c r="J17" s="1065">
        <v>6.9929738961610172E-2</v>
      </c>
      <c r="K17" s="1065">
        <v>0.14025336910784175</v>
      </c>
      <c r="L17" s="1065">
        <v>0.22002749223154641</v>
      </c>
      <c r="M17" s="1062"/>
      <c r="N17" s="1062"/>
      <c r="O17" s="1062"/>
      <c r="P17" s="1062"/>
      <c r="Q17" s="1062"/>
      <c r="R17" s="1118"/>
      <c r="S17" s="1057"/>
    </row>
    <row r="18" spans="1:19" s="1058" customFormat="1">
      <c r="A18" s="1064" t="s">
        <v>544</v>
      </c>
      <c r="B18" s="1125">
        <v>352735</v>
      </c>
      <c r="C18" s="1113"/>
      <c r="D18" s="1125">
        <v>16247.334469999998</v>
      </c>
      <c r="E18" s="1114"/>
      <c r="F18" s="1125">
        <v>31568.583139999999</v>
      </c>
      <c r="G18" s="1114"/>
      <c r="H18" s="1125">
        <v>46140.072840000001</v>
      </c>
      <c r="I18" s="1114"/>
      <c r="J18" s="1065">
        <v>4.6061021645144369E-2</v>
      </c>
      <c r="K18" s="1065">
        <v>8.9496599827065634E-2</v>
      </c>
      <c r="L18" s="1065">
        <v>0.13080661924674331</v>
      </c>
      <c r="M18" s="1062"/>
      <c r="N18" s="1062"/>
      <c r="O18" s="1062"/>
      <c r="P18" s="1062"/>
      <c r="Q18" s="1062"/>
      <c r="R18" s="1118"/>
      <c r="S18" s="1057"/>
    </row>
    <row r="19" spans="1:19" s="1058" customFormat="1">
      <c r="A19" s="1064" t="s">
        <v>545</v>
      </c>
      <c r="B19" s="1125">
        <v>2660000</v>
      </c>
      <c r="C19" s="1113"/>
      <c r="D19" s="1125">
        <v>226407.51800000001</v>
      </c>
      <c r="E19" s="1114"/>
      <c r="F19" s="1125">
        <v>443364.07199999999</v>
      </c>
      <c r="G19" s="1114"/>
      <c r="H19" s="1125">
        <v>665145.22325000004</v>
      </c>
      <c r="I19" s="1114"/>
      <c r="J19" s="1065">
        <v>8.5115608270676699E-2</v>
      </c>
      <c r="K19" s="1065">
        <v>0.16667822255639098</v>
      </c>
      <c r="L19" s="1065">
        <v>0.25005459520676693</v>
      </c>
      <c r="M19" s="1062"/>
      <c r="N19" s="1062"/>
      <c r="O19" s="1062"/>
      <c r="P19" s="1062"/>
      <c r="Q19" s="1062"/>
      <c r="R19" s="1118"/>
      <c r="S19" s="1057"/>
    </row>
    <row r="20" spans="1:19" s="1058" customFormat="1">
      <c r="A20" s="1064" t="s">
        <v>546</v>
      </c>
      <c r="B20" s="1125">
        <v>42000000</v>
      </c>
      <c r="C20" s="1113"/>
      <c r="D20" s="1125">
        <v>3151916.9608299998</v>
      </c>
      <c r="E20" s="1114"/>
      <c r="F20" s="1125">
        <v>6281134.8918300001</v>
      </c>
      <c r="G20" s="1114"/>
      <c r="H20" s="1125">
        <v>9623352.6534700021</v>
      </c>
      <c r="I20" s="1114"/>
      <c r="J20" s="1065">
        <v>7.5045641924523801E-2</v>
      </c>
      <c r="K20" s="1065">
        <v>0.14955083075785713</v>
      </c>
      <c r="L20" s="1065">
        <v>0.22912744413023814</v>
      </c>
      <c r="M20" s="1062"/>
      <c r="N20" s="1062"/>
      <c r="O20" s="1062"/>
      <c r="P20" s="1062"/>
      <c r="Q20" s="1062"/>
      <c r="R20" s="1118"/>
      <c r="S20" s="1057"/>
    </row>
    <row r="21" spans="1:19" s="1058" customFormat="1">
      <c r="A21" s="1066" t="s">
        <v>547</v>
      </c>
      <c r="B21" s="1125"/>
      <c r="C21" s="1113"/>
      <c r="D21" s="1125"/>
      <c r="E21" s="1114"/>
      <c r="F21" s="1125"/>
      <c r="G21" s="1114"/>
      <c r="H21" s="1125"/>
      <c r="I21" s="1114"/>
      <c r="J21" s="1065"/>
      <c r="K21" s="1065"/>
      <c r="L21" s="1065"/>
      <c r="M21" s="1062"/>
      <c r="N21" s="1062"/>
      <c r="O21" s="1062"/>
      <c r="P21" s="1062"/>
      <c r="Q21" s="1062"/>
      <c r="R21" s="1118"/>
      <c r="S21" s="1057"/>
    </row>
    <row r="22" spans="1:19" s="1058" customFormat="1">
      <c r="A22" s="1064" t="s">
        <v>548</v>
      </c>
      <c r="B22" s="1125">
        <v>21800</v>
      </c>
      <c r="C22" s="1113"/>
      <c r="D22" s="1125">
        <v>-200.18199999999999</v>
      </c>
      <c r="E22" s="1114"/>
      <c r="F22" s="1125">
        <v>-200.18199999999999</v>
      </c>
      <c r="G22" s="1114"/>
      <c r="H22" s="1125">
        <v>-200.18199999999999</v>
      </c>
      <c r="I22" s="1114"/>
      <c r="J22" s="1065"/>
      <c r="K22" s="1065"/>
      <c r="L22" s="1065"/>
      <c r="M22" s="1062"/>
      <c r="N22" s="1062"/>
      <c r="O22" s="1062"/>
      <c r="P22" s="1062"/>
      <c r="Q22" s="1062"/>
      <c r="R22" s="1118"/>
      <c r="S22" s="1057"/>
    </row>
    <row r="23" spans="1:19" s="1058" customFormat="1">
      <c r="A23" s="1064" t="s">
        <v>549</v>
      </c>
      <c r="B23" s="1125">
        <v>66555000</v>
      </c>
      <c r="C23" s="1113"/>
      <c r="D23" s="1125">
        <v>6279245.7047300013</v>
      </c>
      <c r="E23" s="1114"/>
      <c r="F23" s="1125">
        <v>10895871.483669998</v>
      </c>
      <c r="G23" s="1114"/>
      <c r="H23" s="1125">
        <v>13443019.651490001</v>
      </c>
      <c r="I23" s="1114"/>
      <c r="J23" s="1065">
        <v>9.4346716320787338E-2</v>
      </c>
      <c r="K23" s="1065">
        <v>0.16371229034137177</v>
      </c>
      <c r="L23" s="1065">
        <v>0.20198361733138007</v>
      </c>
      <c r="M23" s="1062"/>
      <c r="N23" s="1118"/>
      <c r="O23" s="1062"/>
      <c r="P23" s="1062"/>
      <c r="Q23" s="1062"/>
      <c r="R23" s="1118"/>
      <c r="S23" s="1057"/>
    </row>
    <row r="24" spans="1:19" s="1058" customFormat="1">
      <c r="A24" s="1066" t="s">
        <v>541</v>
      </c>
      <c r="B24" s="1125"/>
      <c r="C24" s="1113"/>
      <c r="D24" s="1125"/>
      <c r="E24" s="1114"/>
      <c r="F24" s="1125"/>
      <c r="G24" s="1114"/>
      <c r="H24" s="1125"/>
      <c r="I24" s="1114"/>
      <c r="J24" s="1065"/>
      <c r="K24" s="1065"/>
      <c r="L24" s="1065"/>
      <c r="M24" s="1062"/>
      <c r="N24" s="1062"/>
      <c r="O24" s="1062"/>
      <c r="P24" s="1062"/>
      <c r="Q24" s="1062"/>
      <c r="R24" s="1118"/>
      <c r="S24" s="1057"/>
    </row>
    <row r="25" spans="1:19" s="1058" customFormat="1">
      <c r="A25" s="1064" t="s">
        <v>550</v>
      </c>
      <c r="B25" s="1125">
        <v>54995000</v>
      </c>
      <c r="C25" s="1113"/>
      <c r="D25" s="1125">
        <v>5814218.2895400012</v>
      </c>
      <c r="E25" s="1114"/>
      <c r="F25" s="1125">
        <v>9451702.1621699985</v>
      </c>
      <c r="G25" s="1114"/>
      <c r="H25" s="1125">
        <v>11190591.210800001</v>
      </c>
      <c r="I25" s="1114"/>
      <c r="J25" s="1065">
        <v>0.10572267096172382</v>
      </c>
      <c r="K25" s="1065">
        <v>0.17186475428984452</v>
      </c>
      <c r="L25" s="1065">
        <v>0.20348379326847899</v>
      </c>
      <c r="M25" s="1062"/>
      <c r="N25" s="1062"/>
      <c r="O25" s="1062"/>
      <c r="P25" s="1062"/>
      <c r="Q25" s="1062"/>
      <c r="R25" s="1118"/>
      <c r="S25" s="1057"/>
    </row>
    <row r="26" spans="1:19" s="1058" customFormat="1">
      <c r="A26" s="1064" t="s">
        <v>551</v>
      </c>
      <c r="B26" s="1125">
        <v>11555500</v>
      </c>
      <c r="C26" s="1113"/>
      <c r="D26" s="1125">
        <v>465027.41518999997</v>
      </c>
      <c r="E26" s="1114"/>
      <c r="F26" s="1125">
        <v>1444169.1774999998</v>
      </c>
      <c r="G26" s="1114"/>
      <c r="H26" s="1125">
        <v>2252428.2966900002</v>
      </c>
      <c r="I26" s="1114"/>
      <c r="J26" s="1065">
        <v>4.0242950559473842E-2</v>
      </c>
      <c r="K26" s="1065">
        <v>0.12497677967201763</v>
      </c>
      <c r="L26" s="1065">
        <v>0.19492261664921468</v>
      </c>
      <c r="M26" s="1062"/>
      <c r="N26" s="1062"/>
      <c r="O26" s="1062"/>
      <c r="P26" s="1062"/>
      <c r="Q26" s="1062"/>
      <c r="R26" s="1118"/>
      <c r="S26" s="1057"/>
    </row>
    <row r="27" spans="1:19" s="1058" customFormat="1">
      <c r="A27" s="1064" t="s">
        <v>552</v>
      </c>
      <c r="B27" s="1125">
        <v>4500</v>
      </c>
      <c r="C27" s="1113"/>
      <c r="D27" s="1125"/>
      <c r="E27" s="1114"/>
      <c r="F27" s="1125">
        <v>0.14399999999999999</v>
      </c>
      <c r="G27" s="1114"/>
      <c r="H27" s="1125">
        <v>0.14399999999999999</v>
      </c>
      <c r="I27" s="1114"/>
      <c r="J27" s="1065">
        <v>0</v>
      </c>
      <c r="K27" s="1065">
        <v>3.1999999999999999E-5</v>
      </c>
      <c r="L27" s="1065">
        <v>3.1999999999999999E-5</v>
      </c>
      <c r="M27" s="1062"/>
      <c r="N27" s="1062"/>
      <c r="O27" s="1062"/>
      <c r="P27" s="1062"/>
      <c r="Q27" s="1062"/>
      <c r="R27" s="1118"/>
      <c r="S27" s="1057"/>
    </row>
    <row r="28" spans="1:19" s="1058" customFormat="1">
      <c r="A28" s="1064" t="s">
        <v>553</v>
      </c>
      <c r="B28" s="1125">
        <v>1700000</v>
      </c>
      <c r="C28" s="1113"/>
      <c r="D28" s="1125">
        <v>118245.568</v>
      </c>
      <c r="E28" s="1114"/>
      <c r="F28" s="1125">
        <v>256188.79999999999</v>
      </c>
      <c r="G28" s="1114"/>
      <c r="H28" s="1125">
        <v>385581.80200000003</v>
      </c>
      <c r="I28" s="1114"/>
      <c r="J28" s="1065">
        <v>6.9556216470588239E-2</v>
      </c>
      <c r="K28" s="1065">
        <v>0.15069929411764704</v>
      </c>
      <c r="L28" s="1065">
        <v>0.22681282470588238</v>
      </c>
      <c r="M28" s="1062"/>
      <c r="N28" s="1062"/>
      <c r="O28" s="1062"/>
      <c r="P28" s="1062"/>
      <c r="Q28" s="1062"/>
      <c r="R28" s="1118"/>
      <c r="S28" s="1057"/>
    </row>
    <row r="29" spans="1:19" s="1058" customFormat="1">
      <c r="A29" s="1064" t="s">
        <v>554</v>
      </c>
      <c r="B29" s="1125">
        <v>4878000</v>
      </c>
      <c r="C29" s="1113"/>
      <c r="D29" s="1125">
        <v>508405.59606000001</v>
      </c>
      <c r="E29" s="1114"/>
      <c r="F29" s="1125">
        <v>812391.61801999994</v>
      </c>
      <c r="G29" s="1114"/>
      <c r="H29" s="1125">
        <v>1163301.9627699999</v>
      </c>
      <c r="I29" s="1114"/>
      <c r="J29" s="1065">
        <v>0.10422418943419434</v>
      </c>
      <c r="K29" s="1065">
        <v>0.16654194711357112</v>
      </c>
      <c r="L29" s="1065">
        <v>0.23847928716072159</v>
      </c>
      <c r="M29" s="1062"/>
      <c r="N29" s="1062"/>
      <c r="O29" s="1062"/>
      <c r="P29" s="1062"/>
      <c r="Q29" s="1062"/>
      <c r="R29" s="1118"/>
      <c r="S29" s="1057"/>
    </row>
    <row r="30" spans="1:19" s="1058" customFormat="1">
      <c r="A30" s="1064" t="s">
        <v>736</v>
      </c>
      <c r="B30" s="1125">
        <v>662733</v>
      </c>
      <c r="C30" s="1113"/>
      <c r="D30" s="1125"/>
      <c r="E30" s="1114"/>
      <c r="F30" s="1125">
        <v>37.936999999999998</v>
      </c>
      <c r="G30" s="1114"/>
      <c r="H30" s="1125">
        <v>1659.732</v>
      </c>
      <c r="I30" s="1114"/>
      <c r="J30" s="1065"/>
      <c r="K30" s="1065">
        <v>5.7243263878515177E-5</v>
      </c>
      <c r="L30" s="1065">
        <v>2.504375065071454E-3</v>
      </c>
      <c r="M30" s="1062"/>
      <c r="N30" s="1062"/>
      <c r="O30" s="1062"/>
      <c r="P30" s="1062"/>
      <c r="Q30" s="1062"/>
      <c r="R30" s="1118"/>
      <c r="S30" s="1057"/>
    </row>
    <row r="31" spans="1:19" s="1058" customFormat="1">
      <c r="A31" s="1064" t="s">
        <v>735</v>
      </c>
      <c r="B31" s="1125">
        <v>0</v>
      </c>
      <c r="C31" s="1113"/>
      <c r="D31" s="1125">
        <v>6.0999999999999999E-2</v>
      </c>
      <c r="E31" s="1114"/>
      <c r="F31" s="1125">
        <v>0.46417999999999998</v>
      </c>
      <c r="G31" s="1114"/>
      <c r="H31" s="1125">
        <v>0.52317999999999998</v>
      </c>
      <c r="I31" s="1114"/>
      <c r="J31" s="1065"/>
      <c r="K31" s="1065"/>
      <c r="L31" s="1065"/>
      <c r="M31" s="1062"/>
      <c r="N31" s="1062"/>
      <c r="O31" s="1062"/>
      <c r="P31" s="1062"/>
      <c r="Q31" s="1062"/>
      <c r="R31" s="1118"/>
      <c r="S31" s="1057"/>
    </row>
    <row r="32" spans="1:19" s="1058" customFormat="1">
      <c r="A32" s="1064" t="s">
        <v>734</v>
      </c>
      <c r="B32" s="1125">
        <v>0</v>
      </c>
      <c r="C32" s="1113"/>
      <c r="D32" s="1125">
        <v>2.32E-3</v>
      </c>
      <c r="E32" s="1114"/>
      <c r="F32" s="1125">
        <v>9.9000000000000008E-3</v>
      </c>
      <c r="G32" s="1114"/>
      <c r="H32" s="1125">
        <v>9.9000000000000008E-3</v>
      </c>
      <c r="I32" s="1114"/>
      <c r="J32" s="1065"/>
      <c r="K32" s="1065"/>
      <c r="L32" s="1065"/>
      <c r="M32" s="1062"/>
      <c r="N32" s="1062"/>
      <c r="O32" s="1062"/>
      <c r="P32" s="1062"/>
      <c r="Q32" s="1062"/>
      <c r="R32" s="1118"/>
      <c r="S32" s="1057"/>
    </row>
    <row r="33" spans="1:19" s="1058" customFormat="1">
      <c r="A33" s="1067" t="s">
        <v>733</v>
      </c>
      <c r="B33" s="1125">
        <v>0</v>
      </c>
      <c r="C33" s="1113"/>
      <c r="D33" s="1125"/>
      <c r="E33" s="1114"/>
      <c r="F33" s="1125"/>
      <c r="G33" s="1114"/>
      <c r="H33" s="1125">
        <v>0.253</v>
      </c>
      <c r="I33" s="1114"/>
      <c r="J33" s="1065"/>
      <c r="K33" s="1065"/>
      <c r="L33" s="1065"/>
      <c r="M33" s="1062"/>
      <c r="N33" s="1062"/>
      <c r="O33" s="1062"/>
      <c r="P33" s="1062"/>
      <c r="Q33" s="1062"/>
      <c r="R33" s="1118"/>
      <c r="S33" s="1057"/>
    </row>
    <row r="34" spans="1:19" s="1058" customFormat="1" ht="20.100000000000001" customHeight="1">
      <c r="A34" s="1059" t="s">
        <v>555</v>
      </c>
      <c r="B34" s="1126">
        <v>42959551</v>
      </c>
      <c r="C34" s="1110"/>
      <c r="D34" s="1126">
        <v>2900729.1583700096</v>
      </c>
      <c r="E34" s="1111"/>
      <c r="F34" s="1126">
        <v>5501792.2564003812</v>
      </c>
      <c r="G34" s="1111"/>
      <c r="H34" s="1126">
        <v>9634619.600590134</v>
      </c>
      <c r="I34" s="1111"/>
      <c r="J34" s="1061">
        <v>6.7522334168949052E-2</v>
      </c>
      <c r="K34" s="1061">
        <v>0.12806912847856303</v>
      </c>
      <c r="L34" s="1061">
        <v>0.22427188777159551</v>
      </c>
      <c r="M34" s="1062"/>
      <c r="N34" s="1062"/>
      <c r="O34" s="1062"/>
      <c r="P34" s="1062"/>
      <c r="Q34" s="1062"/>
      <c r="R34" s="1118"/>
      <c r="S34" s="1057"/>
    </row>
    <row r="35" spans="1:19" s="1058" customFormat="1" ht="15.75">
      <c r="A35" s="1063" t="s">
        <v>538</v>
      </c>
      <c r="B35" s="1109"/>
      <c r="C35" s="1113"/>
      <c r="D35" s="1125"/>
      <c r="E35" s="1114"/>
      <c r="F35" s="1109"/>
      <c r="G35" s="1114"/>
      <c r="H35" s="1109"/>
      <c r="I35" s="1114"/>
      <c r="J35" s="1061"/>
      <c r="K35" s="1061"/>
      <c r="L35" s="1061"/>
      <c r="M35" s="1062"/>
      <c r="N35" s="1062"/>
      <c r="O35" s="1062"/>
      <c r="P35" s="1062"/>
      <c r="Q35" s="1062"/>
      <c r="R35" s="1118"/>
      <c r="S35" s="1057"/>
    </row>
    <row r="36" spans="1:19" s="1058" customFormat="1">
      <c r="A36" s="1064" t="s">
        <v>556</v>
      </c>
      <c r="B36" s="1112">
        <v>1545637</v>
      </c>
      <c r="C36" s="1113"/>
      <c r="D36" s="1125">
        <v>489.55804999999998</v>
      </c>
      <c r="E36" s="1115"/>
      <c r="F36" s="1112">
        <v>12323.207109999999</v>
      </c>
      <c r="G36" s="1115"/>
      <c r="H36" s="1112">
        <v>36977.258269999998</v>
      </c>
      <c r="I36" s="1115"/>
      <c r="J36" s="1065">
        <v>3.1673546246628414E-4</v>
      </c>
      <c r="K36" s="1065">
        <v>7.972898623674252E-3</v>
      </c>
      <c r="L36" s="1065">
        <v>2.3923636837109876E-2</v>
      </c>
      <c r="M36" s="1062"/>
      <c r="N36" s="1062"/>
      <c r="O36" s="1062"/>
      <c r="P36" s="1062"/>
      <c r="Q36" s="1062"/>
      <c r="R36" s="1118"/>
      <c r="S36" s="1057"/>
    </row>
    <row r="37" spans="1:19" s="1058" customFormat="1">
      <c r="A37" s="1066" t="s">
        <v>557</v>
      </c>
      <c r="B37" s="1112"/>
      <c r="C37" s="1113"/>
      <c r="D37" s="1125"/>
      <c r="E37" s="1114"/>
      <c r="F37" s="1112"/>
      <c r="G37" s="1114"/>
      <c r="H37" s="1112"/>
      <c r="I37" s="1114"/>
      <c r="J37" s="1065"/>
      <c r="K37" s="1065"/>
      <c r="L37" s="1065"/>
      <c r="M37" s="1062"/>
      <c r="N37" s="1062"/>
      <c r="O37" s="1062"/>
      <c r="P37" s="1118"/>
      <c r="Q37" s="1062"/>
      <c r="R37" s="1118"/>
      <c r="S37" s="1057"/>
    </row>
    <row r="38" spans="1:19" s="1058" customFormat="1">
      <c r="A38" s="1068" t="s">
        <v>558</v>
      </c>
      <c r="B38" s="1125">
        <v>1495637</v>
      </c>
      <c r="C38" s="1113"/>
      <c r="D38" s="1125"/>
      <c r="E38" s="1114"/>
      <c r="F38" s="1125"/>
      <c r="G38" s="1114"/>
      <c r="H38" s="1125">
        <v>222.35276000000002</v>
      </c>
      <c r="I38" s="1114"/>
      <c r="J38" s="1065">
        <v>0</v>
      </c>
      <c r="K38" s="1065">
        <v>0</v>
      </c>
      <c r="L38" s="1065">
        <v>1.4866759781952441E-4</v>
      </c>
      <c r="M38" s="1062"/>
      <c r="N38" s="1062"/>
      <c r="O38" s="1062"/>
      <c r="P38" s="1062"/>
      <c r="Q38" s="1062"/>
      <c r="R38" s="1062"/>
      <c r="S38" s="1057"/>
    </row>
    <row r="39" spans="1:19" s="1058" customFormat="1">
      <c r="A39" s="1068" t="s">
        <v>741</v>
      </c>
      <c r="B39" s="1125">
        <v>50000</v>
      </c>
      <c r="C39" s="1113"/>
      <c r="D39" s="1125">
        <v>489.55804999999998</v>
      </c>
      <c r="E39" s="1114"/>
      <c r="F39" s="1125">
        <v>12323.207109999999</v>
      </c>
      <c r="G39" s="1114"/>
      <c r="H39" s="1125">
        <v>36754.905509999997</v>
      </c>
      <c r="I39" s="1114"/>
      <c r="J39" s="1065">
        <v>9.7911609999999996E-3</v>
      </c>
      <c r="K39" s="1065">
        <v>0.24646414219999999</v>
      </c>
      <c r="L39" s="1065">
        <v>0.73509811019999993</v>
      </c>
      <c r="M39" s="1062"/>
      <c r="N39" s="1062"/>
      <c r="O39" s="1062"/>
      <c r="P39" s="1062"/>
      <c r="Q39" s="1062"/>
      <c r="R39" s="1062"/>
      <c r="S39" s="1057"/>
    </row>
    <row r="40" spans="1:19" s="1058" customFormat="1">
      <c r="A40" s="1064" t="s">
        <v>737</v>
      </c>
      <c r="B40" s="1125">
        <v>7162810</v>
      </c>
      <c r="C40" s="1113"/>
      <c r="D40" s="1125"/>
      <c r="E40" s="1114"/>
      <c r="F40" s="1125"/>
      <c r="G40" s="1114"/>
      <c r="H40" s="1125"/>
      <c r="I40" s="1114"/>
      <c r="J40" s="1065"/>
      <c r="K40" s="1065"/>
      <c r="L40" s="1065"/>
      <c r="M40" s="1062"/>
      <c r="N40" s="1062"/>
      <c r="O40" s="1062"/>
      <c r="P40" s="1062"/>
      <c r="Q40" s="1062"/>
      <c r="R40" s="1062"/>
      <c r="S40" s="1057"/>
    </row>
    <row r="41" spans="1:19" s="1062" customFormat="1">
      <c r="A41" s="1064" t="s">
        <v>738</v>
      </c>
      <c r="B41" s="1125">
        <v>4680000</v>
      </c>
      <c r="C41" s="1113"/>
      <c r="D41" s="1125">
        <v>342794.23418999999</v>
      </c>
      <c r="E41" s="1114"/>
      <c r="F41" s="1125">
        <v>738884.02963</v>
      </c>
      <c r="G41" s="1114"/>
      <c r="H41" s="1125">
        <v>1125216.7647599999</v>
      </c>
      <c r="I41" s="1114"/>
      <c r="J41" s="1065">
        <v>7.3246631237179491E-2</v>
      </c>
      <c r="K41" s="1065">
        <v>0.15788120291239316</v>
      </c>
      <c r="L41" s="1065">
        <v>0.24043093264102564</v>
      </c>
      <c r="S41" s="1057"/>
    </row>
    <row r="42" spans="1:19" s="1062" customFormat="1">
      <c r="A42" s="1064" t="s">
        <v>739</v>
      </c>
      <c r="B42" s="1125">
        <v>26632692</v>
      </c>
      <c r="C42" s="1113"/>
      <c r="D42" s="1125">
        <v>2312515.8787200097</v>
      </c>
      <c r="E42" s="1114"/>
      <c r="F42" s="1125">
        <v>4260797.6645603813</v>
      </c>
      <c r="G42" s="1114"/>
      <c r="H42" s="1125">
        <v>7737775.924520134</v>
      </c>
      <c r="I42" s="1114"/>
      <c r="J42" s="1065">
        <v>8.682997117677814E-2</v>
      </c>
      <c r="K42" s="1065">
        <v>0.15998373970458493</v>
      </c>
      <c r="L42" s="1065">
        <v>0.29053675552287894</v>
      </c>
      <c r="S42" s="1057"/>
    </row>
    <row r="43" spans="1:19" s="1062" customFormat="1">
      <c r="A43" s="1064" t="s">
        <v>740</v>
      </c>
      <c r="B43" s="1125">
        <v>2938412</v>
      </c>
      <c r="C43" s="1113"/>
      <c r="D43" s="1125">
        <v>244929.48741</v>
      </c>
      <c r="E43" s="1114"/>
      <c r="F43" s="1125">
        <v>489787.35509999999</v>
      </c>
      <c r="G43" s="1114"/>
      <c r="H43" s="1125">
        <v>734649.65304</v>
      </c>
      <c r="I43" s="1114"/>
      <c r="J43" s="1065">
        <v>8.3354372160881457E-2</v>
      </c>
      <c r="K43" s="1065">
        <v>0.16668437070771558</v>
      </c>
      <c r="L43" s="1065">
        <v>0.2500158769566691</v>
      </c>
      <c r="S43" s="1057"/>
    </row>
    <row r="44" spans="1:19" s="1062" customFormat="1" ht="20.100000000000001" customHeight="1">
      <c r="A44" s="1069" t="s">
        <v>559</v>
      </c>
      <c r="B44" s="1127">
        <v>2341716</v>
      </c>
      <c r="C44" s="1116"/>
      <c r="D44" s="1127">
        <v>6116.0999600000005</v>
      </c>
      <c r="E44" s="1117"/>
      <c r="F44" s="1127">
        <v>35237.005039999996</v>
      </c>
      <c r="G44" s="1117"/>
      <c r="H44" s="1127">
        <v>68449.584880000009</v>
      </c>
      <c r="I44" s="1116"/>
      <c r="J44" s="1070">
        <v>2.6118026097101442E-3</v>
      </c>
      <c r="K44" s="1169">
        <v>1.504751431855955E-2</v>
      </c>
      <c r="L44" s="1169">
        <v>2.9230523633096417E-2</v>
      </c>
      <c r="S44" s="1057"/>
    </row>
    <row r="45" spans="1:19">
      <c r="A45" s="1098"/>
    </row>
    <row r="46" spans="1:19">
      <c r="A46" s="1098"/>
    </row>
    <row r="48" spans="1:19" ht="15.75">
      <c r="A48" s="1030"/>
      <c r="B48" s="1033" t="s">
        <v>4</v>
      </c>
      <c r="C48" s="1034"/>
      <c r="D48" s="1096"/>
      <c r="E48" s="1030"/>
      <c r="F48" s="1030"/>
      <c r="G48" s="1030"/>
      <c r="H48" s="1030"/>
      <c r="I48" s="1030"/>
      <c r="J48" s="1030"/>
      <c r="K48" s="1035"/>
      <c r="L48" s="1035" t="s">
        <v>2</v>
      </c>
    </row>
    <row r="49" spans="1:16" ht="15.75">
      <c r="A49" s="1036"/>
      <c r="B49" s="1037" t="s">
        <v>227</v>
      </c>
      <c r="C49" s="1038"/>
      <c r="D49" s="1597" t="s">
        <v>229</v>
      </c>
      <c r="E49" s="1598"/>
      <c r="F49" s="1598"/>
      <c r="G49" s="1598"/>
      <c r="H49" s="1598"/>
      <c r="I49" s="1599"/>
      <c r="J49" s="1600" t="s">
        <v>433</v>
      </c>
      <c r="K49" s="1601"/>
      <c r="L49" s="1602"/>
    </row>
    <row r="50" spans="1:16" ht="15.75">
      <c r="A50" s="1039" t="s">
        <v>3</v>
      </c>
      <c r="B50" s="1040" t="s">
        <v>228</v>
      </c>
      <c r="C50" s="1038"/>
      <c r="D50" s="1041"/>
      <c r="E50" s="1042"/>
      <c r="F50" s="1041"/>
      <c r="G50" s="1042"/>
      <c r="H50" s="1041"/>
      <c r="I50" s="1042"/>
      <c r="J50" s="1043"/>
      <c r="K50" s="1044"/>
      <c r="L50" s="1044"/>
    </row>
    <row r="51" spans="1:16" ht="18.75">
      <c r="A51" s="1045"/>
      <c r="B51" s="1046" t="s">
        <v>744</v>
      </c>
      <c r="C51" s="1047" t="s">
        <v>4</v>
      </c>
      <c r="D51" s="1048" t="s">
        <v>752</v>
      </c>
      <c r="E51" s="1049"/>
      <c r="F51" s="1046" t="s">
        <v>753</v>
      </c>
      <c r="G51" s="1050"/>
      <c r="H51" s="1046" t="s">
        <v>754</v>
      </c>
      <c r="I51" s="1050"/>
      <c r="J51" s="1051" t="s">
        <v>232</v>
      </c>
      <c r="K51" s="1052" t="s">
        <v>437</v>
      </c>
      <c r="L51" s="1052" t="s">
        <v>438</v>
      </c>
    </row>
    <row r="52" spans="1:16">
      <c r="A52" s="1053">
        <v>1</v>
      </c>
      <c r="B52" s="1054">
        <v>2</v>
      </c>
      <c r="C52" s="1055"/>
      <c r="D52" s="1054">
        <v>3</v>
      </c>
      <c r="E52" s="1055"/>
      <c r="F52" s="1056">
        <v>4</v>
      </c>
      <c r="G52" s="1055"/>
      <c r="H52" s="1054">
        <v>5</v>
      </c>
      <c r="I52" s="1055"/>
      <c r="J52" s="1055">
        <v>6</v>
      </c>
      <c r="K52" s="1055">
        <v>7</v>
      </c>
      <c r="L52" s="1053">
        <v>8</v>
      </c>
      <c r="P52" s="900"/>
    </row>
    <row r="53" spans="1:16" ht="15.75">
      <c r="A53" s="1059" t="s">
        <v>535</v>
      </c>
      <c r="B53" s="1124">
        <v>435340000</v>
      </c>
      <c r="C53" s="1108"/>
      <c r="D53" s="1124">
        <v>129639962.90016042</v>
      </c>
      <c r="E53" s="1060"/>
      <c r="F53" s="1124">
        <v>157069687.24900994</v>
      </c>
      <c r="G53" s="1060"/>
      <c r="H53" s="1124">
        <v>197393904.03450069</v>
      </c>
      <c r="I53" s="1060"/>
      <c r="J53" s="1061">
        <v>0.29779014770101625</v>
      </c>
      <c r="K53" s="1061">
        <v>0.36079773797264192</v>
      </c>
      <c r="L53" s="1061">
        <v>0.45342468882827375</v>
      </c>
      <c r="N53" s="900"/>
    </row>
    <row r="54" spans="1:16" ht="15.75">
      <c r="A54" s="1063" t="s">
        <v>536</v>
      </c>
      <c r="B54" s="1125"/>
      <c r="C54" s="1110"/>
      <c r="D54" s="1125"/>
      <c r="E54" s="1111"/>
      <c r="F54" s="1125"/>
      <c r="G54" s="1111"/>
      <c r="H54" s="1125"/>
      <c r="I54" s="1111"/>
      <c r="J54" s="1061"/>
      <c r="K54" s="1061"/>
      <c r="L54" s="1061"/>
      <c r="N54" s="900"/>
    </row>
    <row r="55" spans="1:16" ht="15.75">
      <c r="A55" s="1059" t="s">
        <v>537</v>
      </c>
      <c r="B55" s="1126">
        <v>390038733</v>
      </c>
      <c r="C55" s="1110"/>
      <c r="D55" s="1126">
        <v>111227402.15588002</v>
      </c>
      <c r="E55" s="1111"/>
      <c r="F55" s="1126">
        <v>136295044.49980998</v>
      </c>
      <c r="G55" s="1111"/>
      <c r="H55" s="1126">
        <v>165548408.68345001</v>
      </c>
      <c r="I55" s="1111"/>
      <c r="J55" s="1061">
        <v>0.28517014528369933</v>
      </c>
      <c r="K55" s="1061">
        <v>0.34943976833144408</v>
      </c>
      <c r="L55" s="1061">
        <v>0.4244409456725674</v>
      </c>
      <c r="N55" s="900"/>
    </row>
    <row r="56" spans="1:16" ht="15.75">
      <c r="A56" s="1063" t="s">
        <v>538</v>
      </c>
      <c r="B56" s="1125"/>
      <c r="C56" s="1113"/>
      <c r="D56" s="1125"/>
      <c r="E56" s="1111"/>
      <c r="F56" s="1125"/>
      <c r="G56" s="1111"/>
      <c r="H56" s="1125"/>
      <c r="I56" s="1111"/>
      <c r="J56" s="1061"/>
      <c r="K56" s="1061"/>
      <c r="L56" s="1061"/>
      <c r="N56" s="900"/>
    </row>
    <row r="57" spans="1:16">
      <c r="A57" s="1064" t="s">
        <v>539</v>
      </c>
      <c r="B57" s="1125">
        <v>196500000</v>
      </c>
      <c r="C57" s="1113"/>
      <c r="D57" s="1125">
        <v>56091158.27314999</v>
      </c>
      <c r="E57" s="1114"/>
      <c r="F57" s="1125">
        <v>66715990.008130006</v>
      </c>
      <c r="G57" s="1114"/>
      <c r="H57" s="1125">
        <v>78418920.915380016</v>
      </c>
      <c r="I57" s="1114"/>
      <c r="J57" s="1065">
        <v>0.28545118714071244</v>
      </c>
      <c r="K57" s="1065">
        <v>0.33952157764951657</v>
      </c>
      <c r="L57" s="1065">
        <v>0.39907847794086521</v>
      </c>
      <c r="N57" s="900"/>
    </row>
    <row r="58" spans="1:16">
      <c r="A58" s="1064" t="s">
        <v>540</v>
      </c>
      <c r="B58" s="1125">
        <v>75083000</v>
      </c>
      <c r="C58" s="1113"/>
      <c r="D58" s="1125">
        <v>21664123.819010008</v>
      </c>
      <c r="E58" s="1114"/>
      <c r="F58" s="1125">
        <v>26264729.53895</v>
      </c>
      <c r="G58" s="1114"/>
      <c r="H58" s="1125">
        <v>32381639.032049995</v>
      </c>
      <c r="I58" s="1114"/>
      <c r="J58" s="1065">
        <v>0.28853567144373571</v>
      </c>
      <c r="K58" s="1065">
        <v>0.34980927159210473</v>
      </c>
      <c r="L58" s="1065">
        <v>0.43127790621112627</v>
      </c>
      <c r="N58" s="900"/>
    </row>
    <row r="59" spans="1:16">
      <c r="A59" s="1066" t="s">
        <v>541</v>
      </c>
      <c r="B59" s="1125"/>
      <c r="C59" s="1113"/>
      <c r="D59" s="1125"/>
      <c r="E59" s="1114"/>
      <c r="F59" s="1125"/>
      <c r="G59" s="1114"/>
      <c r="H59" s="1125"/>
      <c r="I59" s="1114"/>
      <c r="J59" s="1065"/>
      <c r="K59" s="1065"/>
      <c r="L59" s="1065"/>
      <c r="N59" s="900"/>
    </row>
    <row r="60" spans="1:16">
      <c r="A60" s="1064" t="s">
        <v>542</v>
      </c>
      <c r="B60" s="1125">
        <v>4327900</v>
      </c>
      <c r="C60" s="1113"/>
      <c r="D60" s="1125">
        <v>1140632.6545299997</v>
      </c>
      <c r="E60" s="1114"/>
      <c r="F60" s="1125">
        <v>1330562.6638500001</v>
      </c>
      <c r="G60" s="1114"/>
      <c r="H60" s="1125">
        <v>1594105.3976700001</v>
      </c>
      <c r="I60" s="1114"/>
      <c r="J60" s="1065">
        <v>0.26355337566256143</v>
      </c>
      <c r="K60" s="1065">
        <v>0.30743840288592622</v>
      </c>
      <c r="L60" s="1065">
        <v>0.36833230843365145</v>
      </c>
      <c r="N60" s="900"/>
    </row>
    <row r="61" spans="1:16">
      <c r="A61" s="1064" t="s">
        <v>543</v>
      </c>
      <c r="B61" s="1125">
        <v>70402365</v>
      </c>
      <c r="C61" s="1113"/>
      <c r="D61" s="1125">
        <v>20465453.650210012</v>
      </c>
      <c r="E61" s="1114"/>
      <c r="F61" s="1125">
        <v>24864531.43736</v>
      </c>
      <c r="G61" s="1114"/>
      <c r="H61" s="1125">
        <v>30698020.317269992</v>
      </c>
      <c r="I61" s="1114"/>
      <c r="J61" s="1065">
        <v>0.29069270116437157</v>
      </c>
      <c r="K61" s="1065">
        <v>0.35317750245123158</v>
      </c>
      <c r="L61" s="1065">
        <v>0.43603677685074915</v>
      </c>
      <c r="N61" s="900"/>
    </row>
    <row r="62" spans="1:16">
      <c r="A62" s="1064" t="s">
        <v>544</v>
      </c>
      <c r="B62" s="1125">
        <v>352735</v>
      </c>
      <c r="C62" s="1113"/>
      <c r="D62" s="1125">
        <v>58037.514269999992</v>
      </c>
      <c r="E62" s="1114"/>
      <c r="F62" s="1125">
        <v>69635.437739999994</v>
      </c>
      <c r="G62" s="1114"/>
      <c r="H62" s="1125">
        <v>89513.317110000004</v>
      </c>
      <c r="I62" s="1114"/>
      <c r="J62" s="1065">
        <v>0.16453574005981825</v>
      </c>
      <c r="K62" s="1065">
        <v>0.19741573061930343</v>
      </c>
      <c r="L62" s="1065">
        <v>0.25376930871617503</v>
      </c>
      <c r="N62" s="900"/>
    </row>
    <row r="63" spans="1:16">
      <c r="A63" s="1064" t="s">
        <v>545</v>
      </c>
      <c r="B63" s="1125">
        <v>2660000</v>
      </c>
      <c r="C63" s="1113"/>
      <c r="D63" s="1125">
        <v>804110.85124999995</v>
      </c>
      <c r="E63" s="1114"/>
      <c r="F63" s="1125">
        <v>918182.66524999996</v>
      </c>
      <c r="G63" s="1114"/>
      <c r="H63" s="1125">
        <v>1066684.5773799999</v>
      </c>
      <c r="I63" s="1114"/>
      <c r="J63" s="1065">
        <v>0.30229731249999997</v>
      </c>
      <c r="K63" s="1065">
        <v>0.34518145310150372</v>
      </c>
      <c r="L63" s="1065">
        <v>0.40100923961654134</v>
      </c>
      <c r="N63" s="900"/>
    </row>
    <row r="64" spans="1:16">
      <c r="A64" s="1064" t="s">
        <v>546</v>
      </c>
      <c r="B64" s="1125">
        <v>42000000</v>
      </c>
      <c r="C64" s="1113"/>
      <c r="D64" s="1125">
        <v>12870001.616179999</v>
      </c>
      <c r="E64" s="1114"/>
      <c r="F64" s="1125">
        <v>16624535.73769</v>
      </c>
      <c r="G64" s="1114"/>
      <c r="H64" s="1125">
        <v>22117925.480890002</v>
      </c>
      <c r="I64" s="1114"/>
      <c r="J64" s="1065">
        <v>0.30642860990904758</v>
      </c>
      <c r="K64" s="1065">
        <v>0.39582227946880955</v>
      </c>
      <c r="L64" s="1065">
        <v>0.52661727335452391</v>
      </c>
      <c r="N64" s="900"/>
    </row>
    <row r="65" spans="1:14">
      <c r="A65" s="1066" t="s">
        <v>547</v>
      </c>
      <c r="B65" s="1125"/>
      <c r="C65" s="1113"/>
      <c r="D65" s="1125"/>
      <c r="E65" s="1114"/>
      <c r="F65" s="1125"/>
      <c r="G65" s="1114"/>
      <c r="H65" s="1125"/>
      <c r="I65" s="1114"/>
      <c r="J65" s="1065"/>
      <c r="K65" s="1065"/>
      <c r="L65" s="1065"/>
      <c r="N65" s="900"/>
    </row>
    <row r="66" spans="1:14">
      <c r="A66" s="1064" t="s">
        <v>548</v>
      </c>
      <c r="B66" s="1125">
        <v>21800</v>
      </c>
      <c r="C66" s="1113"/>
      <c r="D66" s="1125">
        <v>-200.18199999999999</v>
      </c>
      <c r="E66" s="1114"/>
      <c r="F66" s="1125">
        <v>-200.18199999999999</v>
      </c>
      <c r="G66" s="1114"/>
      <c r="H66" s="1125">
        <v>-200.18199999999999</v>
      </c>
      <c r="I66" s="1114"/>
      <c r="J66" s="1065"/>
      <c r="K66" s="1065"/>
      <c r="L66" s="1065"/>
      <c r="N66" s="900"/>
    </row>
    <row r="67" spans="1:14">
      <c r="A67" s="1064" t="s">
        <v>549</v>
      </c>
      <c r="B67" s="1125">
        <v>66555000</v>
      </c>
      <c r="C67" s="1113"/>
      <c r="D67" s="1125">
        <v>17782129.311049998</v>
      </c>
      <c r="E67" s="1114"/>
      <c r="F67" s="1125">
        <v>23239300.890989996</v>
      </c>
      <c r="G67" s="1114"/>
      <c r="H67" s="1125">
        <v>28500450.964560006</v>
      </c>
      <c r="I67" s="1114"/>
      <c r="J67" s="1065">
        <v>0.26717946527007735</v>
      </c>
      <c r="K67" s="1065">
        <v>0.34917438045210725</v>
      </c>
      <c r="L67" s="1065">
        <v>0.42822403973495615</v>
      </c>
      <c r="N67" s="900"/>
    </row>
    <row r="68" spans="1:14">
      <c r="A68" s="1066" t="s">
        <v>541</v>
      </c>
      <c r="B68" s="1125"/>
      <c r="C68" s="1113"/>
      <c r="D68" s="1125"/>
      <c r="E68" s="1114"/>
      <c r="F68" s="1125"/>
      <c r="G68" s="1114"/>
      <c r="H68" s="1125"/>
      <c r="I68" s="1114"/>
      <c r="J68" s="1065"/>
      <c r="K68" s="1065"/>
      <c r="L68" s="1065"/>
      <c r="N68" s="900"/>
    </row>
    <row r="69" spans="1:14">
      <c r="A69" s="1064" t="s">
        <v>550</v>
      </c>
      <c r="B69" s="1125">
        <v>54995000</v>
      </c>
      <c r="C69" s="1113"/>
      <c r="D69" s="1125">
        <v>14174652.636940001</v>
      </c>
      <c r="E69" s="1114"/>
      <c r="F69" s="1125">
        <v>18464276.835879996</v>
      </c>
      <c r="G69" s="1114"/>
      <c r="H69" s="1125">
        <v>22763138.007870004</v>
      </c>
      <c r="I69" s="1114"/>
      <c r="J69" s="1065">
        <v>0.25774438834330393</v>
      </c>
      <c r="K69" s="1065">
        <v>0.33574464652932079</v>
      </c>
      <c r="L69" s="1065">
        <v>0.41391286494899543</v>
      </c>
      <c r="N69" s="900"/>
    </row>
    <row r="70" spans="1:14">
      <c r="A70" s="1064" t="s">
        <v>551</v>
      </c>
      <c r="B70" s="1125">
        <v>11555500</v>
      </c>
      <c r="C70" s="1113"/>
      <c r="D70" s="1125">
        <v>3607476.5301099997</v>
      </c>
      <c r="E70" s="1114"/>
      <c r="F70" s="1125">
        <v>4775023.9111099998</v>
      </c>
      <c r="G70" s="1114"/>
      <c r="H70" s="1125">
        <v>5737312.471690001</v>
      </c>
      <c r="I70" s="1114"/>
      <c r="J70" s="1065">
        <v>0.31218696985072042</v>
      </c>
      <c r="K70" s="1065">
        <v>0.41322520973648907</v>
      </c>
      <c r="L70" s="1065">
        <v>0.49650058168750821</v>
      </c>
      <c r="N70" s="900"/>
    </row>
    <row r="71" spans="1:14">
      <c r="A71" s="1064" t="s">
        <v>552</v>
      </c>
      <c r="B71" s="1125">
        <v>4500</v>
      </c>
      <c r="C71" s="1113"/>
      <c r="D71" s="1125">
        <v>0.14399999999999999</v>
      </c>
      <c r="E71" s="1114"/>
      <c r="F71" s="1125">
        <v>0.14399999999999999</v>
      </c>
      <c r="G71" s="1114"/>
      <c r="H71" s="1125">
        <v>0.48499999999999999</v>
      </c>
      <c r="I71" s="1114"/>
      <c r="J71" s="1065">
        <v>3.1999999999999999E-5</v>
      </c>
      <c r="K71" s="1065">
        <v>3.1999999999999999E-5</v>
      </c>
      <c r="L71" s="1065">
        <v>1.0777777777777778E-4</v>
      </c>
      <c r="N71" s="900"/>
    </row>
    <row r="72" spans="1:14">
      <c r="A72" s="1064" t="s">
        <v>553</v>
      </c>
      <c r="B72" s="1125">
        <v>1700000</v>
      </c>
      <c r="C72" s="1113"/>
      <c r="D72" s="1125">
        <v>496794.23800000001</v>
      </c>
      <c r="E72" s="1114"/>
      <c r="F72" s="1125">
        <v>600749.527</v>
      </c>
      <c r="G72" s="1114"/>
      <c r="H72" s="1125">
        <v>725150.61199999996</v>
      </c>
      <c r="I72" s="1114"/>
      <c r="J72" s="1065">
        <v>0.29223190470588234</v>
      </c>
      <c r="K72" s="1065">
        <v>0.35338207470588234</v>
      </c>
      <c r="L72" s="1065">
        <v>0.42655918352941175</v>
      </c>
      <c r="N72" s="900"/>
    </row>
    <row r="73" spans="1:14">
      <c r="A73" s="1064" t="s">
        <v>554</v>
      </c>
      <c r="B73" s="1125">
        <v>4878000</v>
      </c>
      <c r="C73" s="1113"/>
      <c r="D73" s="1125">
        <v>1519082.4626199999</v>
      </c>
      <c r="E73" s="1114"/>
      <c r="F73" s="1125">
        <v>1931579.0709000002</v>
      </c>
      <c r="G73" s="1114"/>
      <c r="H73" s="1125">
        <v>2337659.9792900002</v>
      </c>
      <c r="I73" s="1114"/>
      <c r="J73" s="1065">
        <v>0.31141501898728985</v>
      </c>
      <c r="K73" s="1065">
        <v>0.39597766931119316</v>
      </c>
      <c r="L73" s="1065">
        <v>0.47922508800533009</v>
      </c>
      <c r="N73" s="900"/>
    </row>
    <row r="74" spans="1:14">
      <c r="A74" s="1064" t="s">
        <v>736</v>
      </c>
      <c r="B74" s="1125">
        <v>662733</v>
      </c>
      <c r="C74" s="1113"/>
      <c r="D74" s="1125">
        <v>0</v>
      </c>
      <c r="E74" s="1114"/>
      <c r="F74" s="1125"/>
      <c r="G74" s="1114"/>
      <c r="H74" s="1125"/>
      <c r="I74" s="1114"/>
      <c r="J74" s="1065"/>
      <c r="K74" s="1065"/>
      <c r="L74" s="1065"/>
      <c r="N74" s="900"/>
    </row>
    <row r="75" spans="1:14">
      <c r="A75" s="1064" t="s">
        <v>735</v>
      </c>
      <c r="B75" s="1125">
        <v>0</v>
      </c>
      <c r="C75" s="1113"/>
      <c r="D75" s="1125">
        <v>1.32172</v>
      </c>
      <c r="E75" s="1114"/>
      <c r="F75" s="1125">
        <v>-23.212</v>
      </c>
      <c r="G75" s="1114"/>
      <c r="H75" s="1125">
        <v>-23.151</v>
      </c>
      <c r="I75" s="1114"/>
      <c r="J75" s="1065"/>
      <c r="K75" s="1065"/>
      <c r="L75" s="1065"/>
      <c r="N75" s="900"/>
    </row>
    <row r="76" spans="1:14">
      <c r="A76" s="1064" t="s">
        <v>734</v>
      </c>
      <c r="B76" s="1125">
        <v>0</v>
      </c>
      <c r="C76" s="1113"/>
      <c r="D76" s="1125">
        <v>9.9000000000000008E-3</v>
      </c>
      <c r="E76" s="1114"/>
      <c r="F76" s="1125">
        <v>1.9899999999999998E-2</v>
      </c>
      <c r="G76" s="1114"/>
      <c r="H76" s="1125">
        <v>1.9899999999999998E-2</v>
      </c>
      <c r="I76" s="1114"/>
      <c r="J76" s="1065"/>
      <c r="K76" s="1065"/>
      <c r="L76" s="1065"/>
      <c r="N76" s="900"/>
    </row>
    <row r="77" spans="1:14">
      <c r="A77" s="1067" t="s">
        <v>733</v>
      </c>
      <c r="B77" s="1125">
        <v>0</v>
      </c>
      <c r="C77" s="1113"/>
      <c r="D77" s="1125">
        <v>0.253</v>
      </c>
      <c r="E77" s="1114"/>
      <c r="F77" s="1125">
        <v>0.253</v>
      </c>
      <c r="G77" s="1114"/>
      <c r="H77" s="1125">
        <v>0.253</v>
      </c>
      <c r="I77" s="1114"/>
      <c r="J77" s="1065"/>
      <c r="K77" s="1065"/>
      <c r="L77" s="1065"/>
      <c r="N77" s="900"/>
    </row>
    <row r="78" spans="1:14" ht="18.75">
      <c r="A78" s="1059" t="s">
        <v>555</v>
      </c>
      <c r="B78" s="1126">
        <v>42959551</v>
      </c>
      <c r="C78" s="1110"/>
      <c r="D78" s="1126">
        <v>18327792.394650396</v>
      </c>
      <c r="E78" s="1111"/>
      <c r="F78" s="1126">
        <v>20634805.977689955</v>
      </c>
      <c r="G78" s="1111"/>
      <c r="H78" s="1126">
        <v>31278922.093000676</v>
      </c>
      <c r="I78" s="1175"/>
      <c r="J78" s="1061">
        <v>0.42662904914090921</v>
      </c>
      <c r="K78" s="1061">
        <v>0.48033104390895415</v>
      </c>
      <c r="L78" s="1061">
        <v>0.72810169950334624</v>
      </c>
      <c r="N78" s="900"/>
    </row>
    <row r="79" spans="1:14" ht="15.75">
      <c r="A79" s="1063" t="s">
        <v>538</v>
      </c>
      <c r="B79" s="1109"/>
      <c r="C79" s="1113"/>
      <c r="D79" s="1109"/>
      <c r="E79" s="1114"/>
      <c r="F79" s="1109"/>
      <c r="G79" s="1114"/>
      <c r="H79" s="1109"/>
      <c r="I79" s="1114"/>
      <c r="J79" s="1061"/>
      <c r="K79" s="1061"/>
      <c r="L79" s="1061"/>
      <c r="N79" s="900"/>
    </row>
    <row r="80" spans="1:14">
      <c r="A80" s="1064" t="s">
        <v>556</v>
      </c>
      <c r="B80" s="1112">
        <v>1545637</v>
      </c>
      <c r="C80" s="1113"/>
      <c r="D80" s="1112">
        <v>105905.25874</v>
      </c>
      <c r="E80" s="1115"/>
      <c r="F80" s="1112">
        <v>112880.07127</v>
      </c>
      <c r="G80" s="1115"/>
      <c r="H80" s="1112">
        <v>72855.858680000005</v>
      </c>
      <c r="I80" s="1115"/>
      <c r="J80" s="1065">
        <v>6.8518842871903296E-2</v>
      </c>
      <c r="K80" s="1065">
        <v>7.3031424111871024E-2</v>
      </c>
      <c r="L80" s="1065">
        <v>4.7136461329535979E-2</v>
      </c>
      <c r="N80" s="900"/>
    </row>
    <row r="81" spans="1:14">
      <c r="A81" s="1066" t="s">
        <v>557</v>
      </c>
      <c r="B81" s="1112"/>
      <c r="C81" s="1113"/>
      <c r="D81" s="1112"/>
      <c r="E81" s="1114"/>
      <c r="F81" s="1112"/>
      <c r="G81" s="1114"/>
      <c r="H81" s="1112"/>
      <c r="I81" s="1114"/>
      <c r="J81" s="1065"/>
      <c r="K81" s="1065"/>
      <c r="L81" s="1065"/>
      <c r="N81" s="900"/>
    </row>
    <row r="82" spans="1:14">
      <c r="A82" s="1068" t="s">
        <v>558</v>
      </c>
      <c r="B82" s="1125">
        <v>1495637</v>
      </c>
      <c r="C82" s="1113"/>
      <c r="D82" s="1125">
        <v>222.35276000000002</v>
      </c>
      <c r="E82" s="1114"/>
      <c r="F82" s="1125">
        <v>222.35276000000002</v>
      </c>
      <c r="G82" s="1114"/>
      <c r="H82" s="1125">
        <v>721.45517000000007</v>
      </c>
      <c r="I82" s="1114"/>
      <c r="J82" s="1065">
        <v>1.4866759781952441E-4</v>
      </c>
      <c r="K82" s="1065">
        <v>1.4866759781952441E-4</v>
      </c>
      <c r="L82" s="1065">
        <v>4.8237317611158329E-4</v>
      </c>
      <c r="N82" s="900"/>
    </row>
    <row r="83" spans="1:14">
      <c r="A83" s="1068" t="s">
        <v>741</v>
      </c>
      <c r="B83" s="1125">
        <v>50000</v>
      </c>
      <c r="C83" s="1113"/>
      <c r="D83" s="1125">
        <v>105682.90598000001</v>
      </c>
      <c r="E83" s="1114"/>
      <c r="F83" s="1125">
        <v>112657.71851000001</v>
      </c>
      <c r="G83" s="1114"/>
      <c r="H83" s="1125">
        <v>72134.403510000004</v>
      </c>
      <c r="I83" s="1114"/>
      <c r="J83" s="1065">
        <v>2.1136581196000002</v>
      </c>
      <c r="K83" s="1065">
        <v>2.2531543702000003</v>
      </c>
      <c r="L83" s="1065">
        <v>1.4426880702</v>
      </c>
      <c r="N83" s="900"/>
    </row>
    <row r="84" spans="1:14">
      <c r="A84" s="1064" t="s">
        <v>737</v>
      </c>
      <c r="B84" s="1125">
        <v>7162810</v>
      </c>
      <c r="C84" s="1113"/>
      <c r="D84" s="1125"/>
      <c r="E84" s="1114"/>
      <c r="F84" s="1125"/>
      <c r="G84" s="1114"/>
      <c r="H84" s="1125">
        <v>7437077.4013100006</v>
      </c>
      <c r="I84" s="1114"/>
      <c r="J84" s="1065"/>
      <c r="K84" s="1065"/>
      <c r="L84" s="1065">
        <v>1.0382904755689457</v>
      </c>
      <c r="N84" s="900"/>
    </row>
    <row r="85" spans="1:14">
      <c r="A85" s="1064" t="s">
        <v>738</v>
      </c>
      <c r="B85" s="1125">
        <v>4680000</v>
      </c>
      <c r="C85" s="1113"/>
      <c r="D85" s="1125">
        <v>1453839.08127</v>
      </c>
      <c r="E85" s="1114"/>
      <c r="F85" s="1125">
        <v>1790891.12329</v>
      </c>
      <c r="G85" s="1114"/>
      <c r="H85" s="1125">
        <v>2116915.7908000001</v>
      </c>
      <c r="I85" s="1114"/>
      <c r="J85" s="1065">
        <v>0.3106493763397436</v>
      </c>
      <c r="K85" s="1065">
        <v>0.38266904343803421</v>
      </c>
      <c r="L85" s="1065">
        <v>0.45233243393162392</v>
      </c>
      <c r="N85" s="900"/>
    </row>
    <row r="86" spans="1:14">
      <c r="A86" s="1064" t="s">
        <v>739</v>
      </c>
      <c r="B86" s="1125">
        <v>26632692</v>
      </c>
      <c r="C86" s="1113"/>
      <c r="D86" s="1125">
        <v>15789367.492870396</v>
      </c>
      <c r="E86" s="1114"/>
      <c r="F86" s="1125">
        <v>17508323.310589958</v>
      </c>
      <c r="G86" s="1114"/>
      <c r="H86" s="1125">
        <v>20185252.096930675</v>
      </c>
      <c r="I86" s="1114"/>
      <c r="J86" s="1065">
        <v>0.59285660994654221</v>
      </c>
      <c r="K86" s="1065">
        <v>0.65739968421479733</v>
      </c>
      <c r="L86" s="1065">
        <v>0.75791257214744479</v>
      </c>
      <c r="N86" s="900"/>
    </row>
    <row r="87" spans="1:14">
      <c r="A87" s="1064" t="s">
        <v>740</v>
      </c>
      <c r="B87" s="1125">
        <v>2938412</v>
      </c>
      <c r="C87" s="1113"/>
      <c r="D87" s="1125">
        <v>978680.56177000003</v>
      </c>
      <c r="E87" s="1114"/>
      <c r="F87" s="1125">
        <v>1222711.47254</v>
      </c>
      <c r="G87" s="1114"/>
      <c r="H87" s="1125">
        <v>1466820.9452799999</v>
      </c>
      <c r="I87" s="1114"/>
      <c r="J87" s="1065">
        <v>0.33306444493488319</v>
      </c>
      <c r="K87" s="1065">
        <v>0.41611301360734981</v>
      </c>
      <c r="L87" s="1065">
        <v>0.49918831847950523</v>
      </c>
      <c r="N87" s="900"/>
    </row>
    <row r="88" spans="1:14" ht="15.75">
      <c r="A88" s="1069" t="s">
        <v>559</v>
      </c>
      <c r="B88" s="1127">
        <v>2341716</v>
      </c>
      <c r="C88" s="1116"/>
      <c r="D88" s="1127">
        <v>84768.349629999997</v>
      </c>
      <c r="E88" s="1117"/>
      <c r="F88" s="1127">
        <v>139836.77151000002</v>
      </c>
      <c r="G88" s="1117"/>
      <c r="H88" s="1127">
        <v>566573.25805000006</v>
      </c>
      <c r="I88" s="1116"/>
      <c r="J88" s="1070">
        <v>3.6199244327663985E-2</v>
      </c>
      <c r="K88" s="1169">
        <v>5.9715512688131279E-2</v>
      </c>
      <c r="L88" s="1169">
        <v>0.2419478954962942</v>
      </c>
      <c r="N88" s="900"/>
    </row>
    <row r="89" spans="1:14" ht="7.5" customHeight="1"/>
    <row r="90" spans="1:14" ht="18" customHeight="1">
      <c r="A90" s="1174"/>
    </row>
    <row r="91" spans="1:14">
      <c r="A91" s="1058"/>
    </row>
  </sheetData>
  <mergeCells count="5">
    <mergeCell ref="D49:I49"/>
    <mergeCell ref="J49:L49"/>
    <mergeCell ref="A2:L2"/>
    <mergeCell ref="D5:I5"/>
    <mergeCell ref="J5:L5"/>
  </mergeCells>
  <conditionalFormatting sqref="K9:K44">
    <cfRule type="containsErrors" dxfId="14" priority="3">
      <formula>ISERROR(K9)</formula>
    </cfRule>
  </conditionalFormatting>
  <conditionalFormatting sqref="K53:K88">
    <cfRule type="containsErrors" dxfId="13" priority="1">
      <formula>ISERROR(K53)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58" transitionEvaluation="1"/>
  <dimension ref="A1:E192"/>
  <sheetViews>
    <sheetView showGridLines="0" topLeftCell="A58" zoomScale="70" zoomScaleNormal="70" workbookViewId="0">
      <selection activeCell="G17" sqref="G17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604" t="s">
        <v>226</v>
      </c>
      <c r="B2" s="1604"/>
      <c r="C2" s="1604"/>
      <c r="D2" s="1604"/>
      <c r="E2" s="1604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605" t="s">
        <v>229</v>
      </c>
      <c r="D5" s="1606"/>
      <c r="E5" s="284"/>
    </row>
    <row r="6" spans="1:5" ht="15.95" customHeight="1">
      <c r="A6" s="83" t="s">
        <v>3</v>
      </c>
      <c r="B6" s="84" t="s">
        <v>228</v>
      </c>
      <c r="C6" s="1607"/>
      <c r="D6" s="1608"/>
      <c r="E6" s="285" t="s">
        <v>230</v>
      </c>
    </row>
    <row r="7" spans="1:5" ht="15.95" customHeight="1">
      <c r="A7" s="85"/>
      <c r="B7" s="86" t="s">
        <v>762</v>
      </c>
      <c r="C7" s="1607"/>
      <c r="D7" s="1608"/>
      <c r="E7" s="283" t="s">
        <v>232</v>
      </c>
    </row>
    <row r="8" spans="1:5" s="89" customFormat="1" ht="9.9499999999999993" customHeight="1">
      <c r="A8" s="87">
        <v>1</v>
      </c>
      <c r="B8" s="88">
        <v>2</v>
      </c>
      <c r="C8" s="1609">
        <v>3</v>
      </c>
      <c r="D8" s="1610"/>
      <c r="E8" s="314">
        <v>4</v>
      </c>
    </row>
    <row r="9" spans="1:5" ht="31.5" customHeight="1">
      <c r="A9" s="726" t="s">
        <v>233</v>
      </c>
      <c r="B9" s="788">
        <v>435340000000</v>
      </c>
      <c r="C9" s="905">
        <v>197393904034.49997</v>
      </c>
      <c r="D9" s="786"/>
      <c r="E9" s="313">
        <v>0.45342468882827208</v>
      </c>
    </row>
    <row r="10" spans="1:5" ht="19.5" customHeight="1">
      <c r="A10" s="727" t="s">
        <v>234</v>
      </c>
      <c r="B10" s="789">
        <v>470000</v>
      </c>
      <c r="C10" s="904">
        <v>358579.09</v>
      </c>
      <c r="D10" s="787"/>
      <c r="E10" s="1129">
        <v>0.76293423404255323</v>
      </c>
    </row>
    <row r="11" spans="1:5" ht="19.5" customHeight="1">
      <c r="A11" s="727" t="s">
        <v>235</v>
      </c>
      <c r="B11" s="789">
        <v>3979000</v>
      </c>
      <c r="C11" s="904">
        <v>1741631.37</v>
      </c>
      <c r="D11" s="787"/>
      <c r="E11" s="1129">
        <v>0.43770579793918074</v>
      </c>
    </row>
    <row r="12" spans="1:5" ht="19.5" customHeight="1">
      <c r="A12" s="727" t="s">
        <v>236</v>
      </c>
      <c r="B12" s="789">
        <v>400000</v>
      </c>
      <c r="C12" s="904">
        <v>1276934.1999999997</v>
      </c>
      <c r="D12" s="787"/>
      <c r="E12" s="1129">
        <v>3.1923354999999991</v>
      </c>
    </row>
    <row r="13" spans="1:5" ht="20.100000000000001" customHeight="1">
      <c r="A13" s="727" t="s">
        <v>237</v>
      </c>
      <c r="B13" s="789">
        <v>270000</v>
      </c>
      <c r="C13" s="904">
        <v>217168.11000000002</v>
      </c>
      <c r="D13" s="787"/>
      <c r="E13" s="1129">
        <v>0.80432633333333337</v>
      </c>
    </row>
    <row r="14" spans="1:5" ht="20.100000000000001" customHeight="1">
      <c r="A14" s="727" t="s">
        <v>238</v>
      </c>
      <c r="B14" s="789">
        <v>49750000</v>
      </c>
      <c r="C14" s="904">
        <v>20212917.84</v>
      </c>
      <c r="D14" s="787"/>
      <c r="E14" s="1129">
        <v>0.4062898058291457</v>
      </c>
    </row>
    <row r="15" spans="1:5" ht="20.100000000000001" customHeight="1">
      <c r="A15" s="727" t="s">
        <v>239</v>
      </c>
      <c r="B15" s="789">
        <v>30000</v>
      </c>
      <c r="C15" s="904">
        <v>31415.87</v>
      </c>
      <c r="D15" s="787"/>
      <c r="E15" s="1129">
        <v>1.0471956666666666</v>
      </c>
    </row>
    <row r="16" spans="1:5" ht="20.100000000000001" customHeight="1">
      <c r="A16" s="727" t="s">
        <v>240</v>
      </c>
      <c r="B16" s="789">
        <v>724000</v>
      </c>
      <c r="C16" s="904">
        <v>1282257.04</v>
      </c>
      <c r="D16" s="787"/>
      <c r="E16" s="1129">
        <v>1.7710732596685084</v>
      </c>
    </row>
    <row r="17" spans="1:5" ht="20.100000000000001" customHeight="1">
      <c r="A17" s="727" t="s">
        <v>241</v>
      </c>
      <c r="B17" s="789">
        <v>45000</v>
      </c>
      <c r="C17" s="904">
        <v>14632.689999999999</v>
      </c>
      <c r="D17" s="787"/>
      <c r="E17" s="1129">
        <v>0.32517088888888884</v>
      </c>
    </row>
    <row r="18" spans="1:5" ht="20.100000000000001" customHeight="1">
      <c r="A18" s="727" t="s">
        <v>242</v>
      </c>
      <c r="B18" s="789">
        <v>40871000</v>
      </c>
      <c r="C18" s="904">
        <v>18694972.370000001</v>
      </c>
      <c r="D18" s="787"/>
      <c r="E18" s="1129">
        <v>0.45741411685547212</v>
      </c>
    </row>
    <row r="19" spans="1:5" ht="19.5" customHeight="1">
      <c r="A19" s="728" t="s">
        <v>702</v>
      </c>
      <c r="B19" s="789">
        <v>0</v>
      </c>
      <c r="C19" s="904">
        <v>4021.6899999999996</v>
      </c>
      <c r="D19" s="787"/>
      <c r="E19" s="1129">
        <v>0</v>
      </c>
    </row>
    <row r="20" spans="1:5" ht="20.100000000000001" customHeight="1">
      <c r="A20" s="727" t="s">
        <v>243</v>
      </c>
      <c r="B20" s="789">
        <v>10000</v>
      </c>
      <c r="C20" s="904">
        <v>50078.8</v>
      </c>
      <c r="D20" s="787"/>
      <c r="E20" s="1129">
        <v>5.0078800000000001</v>
      </c>
    </row>
    <row r="21" spans="1:5" ht="20.100000000000001" customHeight="1">
      <c r="A21" s="727" t="s">
        <v>244</v>
      </c>
      <c r="B21" s="789">
        <v>1904000</v>
      </c>
      <c r="C21" s="904">
        <v>1073935.8100000003</v>
      </c>
      <c r="D21" s="787"/>
      <c r="E21" s="1129">
        <v>0.56404191701680684</v>
      </c>
    </row>
    <row r="22" spans="1:5" ht="20.100000000000001" customHeight="1">
      <c r="A22" s="727" t="s">
        <v>245</v>
      </c>
      <c r="B22" s="789">
        <v>1948000</v>
      </c>
      <c r="C22" s="904">
        <v>1347628.2900000003</v>
      </c>
      <c r="D22" s="787"/>
      <c r="E22" s="1129">
        <v>0.69180097022587284</v>
      </c>
    </row>
    <row r="23" spans="1:5" ht="20.100000000000001" customHeight="1">
      <c r="A23" s="727" t="s">
        <v>246</v>
      </c>
      <c r="B23" s="789">
        <v>2000</v>
      </c>
      <c r="C23" s="904">
        <v>576.04</v>
      </c>
      <c r="D23" s="787"/>
      <c r="E23" s="1129">
        <v>0.28802</v>
      </c>
    </row>
    <row r="24" spans="1:5" ht="20.100000000000001" customHeight="1">
      <c r="A24" s="727" t="s">
        <v>247</v>
      </c>
      <c r="B24" s="789">
        <v>2421977000</v>
      </c>
      <c r="C24" s="904">
        <v>1248904299.1900003</v>
      </c>
      <c r="D24" s="787"/>
      <c r="E24" s="1129">
        <v>0.51565489647094098</v>
      </c>
    </row>
    <row r="25" spans="1:5" ht="20.100000000000001" customHeight="1">
      <c r="A25" s="727" t="s">
        <v>248</v>
      </c>
      <c r="B25" s="789">
        <v>980725000</v>
      </c>
      <c r="C25" s="904">
        <v>591345.99000000011</v>
      </c>
      <c r="D25" s="787"/>
      <c r="E25" s="1129">
        <v>6.0296820209538877E-4</v>
      </c>
    </row>
    <row r="26" spans="1:5" ht="20.100000000000001" customHeight="1">
      <c r="A26" s="727" t="s">
        <v>249</v>
      </c>
      <c r="B26" s="789">
        <v>37000</v>
      </c>
      <c r="C26" s="904">
        <v>35698.75</v>
      </c>
      <c r="D26" s="787"/>
      <c r="E26" s="1129">
        <v>0.96483108108108107</v>
      </c>
    </row>
    <row r="27" spans="1:5" ht="20.100000000000001" customHeight="1">
      <c r="A27" s="729" t="s">
        <v>250</v>
      </c>
      <c r="B27" s="789">
        <v>7171000</v>
      </c>
      <c r="C27" s="904">
        <v>20249206.310000002</v>
      </c>
      <c r="D27" s="787"/>
      <c r="E27" s="1129">
        <v>2.8237632561706878</v>
      </c>
    </row>
    <row r="28" spans="1:5" ht="20.100000000000001" customHeight="1">
      <c r="A28" s="727" t="s">
        <v>251</v>
      </c>
      <c r="B28" s="789">
        <v>616813000</v>
      </c>
      <c r="C28" s="904">
        <v>170106652.19999999</v>
      </c>
      <c r="D28" s="787"/>
      <c r="E28" s="1129">
        <v>0.27578318258532164</v>
      </c>
    </row>
    <row r="29" spans="1:5" ht="20.100000000000001" customHeight="1">
      <c r="A29" s="727" t="s">
        <v>252</v>
      </c>
      <c r="B29" s="789">
        <v>56112000</v>
      </c>
      <c r="C29" s="904">
        <v>48486028.569999985</v>
      </c>
      <c r="D29" s="787"/>
      <c r="E29" s="1129">
        <v>0.86409375124750476</v>
      </c>
    </row>
    <row r="30" spans="1:5" ht="20.100000000000001" customHeight="1">
      <c r="A30" s="727" t="s">
        <v>253</v>
      </c>
      <c r="B30" s="789">
        <v>289190000</v>
      </c>
      <c r="C30" s="904">
        <v>5309290.4100000011</v>
      </c>
      <c r="D30" s="787"/>
      <c r="E30" s="1129">
        <v>1.8359177046232585E-2</v>
      </c>
    </row>
    <row r="31" spans="1:5" ht="20.100000000000001" customHeight="1">
      <c r="A31" s="727" t="s">
        <v>254</v>
      </c>
      <c r="B31" s="789">
        <v>0</v>
      </c>
      <c r="C31" s="904">
        <v>1681542.6</v>
      </c>
      <c r="D31" s="787"/>
      <c r="E31" s="1129">
        <v>0</v>
      </c>
    </row>
    <row r="32" spans="1:5" ht="20.100000000000001" customHeight="1">
      <c r="A32" s="727" t="s">
        <v>255</v>
      </c>
      <c r="B32" s="789">
        <v>0</v>
      </c>
      <c r="C32" s="904">
        <v>32851.53</v>
      </c>
      <c r="D32" s="787"/>
      <c r="E32" s="1129">
        <v>0</v>
      </c>
    </row>
    <row r="33" spans="1:5" ht="20.100000000000001" customHeight="1">
      <c r="A33" s="727" t="s">
        <v>256</v>
      </c>
      <c r="B33" s="789">
        <v>7744000</v>
      </c>
      <c r="C33" s="904">
        <v>3541459.2000000011</v>
      </c>
      <c r="D33" s="787"/>
      <c r="E33" s="1129">
        <v>0.45731652892561997</v>
      </c>
    </row>
    <row r="34" spans="1:5" ht="20.100000000000001" customHeight="1">
      <c r="A34" s="727" t="s">
        <v>257</v>
      </c>
      <c r="B34" s="789">
        <v>1040000</v>
      </c>
      <c r="C34" s="904">
        <v>1464916.9200000002</v>
      </c>
      <c r="D34" s="787"/>
      <c r="E34" s="1129">
        <v>1.4085739615384616</v>
      </c>
    </row>
    <row r="35" spans="1:5" ht="20.100000000000001" customHeight="1">
      <c r="A35" s="727" t="s">
        <v>258</v>
      </c>
      <c r="B35" s="789">
        <v>2000</v>
      </c>
      <c r="C35" s="904">
        <v>4192.62</v>
      </c>
      <c r="D35" s="787"/>
      <c r="E35" s="1129">
        <v>2.0963099999999999</v>
      </c>
    </row>
    <row r="36" spans="1:5" ht="20.100000000000001" customHeight="1">
      <c r="A36" s="727" t="s">
        <v>259</v>
      </c>
      <c r="B36" s="789">
        <v>1161000</v>
      </c>
      <c r="C36" s="904">
        <v>6340408.2999999989</v>
      </c>
      <c r="D36" s="787"/>
      <c r="E36" s="1129">
        <v>5.4611613264427206</v>
      </c>
    </row>
    <row r="37" spans="1:5" ht="20.100000000000001" customHeight="1">
      <c r="A37" s="727" t="s">
        <v>717</v>
      </c>
      <c r="B37" s="789">
        <v>31085000</v>
      </c>
      <c r="C37" s="904">
        <v>66128885.400000021</v>
      </c>
      <c r="D37" s="787"/>
      <c r="E37" s="1129">
        <v>2.1273567765803447</v>
      </c>
    </row>
    <row r="38" spans="1:5" ht="20.100000000000001" customHeight="1">
      <c r="A38" s="727" t="s">
        <v>260</v>
      </c>
      <c r="B38" s="789">
        <v>139563000</v>
      </c>
      <c r="C38" s="904">
        <v>335313509.03999996</v>
      </c>
      <c r="D38" s="787"/>
      <c r="E38" s="1129">
        <v>2.4025960250209581</v>
      </c>
    </row>
    <row r="39" spans="1:5" ht="20.100000000000001" customHeight="1">
      <c r="A39" s="727" t="s">
        <v>261</v>
      </c>
      <c r="B39" s="789">
        <v>5951000</v>
      </c>
      <c r="C39" s="904">
        <v>4277060.8699999992</v>
      </c>
      <c r="D39" s="787"/>
      <c r="E39" s="1129">
        <v>0.7187129675684758</v>
      </c>
    </row>
    <row r="40" spans="1:5" ht="20.100000000000001" customHeight="1">
      <c r="A40" s="727" t="s">
        <v>262</v>
      </c>
      <c r="B40" s="789">
        <v>34135000</v>
      </c>
      <c r="C40" s="904">
        <v>10289581.619999999</v>
      </c>
      <c r="D40" s="787"/>
      <c r="E40" s="1129">
        <v>0.30143786787754501</v>
      </c>
    </row>
    <row r="41" spans="1:5" s="90" customFormat="1" ht="20.100000000000001" customHeight="1">
      <c r="A41" s="727" t="s">
        <v>263</v>
      </c>
      <c r="B41" s="789">
        <v>39339000</v>
      </c>
      <c r="C41" s="904">
        <v>20518612.060000006</v>
      </c>
      <c r="D41" s="787"/>
      <c r="E41" s="1129">
        <v>0.5215844851165512</v>
      </c>
    </row>
    <row r="42" spans="1:5" ht="20.100000000000001" customHeight="1">
      <c r="A42" s="727" t="s">
        <v>264</v>
      </c>
      <c r="B42" s="789">
        <v>36706000</v>
      </c>
      <c r="C42" s="904">
        <v>451240814.16000026</v>
      </c>
      <c r="D42" s="787"/>
      <c r="E42" s="1129" t="s">
        <v>751</v>
      </c>
    </row>
    <row r="43" spans="1:5" ht="20.100000000000001" customHeight="1">
      <c r="A43" s="727" t="s">
        <v>265</v>
      </c>
      <c r="B43" s="789">
        <v>320000</v>
      </c>
      <c r="C43" s="904">
        <v>29971843.990000017</v>
      </c>
      <c r="D43" s="787"/>
      <c r="E43" s="1129" t="s">
        <v>751</v>
      </c>
    </row>
    <row r="44" spans="1:5" ht="20.100000000000001" customHeight="1">
      <c r="A44" s="727" t="s">
        <v>266</v>
      </c>
      <c r="B44" s="789">
        <v>3594000</v>
      </c>
      <c r="C44" s="904">
        <v>190493.92999999996</v>
      </c>
      <c r="D44" s="787"/>
      <c r="E44" s="1129">
        <v>5.300331942125764E-2</v>
      </c>
    </row>
    <row r="45" spans="1:5" ht="20.100000000000001" customHeight="1">
      <c r="A45" s="727" t="s">
        <v>267</v>
      </c>
      <c r="B45" s="789">
        <v>63497000</v>
      </c>
      <c r="C45" s="904">
        <v>35990188.489999995</v>
      </c>
      <c r="D45" s="787"/>
      <c r="E45" s="1129">
        <v>0.56680139990865697</v>
      </c>
    </row>
    <row r="46" spans="1:5" ht="20.100000000000001" customHeight="1">
      <c r="A46" s="727" t="s">
        <v>268</v>
      </c>
      <c r="B46" s="789">
        <v>85253000</v>
      </c>
      <c r="C46" s="904">
        <v>59148840.73999998</v>
      </c>
      <c r="D46" s="787"/>
      <c r="E46" s="1129">
        <v>0.69380362849401167</v>
      </c>
    </row>
    <row r="47" spans="1:5" ht="20.100000000000001" customHeight="1">
      <c r="A47" s="727" t="s">
        <v>269</v>
      </c>
      <c r="B47" s="789">
        <v>0</v>
      </c>
      <c r="C47" s="904">
        <v>808651.59</v>
      </c>
      <c r="D47" s="787"/>
      <c r="E47" s="1129">
        <v>0</v>
      </c>
    </row>
    <row r="48" spans="1:5" ht="20.100000000000001" customHeight="1">
      <c r="A48" s="727" t="s">
        <v>270</v>
      </c>
      <c r="B48" s="789">
        <v>1784732420.55</v>
      </c>
      <c r="C48" s="904">
        <v>2476568167.3000002</v>
      </c>
      <c r="D48" s="787"/>
      <c r="E48" s="1129">
        <v>1.3876411605369938</v>
      </c>
    </row>
    <row r="49" spans="1:5" ht="20.100000000000001" customHeight="1">
      <c r="A49" s="727" t="s">
        <v>271</v>
      </c>
      <c r="B49" s="789">
        <v>95831000</v>
      </c>
      <c r="C49" s="904">
        <v>37222889.219999991</v>
      </c>
      <c r="D49" s="787"/>
      <c r="E49" s="1129">
        <v>0.38842221431478324</v>
      </c>
    </row>
    <row r="50" spans="1:5" ht="20.100000000000001" customHeight="1">
      <c r="A50" s="727" t="s">
        <v>272</v>
      </c>
      <c r="B50" s="789">
        <v>11000</v>
      </c>
      <c r="C50" s="904">
        <v>25553.440000000002</v>
      </c>
      <c r="D50" s="787"/>
      <c r="E50" s="1129">
        <v>2.3230400000000002</v>
      </c>
    </row>
    <row r="51" spans="1:5" ht="20.100000000000001" customHeight="1">
      <c r="A51" s="727" t="s">
        <v>273</v>
      </c>
      <c r="B51" s="789">
        <v>179000</v>
      </c>
      <c r="C51" s="904">
        <v>181318.92000000004</v>
      </c>
      <c r="D51" s="787"/>
      <c r="E51" s="1129">
        <v>1.0129548603351957</v>
      </c>
    </row>
    <row r="52" spans="1:5" ht="20.100000000000001" customHeight="1">
      <c r="A52" s="727" t="s">
        <v>274</v>
      </c>
      <c r="B52" s="789">
        <v>206596000</v>
      </c>
      <c r="C52" s="904">
        <v>81958862.530000001</v>
      </c>
      <c r="D52" s="787"/>
      <c r="E52" s="1129">
        <v>0.39671079077039245</v>
      </c>
    </row>
    <row r="53" spans="1:5" ht="20.100000000000001" customHeight="1">
      <c r="A53" s="727" t="s">
        <v>275</v>
      </c>
      <c r="B53" s="789">
        <v>181036000</v>
      </c>
      <c r="C53" s="904">
        <v>110060914.85000005</v>
      </c>
      <c r="D53" s="787"/>
      <c r="E53" s="1129">
        <v>0.60795043444397834</v>
      </c>
    </row>
    <row r="54" spans="1:5" ht="20.100000000000001" customHeight="1">
      <c r="A54" s="727" t="s">
        <v>276</v>
      </c>
      <c r="B54" s="789">
        <v>434602000</v>
      </c>
      <c r="C54" s="904">
        <v>625107.03</v>
      </c>
      <c r="D54" s="787"/>
      <c r="E54" s="1129">
        <v>1.4383436569550992E-3</v>
      </c>
    </row>
    <row r="55" spans="1:5" ht="20.100000000000001" customHeight="1">
      <c r="A55" s="727" t="s">
        <v>277</v>
      </c>
      <c r="B55" s="789">
        <v>7638000</v>
      </c>
      <c r="C55" s="904">
        <v>22763343.470000003</v>
      </c>
      <c r="D55" s="787"/>
      <c r="E55" s="1129">
        <v>2.9802753953914642</v>
      </c>
    </row>
    <row r="56" spans="1:5" ht="20.100000000000001" customHeight="1">
      <c r="A56" s="727" t="s">
        <v>278</v>
      </c>
      <c r="B56" s="789">
        <v>21860000</v>
      </c>
      <c r="C56" s="904">
        <v>12444327.5</v>
      </c>
      <c r="D56" s="787"/>
      <c r="E56" s="1129">
        <v>0.56927390210430007</v>
      </c>
    </row>
    <row r="57" spans="1:5" ht="20.100000000000001" customHeight="1">
      <c r="A57" s="727" t="s">
        <v>279</v>
      </c>
      <c r="B57" s="789">
        <v>121000000</v>
      </c>
      <c r="C57" s="904">
        <v>146693815.70999998</v>
      </c>
      <c r="D57" s="787"/>
      <c r="E57" s="1129">
        <v>1.2123455843801652</v>
      </c>
    </row>
    <row r="58" spans="1:5" s="943" customFormat="1" ht="20.100000000000001" customHeight="1">
      <c r="A58" s="727" t="s">
        <v>749</v>
      </c>
      <c r="B58" s="789">
        <v>11104824579.450001</v>
      </c>
      <c r="C58" s="904">
        <v>2400692050.0599999</v>
      </c>
      <c r="D58" s="787"/>
      <c r="E58" s="1129">
        <v>0.21618459912483384</v>
      </c>
    </row>
    <row r="59" spans="1:5" ht="20.100000000000001" customHeight="1">
      <c r="A59" s="727" t="s">
        <v>280</v>
      </c>
      <c r="B59" s="789">
        <v>0</v>
      </c>
      <c r="C59" s="904">
        <v>4204.38</v>
      </c>
      <c r="D59" s="787"/>
      <c r="E59" s="1129">
        <v>0</v>
      </c>
    </row>
    <row r="60" spans="1:5" ht="20.100000000000001" customHeight="1">
      <c r="A60" s="727" t="s">
        <v>281</v>
      </c>
      <c r="B60" s="789">
        <v>26509000</v>
      </c>
      <c r="C60" s="904">
        <v>5857190.8600000003</v>
      </c>
      <c r="D60" s="787"/>
      <c r="E60" s="1129">
        <v>0.220951030216153</v>
      </c>
    </row>
    <row r="61" spans="1:5" ht="20.100000000000001" customHeight="1">
      <c r="A61" s="727" t="s">
        <v>282</v>
      </c>
      <c r="B61" s="789">
        <v>1000</v>
      </c>
      <c r="C61" s="904">
        <v>43163.06</v>
      </c>
      <c r="D61" s="787"/>
      <c r="E61" s="1129" t="s">
        <v>751</v>
      </c>
    </row>
    <row r="62" spans="1:5" s="943" customFormat="1" ht="20.100000000000001" customHeight="1">
      <c r="A62" s="727" t="s">
        <v>757</v>
      </c>
      <c r="B62" s="789">
        <v>0</v>
      </c>
      <c r="C62" s="904">
        <v>486365.63</v>
      </c>
      <c r="D62" s="787"/>
      <c r="E62" s="1129">
        <v>0</v>
      </c>
    </row>
    <row r="63" spans="1:5" ht="20.100000000000001" customHeight="1">
      <c r="A63" s="727" t="s">
        <v>283</v>
      </c>
      <c r="B63" s="789">
        <v>408000</v>
      </c>
      <c r="C63" s="904">
        <v>212700.63</v>
      </c>
      <c r="D63" s="787"/>
      <c r="E63" s="1129">
        <v>0.52132507352941182</v>
      </c>
    </row>
    <row r="64" spans="1:5" ht="20.100000000000001" customHeight="1">
      <c r="A64" s="727" t="s">
        <v>284</v>
      </c>
      <c r="B64" s="789">
        <v>10246000</v>
      </c>
      <c r="C64" s="904">
        <v>4687875.5399999991</v>
      </c>
      <c r="D64" s="787"/>
      <c r="E64" s="1129">
        <v>0.45753226039430012</v>
      </c>
    </row>
    <row r="65" spans="1:5" ht="20.100000000000001" customHeight="1">
      <c r="A65" s="727" t="s">
        <v>285</v>
      </c>
      <c r="B65" s="789">
        <v>2265000</v>
      </c>
      <c r="C65" s="904">
        <v>1051259.9699999997</v>
      </c>
      <c r="D65" s="787"/>
      <c r="E65" s="1129">
        <v>0.46413243708609259</v>
      </c>
    </row>
    <row r="66" spans="1:5" ht="20.100000000000001" customHeight="1">
      <c r="A66" s="727" t="s">
        <v>286</v>
      </c>
      <c r="B66" s="789">
        <v>109000</v>
      </c>
      <c r="C66" s="904">
        <v>319451.26000000007</v>
      </c>
      <c r="D66" s="787"/>
      <c r="E66" s="1129">
        <v>2.9307455045871564</v>
      </c>
    </row>
    <row r="67" spans="1:5" ht="20.100000000000001" customHeight="1">
      <c r="A67" s="727" t="s">
        <v>287</v>
      </c>
      <c r="B67" s="789">
        <v>650000</v>
      </c>
      <c r="C67" s="904">
        <v>252573.02999999997</v>
      </c>
      <c r="D67" s="787"/>
      <c r="E67" s="1129">
        <v>0.38857389230769224</v>
      </c>
    </row>
    <row r="68" spans="1:5" ht="20.100000000000001" customHeight="1">
      <c r="A68" s="727" t="s">
        <v>288</v>
      </c>
      <c r="B68" s="789">
        <v>76000000</v>
      </c>
      <c r="C68" s="904">
        <v>42623782.539999999</v>
      </c>
      <c r="D68" s="787"/>
      <c r="E68" s="1129">
        <v>0.56083924394736839</v>
      </c>
    </row>
    <row r="69" spans="1:5" ht="20.100000000000001" customHeight="1">
      <c r="A69" s="727" t="s">
        <v>289</v>
      </c>
      <c r="B69" s="789">
        <v>1690000</v>
      </c>
      <c r="C69" s="904">
        <v>3357061.67</v>
      </c>
      <c r="D69" s="888"/>
      <c r="E69" s="1129">
        <v>1.986427023668639</v>
      </c>
    </row>
    <row r="70" spans="1:5" ht="19.5" customHeight="1">
      <c r="A70" s="727" t="s">
        <v>290</v>
      </c>
      <c r="B70" s="789">
        <v>0</v>
      </c>
      <c r="C70" s="904">
        <v>5637.2000000000007</v>
      </c>
      <c r="D70" s="787"/>
      <c r="E70" s="1129">
        <v>0</v>
      </c>
    </row>
    <row r="71" spans="1:5" ht="20.100000000000001" customHeight="1">
      <c r="A71" s="727" t="s">
        <v>291</v>
      </c>
      <c r="B71" s="789">
        <v>65552000</v>
      </c>
      <c r="C71" s="904">
        <v>28473228.049999993</v>
      </c>
      <c r="D71" s="787"/>
      <c r="E71" s="1129">
        <v>0.43436093559311684</v>
      </c>
    </row>
    <row r="72" spans="1:5" ht="20.100000000000001" customHeight="1">
      <c r="A72" s="727" t="s">
        <v>292</v>
      </c>
      <c r="B72" s="789">
        <v>10847000</v>
      </c>
      <c r="C72" s="904">
        <v>4507726.8199999994</v>
      </c>
      <c r="D72" s="787"/>
      <c r="E72" s="1129">
        <v>0.41557359822992529</v>
      </c>
    </row>
    <row r="73" spans="1:5" ht="20.100000000000001" customHeight="1">
      <c r="A73" s="727" t="s">
        <v>293</v>
      </c>
      <c r="B73" s="789">
        <v>28000</v>
      </c>
      <c r="C73" s="904">
        <v>33776.090000000004</v>
      </c>
      <c r="D73" s="787"/>
      <c r="E73" s="1129">
        <v>1.2062889285714287</v>
      </c>
    </row>
    <row r="74" spans="1:5" ht="20.100000000000001" customHeight="1">
      <c r="A74" s="727" t="s">
        <v>294</v>
      </c>
      <c r="B74" s="789">
        <v>0</v>
      </c>
      <c r="C74" s="904">
        <v>37612.410000000003</v>
      </c>
      <c r="D74" s="787"/>
      <c r="E74" s="1129">
        <v>0</v>
      </c>
    </row>
    <row r="75" spans="1:5" ht="20.100000000000001" customHeight="1">
      <c r="A75" s="727" t="s">
        <v>295</v>
      </c>
      <c r="B75" s="789">
        <v>350000</v>
      </c>
      <c r="C75" s="904">
        <v>94738.87000000001</v>
      </c>
      <c r="D75" s="787"/>
      <c r="E75" s="1129">
        <v>0.27068248571428577</v>
      </c>
    </row>
    <row r="76" spans="1:5" ht="20.100000000000001" customHeight="1">
      <c r="A76" s="727" t="s">
        <v>296</v>
      </c>
      <c r="B76" s="789">
        <v>880000</v>
      </c>
      <c r="C76" s="904">
        <v>412593.75</v>
      </c>
      <c r="D76" s="787"/>
      <c r="E76" s="1129">
        <v>0.46885653409090911</v>
      </c>
    </row>
    <row r="77" spans="1:5" ht="20.100000000000001" customHeight="1">
      <c r="A77" s="727" t="s">
        <v>297</v>
      </c>
      <c r="B77" s="789">
        <v>3528000</v>
      </c>
      <c r="C77" s="904">
        <v>1928152.4000000004</v>
      </c>
      <c r="D77" s="787"/>
      <c r="E77" s="1129">
        <v>0.5465284580498867</v>
      </c>
    </row>
    <row r="78" spans="1:5" ht="20.100000000000001" customHeight="1">
      <c r="A78" s="727" t="s">
        <v>298</v>
      </c>
      <c r="B78" s="789">
        <v>1000</v>
      </c>
      <c r="C78" s="904">
        <v>19690.670000000002</v>
      </c>
      <c r="D78" s="787"/>
      <c r="E78" s="1129" t="s">
        <v>751</v>
      </c>
    </row>
    <row r="79" spans="1:5" ht="20.100000000000001" customHeight="1">
      <c r="A79" s="727" t="s">
        <v>299</v>
      </c>
      <c r="B79" s="789">
        <v>99511000</v>
      </c>
      <c r="C79" s="904">
        <v>175809419.06999999</v>
      </c>
      <c r="D79" s="787"/>
      <c r="E79" s="1129">
        <v>1.7667335176010692</v>
      </c>
    </row>
    <row r="80" spans="1:5" ht="20.100000000000001" customHeight="1">
      <c r="A80" s="727" t="s">
        <v>347</v>
      </c>
      <c r="B80" s="789">
        <v>5810000</v>
      </c>
      <c r="C80" s="904">
        <v>4433316.8</v>
      </c>
      <c r="D80" s="787"/>
      <c r="E80" s="1129">
        <v>0.76304936316695349</v>
      </c>
    </row>
    <row r="81" spans="1:5" ht="20.100000000000001" customHeight="1">
      <c r="A81" s="727" t="s">
        <v>300</v>
      </c>
      <c r="B81" s="789">
        <v>597000</v>
      </c>
      <c r="C81" s="904">
        <v>335226.46000000008</v>
      </c>
      <c r="D81" s="787"/>
      <c r="E81" s="1129">
        <v>0.56151835845896159</v>
      </c>
    </row>
    <row r="82" spans="1:5" ht="20.100000000000001" customHeight="1">
      <c r="A82" s="727" t="s">
        <v>301</v>
      </c>
      <c r="B82" s="789">
        <v>2676651000</v>
      </c>
      <c r="C82" s="904">
        <v>128688260.15000001</v>
      </c>
      <c r="D82" s="787"/>
      <c r="E82" s="1129">
        <v>4.807808718805702E-2</v>
      </c>
    </row>
    <row r="83" spans="1:5" ht="20.100000000000001" customHeight="1">
      <c r="A83" s="727" t="s">
        <v>302</v>
      </c>
      <c r="B83" s="789">
        <v>406405145000</v>
      </c>
      <c r="C83" s="904">
        <v>178605704825.51999</v>
      </c>
      <c r="D83" s="787"/>
      <c r="E83" s="1129">
        <v>0.43947697764879423</v>
      </c>
    </row>
    <row r="84" spans="1:5" ht="20.100000000000001" customHeight="1">
      <c r="A84" s="727" t="s">
        <v>303</v>
      </c>
      <c r="B84" s="789">
        <v>1546165000</v>
      </c>
      <c r="C84" s="904">
        <v>7589071909.0500002</v>
      </c>
      <c r="D84" s="787"/>
      <c r="E84" s="1129">
        <v>4.9083195577768217</v>
      </c>
    </row>
    <row r="85" spans="1:5" ht="20.100000000000001" customHeight="1">
      <c r="A85" s="727" t="s">
        <v>304</v>
      </c>
      <c r="B85" s="789">
        <v>2310000</v>
      </c>
      <c r="C85" s="904">
        <v>1153791.7100000002</v>
      </c>
      <c r="D85" s="787"/>
      <c r="E85" s="1129">
        <v>0.4994769307359308</v>
      </c>
    </row>
    <row r="86" spans="1:5" ht="19.5" customHeight="1">
      <c r="A86" s="727" t="s">
        <v>305</v>
      </c>
      <c r="B86" s="789">
        <v>2938412000</v>
      </c>
      <c r="C86" s="904">
        <v>1485854426.24</v>
      </c>
      <c r="D86" s="787"/>
      <c r="E86" s="1129">
        <v>0.50566579031122938</v>
      </c>
    </row>
    <row r="87" spans="1:5" ht="20.100000000000001" customHeight="1">
      <c r="A87" s="727" t="s">
        <v>307</v>
      </c>
      <c r="B87" s="789">
        <v>2575900000</v>
      </c>
      <c r="C87" s="904">
        <v>1445179639.2499979</v>
      </c>
      <c r="D87" s="787"/>
      <c r="E87" s="1129">
        <v>0.56103872015606115</v>
      </c>
    </row>
    <row r="88" spans="1:5" ht="20.100000000000001" customHeight="1">
      <c r="A88" s="727" t="s">
        <v>308</v>
      </c>
      <c r="B88" s="789">
        <v>0</v>
      </c>
      <c r="C88" s="904">
        <v>122811.31999999999</v>
      </c>
      <c r="D88" s="787"/>
      <c r="E88" s="1129">
        <v>0</v>
      </c>
    </row>
    <row r="89" spans="1:5" ht="20.100000000000001" customHeight="1">
      <c r="A89" s="727" t="s">
        <v>309</v>
      </c>
      <c r="B89" s="789">
        <v>10307000</v>
      </c>
      <c r="C89" s="904">
        <v>6972150.3799999999</v>
      </c>
      <c r="D89" s="787"/>
      <c r="E89" s="1129">
        <v>0.67644808188609684</v>
      </c>
    </row>
    <row r="90" spans="1:5" ht="6" customHeight="1">
      <c r="A90" s="730"/>
      <c r="B90" s="901"/>
      <c r="C90" s="906"/>
      <c r="D90" s="652"/>
      <c r="E90" s="731"/>
    </row>
    <row r="91" spans="1:5" ht="18">
      <c r="A91" s="659" t="s">
        <v>721</v>
      </c>
      <c r="C91" s="91"/>
      <c r="D91" s="91"/>
    </row>
    <row r="92" spans="1:5" ht="18">
      <c r="A92" s="659" t="s">
        <v>761</v>
      </c>
    </row>
    <row r="93" spans="1:5">
      <c r="A93" s="889"/>
      <c r="C93" s="279"/>
      <c r="D93" s="279"/>
      <c r="E93" s="279"/>
    </row>
    <row r="94" spans="1:5">
      <c r="C94" s="277"/>
      <c r="D94" s="277"/>
      <c r="E94" s="278"/>
    </row>
    <row r="95" spans="1:5">
      <c r="C95" s="279"/>
      <c r="D95" s="279"/>
      <c r="E95" s="279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5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1"/>
  <sheetViews>
    <sheetView showGridLines="0" zoomScale="75" zoomScaleNormal="75" zoomScaleSheetLayoutView="85" workbookViewId="0">
      <selection activeCell="F39" sqref="F39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140625" style="93" bestFit="1" customWidth="1"/>
    <col min="6" max="6" width="19.7109375" style="93" customWidth="1"/>
    <col min="7" max="7" width="44.5703125" style="93" customWidth="1"/>
    <col min="8" max="16384" width="16.28515625" style="93"/>
  </cols>
  <sheetData>
    <row r="1" spans="1:7" ht="15" customHeight="1">
      <c r="A1" s="92" t="s">
        <v>310</v>
      </c>
    </row>
    <row r="2" spans="1:7" ht="15.75">
      <c r="A2" s="94" t="s">
        <v>311</v>
      </c>
      <c r="B2" s="95"/>
      <c r="C2" s="95"/>
      <c r="D2" s="95"/>
    </row>
    <row r="3" spans="1:7" ht="15.75">
      <c r="A3" s="94"/>
      <c r="B3" s="95"/>
      <c r="C3" s="95"/>
      <c r="D3" s="95"/>
    </row>
    <row r="4" spans="1:7" ht="15.75" customHeight="1">
      <c r="A4" s="94"/>
      <c r="B4" s="95"/>
      <c r="C4" s="95"/>
      <c r="D4" s="97" t="s">
        <v>2</v>
      </c>
    </row>
    <row r="5" spans="1:7" ht="15.95" customHeight="1">
      <c r="A5" s="98"/>
      <c r="B5" s="99" t="s">
        <v>227</v>
      </c>
      <c r="C5" s="100"/>
      <c r="D5" s="316"/>
    </row>
    <row r="6" spans="1:7" ht="15.95" customHeight="1">
      <c r="A6" s="101" t="s">
        <v>3</v>
      </c>
      <c r="B6" s="102" t="s">
        <v>228</v>
      </c>
      <c r="C6" s="103" t="s">
        <v>229</v>
      </c>
      <c r="D6" s="317" t="s">
        <v>230</v>
      </c>
    </row>
    <row r="7" spans="1:7" ht="15.95" customHeight="1">
      <c r="A7" s="104"/>
      <c r="B7" s="105" t="s">
        <v>762</v>
      </c>
      <c r="C7" s="106"/>
      <c r="D7" s="318" t="s">
        <v>232</v>
      </c>
      <c r="F7" s="328"/>
    </row>
    <row r="8" spans="1:7" s="111" customFormat="1" ht="13.5" customHeight="1">
      <c r="A8" s="107">
        <v>1</v>
      </c>
      <c r="B8" s="108">
        <v>2</v>
      </c>
      <c r="C8" s="109">
        <v>3</v>
      </c>
      <c r="D8" s="315">
        <v>4</v>
      </c>
      <c r="E8" s="110"/>
      <c r="F8" s="329"/>
    </row>
    <row r="9" spans="1:7" ht="19.5" customHeight="1">
      <c r="A9" s="112" t="s">
        <v>312</v>
      </c>
      <c r="B9" s="790">
        <v>2575900000</v>
      </c>
      <c r="C9" s="791">
        <v>1445179639.25</v>
      </c>
      <c r="D9" s="732">
        <v>0.56103872015606193</v>
      </c>
      <c r="E9" s="929"/>
      <c r="F9" s="110"/>
      <c r="G9" s="96"/>
    </row>
    <row r="10" spans="1:7" ht="22.5" customHeight="1">
      <c r="A10" s="113" t="s">
        <v>313</v>
      </c>
      <c r="B10" s="792">
        <v>196069000</v>
      </c>
      <c r="C10" s="793">
        <v>118595002.64000002</v>
      </c>
      <c r="D10" s="708">
        <v>0.60486360740351619</v>
      </c>
      <c r="E10" s="110"/>
      <c r="F10" s="110"/>
      <c r="G10" s="114"/>
    </row>
    <row r="11" spans="1:7" ht="24" customHeight="1">
      <c r="A11" s="113" t="s">
        <v>314</v>
      </c>
      <c r="B11" s="792">
        <v>101341000</v>
      </c>
      <c r="C11" s="793">
        <v>68336297.23999998</v>
      </c>
      <c r="D11" s="708">
        <v>0.6743203366850532</v>
      </c>
      <c r="E11" s="110"/>
      <c r="F11" s="110"/>
      <c r="G11" s="115"/>
    </row>
    <row r="12" spans="1:7" ht="24" customHeight="1">
      <c r="A12" s="113" t="s">
        <v>315</v>
      </c>
      <c r="B12" s="792">
        <v>95309000</v>
      </c>
      <c r="C12" s="793">
        <v>57178330.100000001</v>
      </c>
      <c r="D12" s="708">
        <v>0.59992582127605998</v>
      </c>
      <c r="E12" s="110"/>
      <c r="F12" s="110"/>
      <c r="G12" s="115"/>
    </row>
    <row r="13" spans="1:7" ht="24" customHeight="1">
      <c r="A13" s="113" t="s">
        <v>316</v>
      </c>
      <c r="B13" s="792">
        <v>51567000</v>
      </c>
      <c r="C13" s="793">
        <v>28706590.030000027</v>
      </c>
      <c r="D13" s="708">
        <v>0.55668528380553506</v>
      </c>
      <c r="E13" s="110"/>
      <c r="F13" s="110"/>
      <c r="G13" s="115"/>
    </row>
    <row r="14" spans="1:7" ht="24" customHeight="1">
      <c r="A14" s="113" t="s">
        <v>317</v>
      </c>
      <c r="B14" s="792">
        <v>155853000</v>
      </c>
      <c r="C14" s="793">
        <v>82866958.850000009</v>
      </c>
      <c r="D14" s="708">
        <v>0.53169947867541856</v>
      </c>
      <c r="E14" s="110"/>
      <c r="F14" s="110"/>
      <c r="G14" s="115"/>
    </row>
    <row r="15" spans="1:7" ht="24" customHeight="1">
      <c r="A15" s="113" t="s">
        <v>318</v>
      </c>
      <c r="B15" s="792">
        <v>189843000</v>
      </c>
      <c r="C15" s="793">
        <v>113824395.99000007</v>
      </c>
      <c r="D15" s="708">
        <v>0.5995712035208044</v>
      </c>
      <c r="E15" s="110"/>
      <c r="F15" s="110"/>
      <c r="G15" s="115"/>
    </row>
    <row r="16" spans="1:7" ht="24" customHeight="1">
      <c r="A16" s="113" t="s">
        <v>319</v>
      </c>
      <c r="B16" s="792">
        <v>578855000</v>
      </c>
      <c r="C16" s="793">
        <v>293608220.38999993</v>
      </c>
      <c r="D16" s="708">
        <v>0.50722239661055002</v>
      </c>
      <c r="E16" s="110"/>
      <c r="F16" s="110"/>
      <c r="G16" s="116"/>
    </row>
    <row r="17" spans="1:7" ht="24" customHeight="1">
      <c r="A17" s="113" t="s">
        <v>320</v>
      </c>
      <c r="B17" s="792">
        <v>46168000</v>
      </c>
      <c r="C17" s="793">
        <v>28051178.449999996</v>
      </c>
      <c r="D17" s="708">
        <v>0.60758920572691033</v>
      </c>
      <c r="E17" s="110"/>
      <c r="F17" s="110"/>
      <c r="G17" s="115"/>
    </row>
    <row r="18" spans="1:7" ht="24" customHeight="1">
      <c r="A18" s="113" t="s">
        <v>321</v>
      </c>
      <c r="B18" s="792">
        <v>81505000</v>
      </c>
      <c r="C18" s="793">
        <v>47139093.359999985</v>
      </c>
      <c r="D18" s="708">
        <v>0.57835830145389833</v>
      </c>
      <c r="E18" s="110"/>
      <c r="F18" s="110"/>
      <c r="G18" s="116"/>
    </row>
    <row r="19" spans="1:7" ht="24" customHeight="1">
      <c r="A19" s="113" t="s">
        <v>322</v>
      </c>
      <c r="B19" s="792">
        <v>63474000</v>
      </c>
      <c r="C19" s="793">
        <v>39408815.149999999</v>
      </c>
      <c r="D19" s="708">
        <v>0.62086547484009202</v>
      </c>
      <c r="E19" s="110"/>
      <c r="F19" s="110"/>
      <c r="G19" s="115" t="s">
        <v>4</v>
      </c>
    </row>
    <row r="20" spans="1:7" ht="24" customHeight="1">
      <c r="A20" s="113" t="s">
        <v>323</v>
      </c>
      <c r="B20" s="792">
        <v>176016000</v>
      </c>
      <c r="C20" s="793">
        <v>99163633.909999922</v>
      </c>
      <c r="D20" s="708">
        <v>0.56337852189573634</v>
      </c>
      <c r="E20" s="110"/>
      <c r="F20" s="110"/>
      <c r="G20" s="115"/>
    </row>
    <row r="21" spans="1:7" ht="24" customHeight="1">
      <c r="A21" s="113" t="s">
        <v>324</v>
      </c>
      <c r="B21" s="792">
        <v>309911000</v>
      </c>
      <c r="C21" s="793">
        <v>167944516.41</v>
      </c>
      <c r="D21" s="708">
        <v>0.5419120857601053</v>
      </c>
      <c r="E21" s="110"/>
      <c r="F21" s="110"/>
      <c r="G21" s="115"/>
    </row>
    <row r="22" spans="1:7" ht="24" customHeight="1">
      <c r="A22" s="113" t="s">
        <v>325</v>
      </c>
      <c r="B22" s="792">
        <v>63249000</v>
      </c>
      <c r="C22" s="793">
        <v>35160841.75999999</v>
      </c>
      <c r="D22" s="708">
        <v>0.55591142563518781</v>
      </c>
      <c r="E22" s="110"/>
      <c r="F22" s="110"/>
      <c r="G22" s="115"/>
    </row>
    <row r="23" spans="1:7" ht="24" customHeight="1">
      <c r="A23" s="113" t="s">
        <v>326</v>
      </c>
      <c r="B23" s="792">
        <v>80757000</v>
      </c>
      <c r="C23" s="793">
        <v>42592605.410000004</v>
      </c>
      <c r="D23" s="708">
        <v>0.52741688534740028</v>
      </c>
      <c r="E23" s="110"/>
      <c r="F23" s="110"/>
      <c r="G23" s="115"/>
    </row>
    <row r="24" spans="1:7" ht="24" customHeight="1">
      <c r="A24" s="113" t="s">
        <v>327</v>
      </c>
      <c r="B24" s="792">
        <v>278599000</v>
      </c>
      <c r="C24" s="793">
        <v>150532297.94000003</v>
      </c>
      <c r="D24" s="708">
        <v>0.54031887386530475</v>
      </c>
      <c r="E24" s="110"/>
      <c r="F24" s="110"/>
      <c r="G24" s="115"/>
    </row>
    <row r="25" spans="1:7" ht="24" customHeight="1">
      <c r="A25" s="117" t="s">
        <v>328</v>
      </c>
      <c r="B25" s="794">
        <v>107384000</v>
      </c>
      <c r="C25" s="795">
        <v>72070861.61999999</v>
      </c>
      <c r="D25" s="709">
        <v>0.67115083829993283</v>
      </c>
      <c r="E25" s="110"/>
      <c r="F25" s="110"/>
      <c r="G25" s="115"/>
    </row>
    <row r="26" spans="1:7" ht="23.25" customHeight="1">
      <c r="A26" s="659" t="s">
        <v>761</v>
      </c>
    </row>
    <row r="31" spans="1:7">
      <c r="D31" s="93" t="s">
        <v>4</v>
      </c>
    </row>
  </sheetData>
  <phoneticPr fontId="53" type="noConversion"/>
  <conditionalFormatting sqref="F9:F25">
    <cfRule type="cellIs" dxfId="12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8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showGridLines="0" showZeros="0" topLeftCell="B43" zoomScale="70" zoomScaleNormal="70" zoomScaleSheetLayoutView="70" workbookViewId="0">
      <selection activeCell="N47" sqref="N47"/>
    </sheetView>
  </sheetViews>
  <sheetFormatPr defaultColWidth="7.85546875" defaultRowHeight="15"/>
  <cols>
    <col min="1" max="1" width="6.7109375" style="596" hidden="1" customWidth="1"/>
    <col min="2" max="2" width="2.28515625" style="596" customWidth="1"/>
    <col min="3" max="3" width="4.5703125" style="596" customWidth="1"/>
    <col min="4" max="4" width="66.28515625" style="596" customWidth="1"/>
    <col min="5" max="5" width="16" style="598" customWidth="1"/>
    <col min="6" max="6" width="19.140625" style="596" bestFit="1" customWidth="1"/>
    <col min="7" max="7" width="16" style="596" customWidth="1"/>
    <col min="8" max="8" width="16.42578125" style="596" customWidth="1"/>
    <col min="9" max="9" width="16" style="596" customWidth="1"/>
    <col min="10" max="10" width="11.5703125" style="596" bestFit="1" customWidth="1"/>
    <col min="11" max="12" width="9.28515625" style="596" customWidth="1"/>
    <col min="13" max="13" width="7.85546875" style="596" customWidth="1"/>
    <col min="14" max="14" width="14.140625" style="596" bestFit="1" customWidth="1"/>
    <col min="15" max="15" width="16.28515625" style="596" bestFit="1" customWidth="1"/>
    <col min="16" max="16" width="16.42578125" style="596" customWidth="1"/>
    <col min="17" max="18" width="7.85546875" style="596"/>
    <col min="19" max="19" width="16" style="596" customWidth="1"/>
    <col min="20" max="16384" width="7.85546875" style="596"/>
  </cols>
  <sheetData>
    <row r="1" spans="1:16" ht="19.5" customHeight="1">
      <c r="B1" s="597" t="s">
        <v>644</v>
      </c>
      <c r="C1" s="597"/>
      <c r="D1" s="597"/>
      <c r="I1" s="599"/>
    </row>
    <row r="2" spans="1:16" ht="15.75" customHeight="1">
      <c r="B2" s="1611" t="s">
        <v>645</v>
      </c>
      <c r="C2" s="1611"/>
      <c r="D2" s="1611"/>
      <c r="E2" s="1611"/>
      <c r="F2" s="1611"/>
      <c r="G2" s="1611"/>
      <c r="H2" s="1611"/>
      <c r="I2" s="1611"/>
      <c r="J2" s="1611"/>
      <c r="K2" s="1611"/>
      <c r="L2" s="1611"/>
    </row>
    <row r="3" spans="1:16" ht="15" customHeight="1"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</row>
    <row r="4" spans="1:16" ht="15" customHeight="1"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</row>
    <row r="5" spans="1:16" ht="15.75">
      <c r="B5" s="600"/>
      <c r="C5" s="601"/>
      <c r="D5" s="602"/>
      <c r="E5" s="99" t="s">
        <v>227</v>
      </c>
      <c r="F5" s="926" t="s">
        <v>516</v>
      </c>
      <c r="G5" s="603" t="s">
        <v>229</v>
      </c>
      <c r="H5" s="604"/>
      <c r="I5" s="604"/>
      <c r="J5" s="604" t="s">
        <v>433</v>
      </c>
      <c r="K5" s="604"/>
      <c r="L5" s="605"/>
    </row>
    <row r="6" spans="1:16" ht="15.75">
      <c r="B6" s="606" t="s">
        <v>3</v>
      </c>
      <c r="C6" s="607"/>
      <c r="D6" s="608"/>
      <c r="E6" s="102" t="s">
        <v>228</v>
      </c>
      <c r="F6" s="927" t="s">
        <v>519</v>
      </c>
      <c r="G6" s="610"/>
      <c r="H6" s="610"/>
      <c r="I6" s="610"/>
      <c r="J6" s="610"/>
      <c r="K6" s="782"/>
      <c r="L6" s="782"/>
    </row>
    <row r="7" spans="1:16" ht="15.75">
      <c r="B7" s="611"/>
      <c r="C7" s="598"/>
      <c r="D7" s="612"/>
      <c r="E7" s="105" t="s">
        <v>744</v>
      </c>
      <c r="F7" s="609"/>
      <c r="G7" s="613" t="s">
        <v>434</v>
      </c>
      <c r="H7" s="614" t="s">
        <v>534</v>
      </c>
      <c r="I7" s="614" t="s">
        <v>436</v>
      </c>
      <c r="J7" s="1099" t="s">
        <v>531</v>
      </c>
      <c r="K7" s="1100" t="s">
        <v>456</v>
      </c>
      <c r="L7" s="1100" t="s">
        <v>760</v>
      </c>
    </row>
    <row r="8" spans="1:16" s="615" customFormat="1" ht="15" customHeight="1">
      <c r="B8" s="616"/>
      <c r="C8" s="617"/>
      <c r="D8" s="618"/>
      <c r="E8" s="1612" t="s">
        <v>646</v>
      </c>
      <c r="F8" s="1613"/>
      <c r="G8" s="1613"/>
      <c r="H8" s="1613"/>
      <c r="I8" s="1614"/>
      <c r="J8" s="783"/>
      <c r="K8" s="783"/>
      <c r="L8" s="783"/>
      <c r="M8" s="596"/>
    </row>
    <row r="9" spans="1:16" s="615" customFormat="1" ht="9.9499999999999993" customHeight="1">
      <c r="B9" s="1615">
        <v>1</v>
      </c>
      <c r="C9" s="1616"/>
      <c r="D9" s="1616"/>
      <c r="E9" s="619">
        <v>2</v>
      </c>
      <c r="F9" s="620">
        <v>3</v>
      </c>
      <c r="G9" s="620">
        <v>4</v>
      </c>
      <c r="H9" s="621">
        <v>5</v>
      </c>
      <c r="I9" s="621">
        <v>6</v>
      </c>
      <c r="J9" s="710">
        <v>7</v>
      </c>
      <c r="K9" s="892">
        <v>8</v>
      </c>
      <c r="L9" s="710">
        <v>9</v>
      </c>
    </row>
    <row r="10" spans="1:16" ht="21.75" customHeight="1">
      <c r="A10" s="622" t="s">
        <v>647</v>
      </c>
      <c r="B10" s="623" t="s">
        <v>648</v>
      </c>
      <c r="C10" s="624"/>
      <c r="D10" s="625"/>
      <c r="E10" s="1128">
        <v>435340000000</v>
      </c>
      <c r="F10" s="1128">
        <v>435339999999.99988</v>
      </c>
      <c r="G10" s="925">
        <v>36844986274.309998</v>
      </c>
      <c r="H10" s="1128">
        <v>73245088550.819931</v>
      </c>
      <c r="I10" s="1128">
        <v>105552645769.01984</v>
      </c>
      <c r="J10" s="890">
        <v>8.4634966403983117E-2</v>
      </c>
      <c r="K10" s="653">
        <v>0.16824800971842688</v>
      </c>
      <c r="L10" s="653">
        <v>0.24246025122667308</v>
      </c>
    </row>
    <row r="11" spans="1:16" ht="15.75">
      <c r="A11" s="622"/>
      <c r="B11" s="627" t="s">
        <v>536</v>
      </c>
      <c r="C11" s="628"/>
      <c r="D11" s="625"/>
      <c r="E11" s="1076"/>
      <c r="F11" s="1076"/>
      <c r="G11" s="671"/>
      <c r="H11" s="1076"/>
      <c r="I11" s="1076"/>
      <c r="J11" s="891"/>
      <c r="K11" s="626"/>
      <c r="L11" s="1071"/>
    </row>
    <row r="12" spans="1:16" ht="21.75" customHeight="1">
      <c r="A12" s="622" t="s">
        <v>649</v>
      </c>
      <c r="B12" s="629" t="s">
        <v>622</v>
      </c>
      <c r="C12" s="630" t="s">
        <v>650</v>
      </c>
      <c r="D12" s="631"/>
      <c r="E12" s="1076">
        <v>235893971000</v>
      </c>
      <c r="F12" s="1076">
        <v>237672063124.00003</v>
      </c>
      <c r="G12" s="671">
        <v>21501511481.480003</v>
      </c>
      <c r="H12" s="1076">
        <v>43030328352.849945</v>
      </c>
      <c r="I12" s="1076">
        <v>61934671549.809975</v>
      </c>
      <c r="J12" s="1122">
        <v>9.0467138623112286E-2</v>
      </c>
      <c r="K12" s="1071">
        <v>0.18104916407613225</v>
      </c>
      <c r="L12" s="1071">
        <v>0.26058877402640696</v>
      </c>
      <c r="P12" s="669"/>
    </row>
    <row r="13" spans="1:16" ht="12" customHeight="1">
      <c r="A13" s="622"/>
      <c r="B13" s="632"/>
      <c r="C13" s="633" t="s">
        <v>564</v>
      </c>
      <c r="D13" s="634"/>
      <c r="E13" s="1075"/>
      <c r="F13" s="1075"/>
      <c r="G13" s="670"/>
      <c r="H13" s="1075"/>
      <c r="I13" s="1075"/>
      <c r="J13" s="1123"/>
      <c r="K13" s="1072"/>
      <c r="L13" s="1072"/>
    </row>
    <row r="14" spans="1:16" ht="15.95" customHeight="1">
      <c r="A14" s="622" t="s">
        <v>651</v>
      </c>
      <c r="B14" s="632"/>
      <c r="C14" s="635" t="s">
        <v>652</v>
      </c>
      <c r="D14" s="634" t="s">
        <v>653</v>
      </c>
      <c r="E14" s="1075">
        <v>66697426000</v>
      </c>
      <c r="F14" s="1075">
        <v>66405524962</v>
      </c>
      <c r="G14" s="670">
        <v>8936489137</v>
      </c>
      <c r="H14" s="1075">
        <v>17872978274</v>
      </c>
      <c r="I14" s="1075">
        <v>22998941907</v>
      </c>
      <c r="J14" s="1123">
        <v>0.1345744822002963</v>
      </c>
      <c r="K14" s="1072">
        <v>0.26914896440059261</v>
      </c>
      <c r="L14" s="1072">
        <v>0.34634078896539028</v>
      </c>
    </row>
    <row r="15" spans="1:16" ht="15.95" customHeight="1">
      <c r="A15" s="622" t="s">
        <v>654</v>
      </c>
      <c r="B15" s="632"/>
      <c r="C15" s="635" t="s">
        <v>655</v>
      </c>
      <c r="D15" s="634" t="s">
        <v>656</v>
      </c>
      <c r="E15" s="1075">
        <v>52612361000</v>
      </c>
      <c r="F15" s="1075">
        <v>53717361000</v>
      </c>
      <c r="G15" s="670">
        <v>4663105146.3999996</v>
      </c>
      <c r="H15" s="1075">
        <v>8681512133.6100006</v>
      </c>
      <c r="I15" s="1075">
        <v>12877294007.349998</v>
      </c>
      <c r="J15" s="1123">
        <v>8.6808157727629245E-2</v>
      </c>
      <c r="K15" s="1072">
        <v>0.16161464323629005</v>
      </c>
      <c r="L15" s="1072">
        <v>0.23972313173296056</v>
      </c>
      <c r="P15" s="669"/>
    </row>
    <row r="16" spans="1:16" ht="12" customHeight="1">
      <c r="A16" s="622"/>
      <c r="B16" s="632"/>
      <c r="C16" s="635"/>
      <c r="D16" s="634" t="s">
        <v>564</v>
      </c>
      <c r="E16" s="1075"/>
      <c r="F16" s="1075"/>
      <c r="G16" s="670"/>
      <c r="H16" s="1075"/>
      <c r="I16" s="1075"/>
      <c r="J16" s="1123" t="e">
        <v>#DIV/0!</v>
      </c>
      <c r="K16" s="1072" t="e">
        <v>#DIV/0!</v>
      </c>
      <c r="L16" s="1072" t="e">
        <v>#DIV/0!</v>
      </c>
    </row>
    <row r="17" spans="1:13" ht="15.95" customHeight="1">
      <c r="A17" s="622" t="s">
        <v>657</v>
      </c>
      <c r="B17" s="636"/>
      <c r="C17" s="635"/>
      <c r="D17" s="634" t="s">
        <v>658</v>
      </c>
      <c r="E17" s="1075">
        <v>33522023000</v>
      </c>
      <c r="F17" s="1075">
        <v>33522023000</v>
      </c>
      <c r="G17" s="670">
        <v>3039351135.75</v>
      </c>
      <c r="H17" s="1075">
        <v>5653579408.0600004</v>
      </c>
      <c r="I17" s="1075">
        <v>8105629277.5299997</v>
      </c>
      <c r="J17" s="1123">
        <v>9.0667294624492079E-2</v>
      </c>
      <c r="K17" s="1072">
        <v>0.16865269163677862</v>
      </c>
      <c r="L17" s="1072">
        <v>0.24180012278883048</v>
      </c>
    </row>
    <row r="18" spans="1:13" ht="15.95" customHeight="1">
      <c r="A18" s="622" t="s">
        <v>659</v>
      </c>
      <c r="B18" s="632"/>
      <c r="C18" s="635"/>
      <c r="D18" s="637" t="s">
        <v>660</v>
      </c>
      <c r="E18" s="1075">
        <v>17627638000</v>
      </c>
      <c r="F18" s="1075">
        <v>17627638000</v>
      </c>
      <c r="G18" s="670">
        <v>1512670677.6500001</v>
      </c>
      <c r="H18" s="1075">
        <v>2805766059.5500002</v>
      </c>
      <c r="I18" s="1075">
        <v>4438415063.8199997</v>
      </c>
      <c r="J18" s="1123">
        <v>8.5812442804305375E-2</v>
      </c>
      <c r="K18" s="1072">
        <v>0.15916857718260383</v>
      </c>
      <c r="L18" s="1072">
        <v>0.25178728221103697</v>
      </c>
    </row>
    <row r="19" spans="1:13" ht="45">
      <c r="A19" s="638" t="s">
        <v>661</v>
      </c>
      <c r="B19" s="632"/>
      <c r="C19" s="639" t="s">
        <v>662</v>
      </c>
      <c r="D19" s="640" t="s">
        <v>663</v>
      </c>
      <c r="E19" s="1075">
        <v>58931034000</v>
      </c>
      <c r="F19" s="1075">
        <v>60728707172.82</v>
      </c>
      <c r="G19" s="670">
        <v>5169972369.5300007</v>
      </c>
      <c r="H19" s="1075">
        <v>10354156547</v>
      </c>
      <c r="I19" s="1075">
        <v>15559786673.960003</v>
      </c>
      <c r="J19" s="1123">
        <v>8.5132264627624007E-2</v>
      </c>
      <c r="K19" s="1072">
        <v>0.17049855050486157</v>
      </c>
      <c r="L19" s="1072">
        <v>0.25621797990331674</v>
      </c>
    </row>
    <row r="20" spans="1:13" ht="30">
      <c r="A20" s="638" t="s">
        <v>664</v>
      </c>
      <c r="B20" s="632"/>
      <c r="C20" s="639" t="s">
        <v>665</v>
      </c>
      <c r="D20" s="640" t="s">
        <v>666</v>
      </c>
      <c r="E20" s="1075">
        <v>3184860000</v>
      </c>
      <c r="F20" s="1075">
        <v>5223709257.2300024</v>
      </c>
      <c r="G20" s="670">
        <v>251747666.15000001</v>
      </c>
      <c r="H20" s="1075">
        <v>543679669.25</v>
      </c>
      <c r="I20" s="1075">
        <v>861069328.26999986</v>
      </c>
      <c r="J20" s="1123">
        <v>4.8193276798773305E-2</v>
      </c>
      <c r="K20" s="1072">
        <v>0.10407923612852436</v>
      </c>
      <c r="L20" s="1072">
        <v>0.1648386780099248</v>
      </c>
    </row>
    <row r="21" spans="1:13" ht="30">
      <c r="A21" s="638" t="s">
        <v>667</v>
      </c>
      <c r="B21" s="632"/>
      <c r="C21" s="639" t="s">
        <v>668</v>
      </c>
      <c r="D21" s="640" t="s">
        <v>743</v>
      </c>
      <c r="E21" s="1075">
        <v>20276325000</v>
      </c>
      <c r="F21" s="1075">
        <v>20289162400</v>
      </c>
      <c r="G21" s="670">
        <v>1739327787</v>
      </c>
      <c r="H21" s="1075">
        <v>3389429087</v>
      </c>
      <c r="I21" s="1075">
        <v>5171947313.5</v>
      </c>
      <c r="J21" s="1123">
        <v>8.5726938979008807E-2</v>
      </c>
      <c r="K21" s="1072">
        <v>0.16705613667915636</v>
      </c>
      <c r="L21" s="1072">
        <v>0.2549118199921353</v>
      </c>
    </row>
    <row r="22" spans="1:13" ht="21.75" customHeight="1">
      <c r="A22" s="622" t="s">
        <v>669</v>
      </c>
      <c r="B22" s="623" t="s">
        <v>637</v>
      </c>
      <c r="C22" s="624" t="s">
        <v>670</v>
      </c>
      <c r="D22" s="641"/>
      <c r="E22" s="1076">
        <v>26270074000</v>
      </c>
      <c r="F22" s="1076">
        <v>26187230108.18</v>
      </c>
      <c r="G22" s="671">
        <v>2058382849.2299993</v>
      </c>
      <c r="H22" s="1076">
        <v>4071288181.3199973</v>
      </c>
      <c r="I22" s="1076">
        <v>6278029959.2799959</v>
      </c>
      <c r="J22" s="1122">
        <v>7.8602541800976131E-2</v>
      </c>
      <c r="K22" s="1071">
        <v>0.1554684540709888</v>
      </c>
      <c r="L22" s="1071">
        <v>0.23973631168112555</v>
      </c>
    </row>
    <row r="23" spans="1:13" ht="21.75" customHeight="1">
      <c r="A23" s="622" t="s">
        <v>671</v>
      </c>
      <c r="B23" s="642" t="s">
        <v>672</v>
      </c>
      <c r="C23" s="624" t="s">
        <v>673</v>
      </c>
      <c r="D23" s="641"/>
      <c r="E23" s="1076">
        <v>87714670000</v>
      </c>
      <c r="F23" s="1076">
        <v>88459886667.929871</v>
      </c>
      <c r="G23" s="671">
        <v>4973834718.5199995</v>
      </c>
      <c r="H23" s="1076">
        <v>12571047469.149992</v>
      </c>
      <c r="I23" s="1076">
        <v>19695850402.149853</v>
      </c>
      <c r="J23" s="1122">
        <v>5.6227007583576377E-2</v>
      </c>
      <c r="K23" s="1071">
        <v>0.14211014667405722</v>
      </c>
      <c r="L23" s="1071">
        <v>0.22265290115152681</v>
      </c>
    </row>
    <row r="24" spans="1:13" ht="12" customHeight="1">
      <c r="A24" s="622"/>
      <c r="B24" s="642"/>
      <c r="C24" s="633" t="s">
        <v>564</v>
      </c>
      <c r="D24" s="641"/>
      <c r="E24" s="1075"/>
      <c r="F24" s="1075"/>
      <c r="G24" s="670"/>
      <c r="H24" s="1075"/>
      <c r="I24" s="1075"/>
      <c r="J24" s="1122"/>
      <c r="K24" s="1071"/>
      <c r="L24" s="1071"/>
    </row>
    <row r="25" spans="1:13" ht="15.75" customHeight="1">
      <c r="A25" s="622" t="s">
        <v>674</v>
      </c>
      <c r="B25" s="642"/>
      <c r="C25" s="635" t="s">
        <v>675</v>
      </c>
      <c r="D25" s="634" t="s">
        <v>676</v>
      </c>
      <c r="E25" s="1075">
        <v>58263333000</v>
      </c>
      <c r="F25" s="1075">
        <v>57984418022.25</v>
      </c>
      <c r="G25" s="670">
        <v>3370674954.9500003</v>
      </c>
      <c r="H25" s="1075">
        <v>9442654095.4899998</v>
      </c>
      <c r="I25" s="1075">
        <v>14820888452.360006</v>
      </c>
      <c r="J25" s="1123">
        <v>5.8130702521780805E-2</v>
      </c>
      <c r="K25" s="1072">
        <v>0.16284813088693292</v>
      </c>
      <c r="L25" s="1072">
        <v>0.25560122801737667</v>
      </c>
    </row>
    <row r="26" spans="1:13" ht="15.75" customHeight="1">
      <c r="A26" s="622" t="s">
        <v>677</v>
      </c>
      <c r="B26" s="642"/>
      <c r="C26" s="635" t="s">
        <v>678</v>
      </c>
      <c r="D26" s="634" t="s">
        <v>679</v>
      </c>
      <c r="E26" s="1075">
        <v>20452490000</v>
      </c>
      <c r="F26" s="1075">
        <v>23348640069.16</v>
      </c>
      <c r="G26" s="670">
        <v>822644963.30000019</v>
      </c>
      <c r="H26" s="1075">
        <v>1759430314.6399994</v>
      </c>
      <c r="I26" s="1075">
        <v>3455329019.8100004</v>
      </c>
      <c r="J26" s="1123">
        <v>3.5233099695026304E-2</v>
      </c>
      <c r="K26" s="1072">
        <v>7.5354723419799471E-2</v>
      </c>
      <c r="L26" s="1072">
        <v>0.14798844855953577</v>
      </c>
    </row>
    <row r="27" spans="1:13" ht="21.75" customHeight="1">
      <c r="A27" s="622" t="s">
        <v>680</v>
      </c>
      <c r="B27" s="642" t="s">
        <v>681</v>
      </c>
      <c r="C27" s="624" t="s">
        <v>682</v>
      </c>
      <c r="D27" s="641"/>
      <c r="E27" s="1076">
        <v>24058053000</v>
      </c>
      <c r="F27" s="1076">
        <v>24228738021.289997</v>
      </c>
      <c r="G27" s="671">
        <v>564391225.76999998</v>
      </c>
      <c r="H27" s="1076">
        <v>2052471895.4999995</v>
      </c>
      <c r="I27" s="1076">
        <v>2823955261.3599992</v>
      </c>
      <c r="J27" s="1122">
        <v>2.3294289008121871E-2</v>
      </c>
      <c r="K27" s="1071">
        <v>8.4712290573965315E-2</v>
      </c>
      <c r="L27" s="1071">
        <v>0.11655395583866422</v>
      </c>
    </row>
    <row r="28" spans="1:13" ht="12" customHeight="1">
      <c r="A28" s="622"/>
      <c r="B28" s="642"/>
      <c r="C28" s="633" t="s">
        <v>564</v>
      </c>
      <c r="D28" s="641"/>
      <c r="E28" s="1075"/>
      <c r="F28" s="1075"/>
      <c r="G28" s="670"/>
      <c r="H28" s="1075"/>
      <c r="I28" s="1075"/>
      <c r="J28" s="1123"/>
      <c r="K28" s="1072"/>
      <c r="L28" s="1072"/>
    </row>
    <row r="29" spans="1:13" ht="30" customHeight="1">
      <c r="A29" s="638" t="s">
        <v>683</v>
      </c>
      <c r="B29" s="642"/>
      <c r="C29" s="639" t="s">
        <v>684</v>
      </c>
      <c r="D29" s="643" t="s">
        <v>685</v>
      </c>
      <c r="E29" s="1075">
        <v>16909039000</v>
      </c>
      <c r="F29" s="1075">
        <v>18002520118.380001</v>
      </c>
      <c r="G29" s="670">
        <v>525106924.29999995</v>
      </c>
      <c r="H29" s="1075">
        <v>1934778741.96</v>
      </c>
      <c r="I29" s="1075">
        <v>2498528093.7700005</v>
      </c>
      <c r="J29" s="1123">
        <v>2.9168523120487028E-2</v>
      </c>
      <c r="K29" s="1072">
        <v>0.10747266100731377</v>
      </c>
      <c r="L29" s="1072">
        <v>0.13878768513187678</v>
      </c>
    </row>
    <row r="30" spans="1:13" ht="47.25" customHeight="1">
      <c r="A30" s="638" t="s">
        <v>686</v>
      </c>
      <c r="B30" s="642"/>
      <c r="C30" s="639" t="s">
        <v>687</v>
      </c>
      <c r="D30" s="643" t="s">
        <v>688</v>
      </c>
      <c r="E30" s="1075">
        <v>40009000</v>
      </c>
      <c r="F30" s="1075">
        <v>173255867.36000001</v>
      </c>
      <c r="G30" s="670">
        <v>6055.61</v>
      </c>
      <c r="H30" s="1075">
        <v>2238140.84</v>
      </c>
      <c r="I30" s="1075">
        <v>64612480.699999996</v>
      </c>
      <c r="J30" s="1123">
        <v>3.4951832179035755E-5</v>
      </c>
      <c r="K30" s="1072">
        <v>1.2918124356212854E-2</v>
      </c>
      <c r="L30" s="1072">
        <v>0.37293098170086697</v>
      </c>
      <c r="M30" s="644"/>
    </row>
    <row r="31" spans="1:13" ht="30">
      <c r="A31" s="638" t="s">
        <v>689</v>
      </c>
      <c r="B31" s="642"/>
      <c r="C31" s="639" t="s">
        <v>690</v>
      </c>
      <c r="D31" s="643" t="s">
        <v>691</v>
      </c>
      <c r="E31" s="1075">
        <v>20150000</v>
      </c>
      <c r="F31" s="1075">
        <v>225452180.42000002</v>
      </c>
      <c r="G31" s="670"/>
      <c r="H31" s="1075">
        <v>6639917.3899999997</v>
      </c>
      <c r="I31" s="1075">
        <v>10777890.030000001</v>
      </c>
      <c r="J31" s="1123">
        <v>0</v>
      </c>
      <c r="K31" s="1072">
        <v>2.9451555436857367E-2</v>
      </c>
      <c r="L31" s="1072">
        <v>4.7805658875960409E-2</v>
      </c>
    </row>
    <row r="32" spans="1:13" ht="21.75" customHeight="1">
      <c r="A32" s="638" t="s">
        <v>692</v>
      </c>
      <c r="B32" s="645" t="s">
        <v>693</v>
      </c>
      <c r="C32" s="646" t="s">
        <v>694</v>
      </c>
      <c r="D32" s="647"/>
      <c r="E32" s="1074">
        <v>27599900000</v>
      </c>
      <c r="F32" s="1074">
        <v>27599905000</v>
      </c>
      <c r="G32" s="658">
        <v>3637611105.4899998</v>
      </c>
      <c r="H32" s="1074">
        <v>4542075831.9799995</v>
      </c>
      <c r="I32" s="1074">
        <v>5822827122.6300001</v>
      </c>
      <c r="J32" s="1122">
        <v>0.1317979574744913</v>
      </c>
      <c r="K32" s="1071">
        <v>0.16456853137646668</v>
      </c>
      <c r="L32" s="1071">
        <v>0.21097272337096812</v>
      </c>
    </row>
    <row r="33" spans="1:14" ht="21.75" customHeight="1">
      <c r="A33" s="638" t="s">
        <v>695</v>
      </c>
      <c r="B33" s="645" t="s">
        <v>696</v>
      </c>
      <c r="C33" s="646" t="s">
        <v>697</v>
      </c>
      <c r="D33" s="647"/>
      <c r="E33" s="1076">
        <v>23327650000</v>
      </c>
      <c r="F33" s="1076">
        <v>21327746216.16</v>
      </c>
      <c r="G33" s="671">
        <v>3547050169.4799995</v>
      </c>
      <c r="H33" s="1076">
        <v>5739182921.4699993</v>
      </c>
      <c r="I33" s="1076">
        <v>7022972606.3800001</v>
      </c>
      <c r="J33" s="1122">
        <v>0.16631153303917343</v>
      </c>
      <c r="K33" s="1071">
        <v>0.26909467429434386</v>
      </c>
      <c r="L33" s="1071">
        <v>0.32928808019380429</v>
      </c>
    </row>
    <row r="34" spans="1:14" ht="21.75" customHeight="1">
      <c r="A34" s="638" t="s">
        <v>698</v>
      </c>
      <c r="B34" s="648" t="s">
        <v>699</v>
      </c>
      <c r="C34" s="649" t="s">
        <v>700</v>
      </c>
      <c r="D34" s="650"/>
      <c r="E34" s="1077">
        <v>10475682000</v>
      </c>
      <c r="F34" s="1077">
        <v>9864430862.4399986</v>
      </c>
      <c r="G34" s="672">
        <v>562204724.34000003</v>
      </c>
      <c r="H34" s="1077">
        <v>1238693898.5499969</v>
      </c>
      <c r="I34" s="1077">
        <v>1974338867.4100039</v>
      </c>
      <c r="J34" s="1168">
        <v>5.6993123291143116E-2</v>
      </c>
      <c r="K34" s="1073">
        <v>0.12557175531195339</v>
      </c>
      <c r="L34" s="1073">
        <v>0.20014726596417595</v>
      </c>
    </row>
    <row r="35" spans="1:14" s="780" customFormat="1" ht="14.25">
      <c r="E35" s="781"/>
    </row>
    <row r="36" spans="1:14" s="780" customFormat="1" ht="14.25">
      <c r="E36" s="781"/>
    </row>
    <row r="37" spans="1:14" s="780" customFormat="1" ht="14.25">
      <c r="E37" s="781"/>
    </row>
    <row r="38" spans="1:14" ht="15.75">
      <c r="B38" s="600"/>
      <c r="C38" s="601"/>
      <c r="D38" s="602"/>
      <c r="E38" s="99" t="s">
        <v>227</v>
      </c>
      <c r="F38" s="926" t="s">
        <v>516</v>
      </c>
      <c r="G38" s="603" t="s">
        <v>229</v>
      </c>
      <c r="H38" s="604"/>
      <c r="I38" s="604"/>
      <c r="J38" s="604" t="s">
        <v>433</v>
      </c>
      <c r="K38" s="604"/>
      <c r="L38" s="605"/>
    </row>
    <row r="39" spans="1:14" ht="15.75">
      <c r="B39" s="606" t="s">
        <v>3</v>
      </c>
      <c r="C39" s="607"/>
      <c r="D39" s="608"/>
      <c r="E39" s="102" t="s">
        <v>228</v>
      </c>
      <c r="F39" s="927" t="s">
        <v>519</v>
      </c>
      <c r="G39" s="610"/>
      <c r="H39" s="610"/>
      <c r="I39" s="610"/>
      <c r="J39" s="610"/>
      <c r="K39" s="782"/>
      <c r="L39" s="782"/>
    </row>
    <row r="40" spans="1:14" ht="15.75">
      <c r="B40" s="611"/>
      <c r="C40" s="598"/>
      <c r="D40" s="612"/>
      <c r="E40" s="105" t="s">
        <v>744</v>
      </c>
      <c r="F40" s="609"/>
      <c r="G40" s="613" t="s">
        <v>752</v>
      </c>
      <c r="H40" s="614" t="s">
        <v>753</v>
      </c>
      <c r="I40" s="614" t="s">
        <v>754</v>
      </c>
      <c r="J40" s="1099" t="s">
        <v>531</v>
      </c>
      <c r="K40" s="1100" t="s">
        <v>456</v>
      </c>
      <c r="L40" s="1100" t="s">
        <v>760</v>
      </c>
    </row>
    <row r="41" spans="1:14">
      <c r="B41" s="616"/>
      <c r="C41" s="617"/>
      <c r="D41" s="618"/>
      <c r="E41" s="1612" t="s">
        <v>646</v>
      </c>
      <c r="F41" s="1613"/>
      <c r="G41" s="1613"/>
      <c r="H41" s="1613"/>
      <c r="I41" s="1614"/>
      <c r="J41" s="783"/>
      <c r="K41" s="783"/>
      <c r="L41" s="783"/>
    </row>
    <row r="42" spans="1:14">
      <c r="B42" s="1615">
        <v>1</v>
      </c>
      <c r="C42" s="1616"/>
      <c r="D42" s="1616"/>
      <c r="E42" s="1152">
        <v>2</v>
      </c>
      <c r="F42" s="620">
        <v>3</v>
      </c>
      <c r="G42" s="620">
        <v>4</v>
      </c>
      <c r="H42" s="621">
        <v>5</v>
      </c>
      <c r="I42" s="621">
        <v>6</v>
      </c>
      <c r="J42" s="710">
        <v>7</v>
      </c>
      <c r="K42" s="892">
        <v>8</v>
      </c>
      <c r="L42" s="710">
        <v>9</v>
      </c>
    </row>
    <row r="43" spans="1:14" ht="15.75">
      <c r="B43" s="623" t="s">
        <v>648</v>
      </c>
      <c r="C43" s="624"/>
      <c r="D43" s="625"/>
      <c r="E43" s="1128">
        <v>435340000000</v>
      </c>
      <c r="F43" s="1128">
        <v>435339999999.99988</v>
      </c>
      <c r="G43" s="1128">
        <v>148522813926.77008</v>
      </c>
      <c r="H43" s="1128">
        <v>182951413608.42972</v>
      </c>
      <c r="I43" s="1128">
        <v>214512294099.32001</v>
      </c>
      <c r="J43" s="890">
        <v>0.34116509837545395</v>
      </c>
      <c r="K43" s="653">
        <v>0.42024949145134782</v>
      </c>
      <c r="L43" s="653">
        <v>0.49274657531887733</v>
      </c>
      <c r="N43" s="669"/>
    </row>
    <row r="44" spans="1:14" ht="15.75">
      <c r="B44" s="627" t="s">
        <v>536</v>
      </c>
      <c r="C44" s="628"/>
      <c r="D44" s="625"/>
      <c r="E44" s="1076"/>
      <c r="F44" s="1076"/>
      <c r="G44" s="1076"/>
      <c r="H44" s="1076"/>
      <c r="I44" s="1076"/>
      <c r="J44" s="1122"/>
      <c r="K44" s="1071"/>
      <c r="L44" s="1071"/>
      <c r="N44" s="669"/>
    </row>
    <row r="45" spans="1:14" ht="15.75">
      <c r="B45" s="629" t="s">
        <v>622</v>
      </c>
      <c r="C45" s="630" t="s">
        <v>650</v>
      </c>
      <c r="D45" s="631"/>
      <c r="E45" s="1076">
        <v>235893971000</v>
      </c>
      <c r="F45" s="1076">
        <v>237672063124.00003</v>
      </c>
      <c r="G45" s="1076">
        <v>86267084104.850067</v>
      </c>
      <c r="H45" s="1076">
        <v>106977261213.58994</v>
      </c>
      <c r="I45" s="1076">
        <v>126102592346.40007</v>
      </c>
      <c r="J45" s="1122">
        <v>0.36296686691292851</v>
      </c>
      <c r="K45" s="1071">
        <v>0.45010448349487742</v>
      </c>
      <c r="L45" s="1071">
        <v>0.53057389534507005</v>
      </c>
      <c r="N45" s="669"/>
    </row>
    <row r="46" spans="1:14">
      <c r="B46" s="632"/>
      <c r="C46" s="633" t="s">
        <v>564</v>
      </c>
      <c r="D46" s="634"/>
      <c r="E46" s="1075"/>
      <c r="F46" s="1075"/>
      <c r="G46" s="1075"/>
      <c r="H46" s="1075"/>
      <c r="I46" s="1075"/>
      <c r="J46" s="1123"/>
      <c r="K46" s="1072"/>
      <c r="L46" s="1072"/>
      <c r="N46" s="669"/>
    </row>
    <row r="47" spans="1:14">
      <c r="B47" s="632"/>
      <c r="C47" s="635" t="s">
        <v>652</v>
      </c>
      <c r="D47" s="634" t="s">
        <v>653</v>
      </c>
      <c r="E47" s="1075">
        <v>66697426000</v>
      </c>
      <c r="F47" s="1075">
        <v>66405524962</v>
      </c>
      <c r="G47" s="1075">
        <v>28174603040</v>
      </c>
      <c r="H47" s="1075">
        <v>33673209464</v>
      </c>
      <c r="I47" s="1075">
        <v>38817891488</v>
      </c>
      <c r="J47" s="1123">
        <v>0.42428100758367138</v>
      </c>
      <c r="K47" s="1072">
        <v>0.50708445544657932</v>
      </c>
      <c r="L47" s="1072">
        <v>0.5845581600358285</v>
      </c>
      <c r="N47" s="669"/>
    </row>
    <row r="48" spans="1:14">
      <c r="B48" s="632"/>
      <c r="C48" s="635" t="s">
        <v>655</v>
      </c>
      <c r="D48" s="634" t="s">
        <v>656</v>
      </c>
      <c r="E48" s="1075">
        <v>52612361000</v>
      </c>
      <c r="F48" s="1075">
        <v>53717361000</v>
      </c>
      <c r="G48" s="1075">
        <v>20320127043.73</v>
      </c>
      <c r="H48" s="1075">
        <v>26467509424.040001</v>
      </c>
      <c r="I48" s="1075">
        <v>30434619519.059998</v>
      </c>
      <c r="J48" s="1123">
        <v>0.37827858006148141</v>
      </c>
      <c r="K48" s="1072">
        <v>0.49271797667126649</v>
      </c>
      <c r="L48" s="1072">
        <v>0.56656952151949524</v>
      </c>
      <c r="N48" s="669"/>
    </row>
    <row r="49" spans="2:14">
      <c r="B49" s="632"/>
      <c r="C49" s="635"/>
      <c r="D49" s="634" t="s">
        <v>564</v>
      </c>
      <c r="E49" s="1075"/>
      <c r="F49" s="1075"/>
      <c r="G49" s="1075"/>
      <c r="H49" s="1075"/>
      <c r="I49" s="1075"/>
      <c r="J49" s="1123"/>
      <c r="K49" s="1072"/>
      <c r="L49" s="1072"/>
      <c r="N49" s="669"/>
    </row>
    <row r="50" spans="2:14">
      <c r="B50" s="636"/>
      <c r="C50" s="635"/>
      <c r="D50" s="634" t="s">
        <v>658</v>
      </c>
      <c r="E50" s="1075">
        <v>33522023000</v>
      </c>
      <c r="F50" s="1075">
        <v>33522023000</v>
      </c>
      <c r="G50" s="1075">
        <v>13955731893.68</v>
      </c>
      <c r="H50" s="1075">
        <v>18154781478.279999</v>
      </c>
      <c r="I50" s="1075">
        <v>20118693472.07</v>
      </c>
      <c r="J50" s="1123">
        <v>0.4163153248143765</v>
      </c>
      <c r="K50" s="1072">
        <v>0.54157774064769293</v>
      </c>
      <c r="L50" s="1072">
        <v>0.60016346483832439</v>
      </c>
      <c r="N50" s="669"/>
    </row>
    <row r="51" spans="2:14">
      <c r="B51" s="632"/>
      <c r="C51" s="635"/>
      <c r="D51" s="637" t="s">
        <v>660</v>
      </c>
      <c r="E51" s="1075">
        <v>17627638000</v>
      </c>
      <c r="F51" s="1075">
        <v>17627638000</v>
      </c>
      <c r="G51" s="1075">
        <v>5913758484.0500002</v>
      </c>
      <c r="H51" s="1075">
        <v>7723488279.7600002</v>
      </c>
      <c r="I51" s="1075">
        <v>9420603380.9899998</v>
      </c>
      <c r="J51" s="1123">
        <v>0.33548218337873742</v>
      </c>
      <c r="K51" s="1072">
        <v>0.43814652194241793</v>
      </c>
      <c r="L51" s="1072">
        <v>0.53442233048976839</v>
      </c>
      <c r="N51" s="669"/>
    </row>
    <row r="52" spans="2:14" ht="45">
      <c r="B52" s="632"/>
      <c r="C52" s="639" t="s">
        <v>662</v>
      </c>
      <c r="D52" s="640" t="s">
        <v>663</v>
      </c>
      <c r="E52" s="1075">
        <v>58931034000</v>
      </c>
      <c r="F52" s="1075">
        <v>60728707172.82</v>
      </c>
      <c r="G52" s="1075">
        <v>21344365486.799999</v>
      </c>
      <c r="H52" s="1075">
        <v>26290040437.5</v>
      </c>
      <c r="I52" s="1075">
        <v>31478525211.879997</v>
      </c>
      <c r="J52" s="1123">
        <v>0.3514707702579411</v>
      </c>
      <c r="K52" s="1072">
        <v>0.43290960175859766</v>
      </c>
      <c r="L52" s="1072">
        <v>0.51834670417565976</v>
      </c>
      <c r="N52" s="669"/>
    </row>
    <row r="53" spans="2:14" ht="30">
      <c r="B53" s="632"/>
      <c r="C53" s="639" t="s">
        <v>665</v>
      </c>
      <c r="D53" s="640" t="s">
        <v>666</v>
      </c>
      <c r="E53" s="1075">
        <v>3184860000</v>
      </c>
      <c r="F53" s="1075">
        <v>5223709257.2300024</v>
      </c>
      <c r="G53" s="1075">
        <v>1220370887.47</v>
      </c>
      <c r="H53" s="1075">
        <v>1941140476.3500001</v>
      </c>
      <c r="I53" s="1075">
        <v>2663708576.3800001</v>
      </c>
      <c r="J53" s="1123">
        <v>0.23362151823073152</v>
      </c>
      <c r="K53" s="1072">
        <v>0.37160193662450053</v>
      </c>
      <c r="L53" s="1072">
        <v>0.50992665273114679</v>
      </c>
      <c r="N53" s="669"/>
    </row>
    <row r="54" spans="2:14" ht="30">
      <c r="B54" s="632"/>
      <c r="C54" s="639" t="s">
        <v>668</v>
      </c>
      <c r="D54" s="640" t="s">
        <v>743</v>
      </c>
      <c r="E54" s="1075">
        <v>20276325000</v>
      </c>
      <c r="F54" s="1075">
        <v>20289162400</v>
      </c>
      <c r="G54" s="1075">
        <v>6856793427</v>
      </c>
      <c r="H54" s="1075">
        <v>8638008170</v>
      </c>
      <c r="I54" s="1075">
        <v>10316066494.610001</v>
      </c>
      <c r="J54" s="1123">
        <v>0.33795349910551259</v>
      </c>
      <c r="K54" s="1072">
        <v>0.42574493710987299</v>
      </c>
      <c r="L54" s="1072">
        <v>0.50845206377814789</v>
      </c>
      <c r="N54" s="669"/>
    </row>
    <row r="55" spans="2:14" ht="15.75">
      <c r="B55" s="623" t="s">
        <v>637</v>
      </c>
      <c r="C55" s="624" t="s">
        <v>670</v>
      </c>
      <c r="D55" s="641"/>
      <c r="E55" s="1076">
        <v>26270074000</v>
      </c>
      <c r="F55" s="1076">
        <v>26187230108.18</v>
      </c>
      <c r="G55" s="1076">
        <v>8787762060.3399849</v>
      </c>
      <c r="H55" s="1076">
        <v>10882135659.899986</v>
      </c>
      <c r="I55" s="1076">
        <v>13140085147.280033</v>
      </c>
      <c r="J55" s="1122">
        <v>0.33557432473910204</v>
      </c>
      <c r="K55" s="1071">
        <v>0.41555122916572901</v>
      </c>
      <c r="L55" s="1071">
        <v>0.50177453258699234</v>
      </c>
      <c r="N55" s="669"/>
    </row>
    <row r="56" spans="2:14" ht="15.75">
      <c r="B56" s="642" t="s">
        <v>672</v>
      </c>
      <c r="C56" s="624" t="s">
        <v>673</v>
      </c>
      <c r="D56" s="641"/>
      <c r="E56" s="1076">
        <v>87714670000</v>
      </c>
      <c r="F56" s="1076">
        <v>88459886667.929871</v>
      </c>
      <c r="G56" s="1076">
        <v>26628750436.49004</v>
      </c>
      <c r="H56" s="1076">
        <v>32716639759.479794</v>
      </c>
      <c r="I56" s="1076">
        <v>38895918362.439903</v>
      </c>
      <c r="J56" s="1122">
        <v>0.30102627800611903</v>
      </c>
      <c r="K56" s="1071">
        <v>0.36984718149476037</v>
      </c>
      <c r="L56" s="1071">
        <v>0.43970120048255928</v>
      </c>
      <c r="N56" s="669"/>
    </row>
    <row r="57" spans="2:14" ht="15.75">
      <c r="B57" s="642"/>
      <c r="C57" s="633" t="s">
        <v>564</v>
      </c>
      <c r="D57" s="641"/>
      <c r="E57" s="1075"/>
      <c r="F57" s="1075"/>
      <c r="G57" s="1075"/>
      <c r="H57" s="1075"/>
      <c r="I57" s="1075"/>
      <c r="J57" s="1122"/>
      <c r="K57" s="1071"/>
      <c r="L57" s="1071"/>
      <c r="N57" s="669"/>
    </row>
    <row r="58" spans="2:14" ht="15.75">
      <c r="B58" s="642"/>
      <c r="C58" s="635" t="s">
        <v>675</v>
      </c>
      <c r="D58" s="634" t="s">
        <v>676</v>
      </c>
      <c r="E58" s="1075">
        <v>58263333000</v>
      </c>
      <c r="F58" s="1075">
        <v>57984418022.25</v>
      </c>
      <c r="G58" s="1075">
        <v>19509857618.229996</v>
      </c>
      <c r="H58" s="1075">
        <v>23823635825.859997</v>
      </c>
      <c r="I58" s="1075">
        <v>28228541898.860008</v>
      </c>
      <c r="J58" s="1123">
        <v>0.33646724902444652</v>
      </c>
      <c r="K58" s="1072">
        <v>0.41086272206299113</v>
      </c>
      <c r="L58" s="1072">
        <v>0.48682978740992183</v>
      </c>
      <c r="N58" s="669"/>
    </row>
    <row r="59" spans="2:14" ht="15.75">
      <c r="B59" s="642"/>
      <c r="C59" s="635" t="s">
        <v>678</v>
      </c>
      <c r="D59" s="634" t="s">
        <v>679</v>
      </c>
      <c r="E59" s="1075">
        <v>20452490000</v>
      </c>
      <c r="F59" s="1075">
        <v>23348640069.16</v>
      </c>
      <c r="G59" s="1075">
        <v>5221684859.909996</v>
      </c>
      <c r="H59" s="1075">
        <v>6434598800.3399963</v>
      </c>
      <c r="I59" s="1075">
        <v>7817086017.8300028</v>
      </c>
      <c r="J59" s="1123">
        <v>0.22363978563389852</v>
      </c>
      <c r="K59" s="1072">
        <v>0.27558773364445849</v>
      </c>
      <c r="L59" s="1072">
        <v>0.33479834348704463</v>
      </c>
      <c r="N59" s="669"/>
    </row>
    <row r="60" spans="2:14" ht="15.75">
      <c r="B60" s="642" t="s">
        <v>681</v>
      </c>
      <c r="C60" s="624" t="s">
        <v>682</v>
      </c>
      <c r="D60" s="641"/>
      <c r="E60" s="1076">
        <v>24058053000</v>
      </c>
      <c r="F60" s="1076">
        <v>24228738021.289997</v>
      </c>
      <c r="G60" s="1076">
        <v>3974662474.3399978</v>
      </c>
      <c r="H60" s="1076">
        <v>4718172588.1299944</v>
      </c>
      <c r="I60" s="1076">
        <v>5930007289.3399992</v>
      </c>
      <c r="J60" s="1122">
        <v>0.16404744113570538</v>
      </c>
      <c r="K60" s="1071">
        <v>0.19473455794454075</v>
      </c>
      <c r="L60" s="1071">
        <v>0.24475097646972993</v>
      </c>
      <c r="N60" s="669"/>
    </row>
    <row r="61" spans="2:14" ht="15.75">
      <c r="B61" s="642"/>
      <c r="C61" s="633" t="s">
        <v>564</v>
      </c>
      <c r="D61" s="641"/>
      <c r="E61" s="1075"/>
      <c r="F61" s="1075"/>
      <c r="G61" s="1075"/>
      <c r="H61" s="1075"/>
      <c r="I61" s="1075"/>
      <c r="J61" s="1123"/>
      <c r="K61" s="1072"/>
      <c r="L61" s="1072"/>
      <c r="N61" s="669"/>
    </row>
    <row r="62" spans="2:14" ht="30">
      <c r="B62" s="642"/>
      <c r="C62" s="639" t="s">
        <v>684</v>
      </c>
      <c r="D62" s="643" t="s">
        <v>685</v>
      </c>
      <c r="E62" s="1075">
        <v>16909039000</v>
      </c>
      <c r="F62" s="1075">
        <v>18002520118.380001</v>
      </c>
      <c r="G62" s="1075">
        <v>3139571366.139998</v>
      </c>
      <c r="H62" s="1075">
        <v>3612565852.1699986</v>
      </c>
      <c r="I62" s="1075">
        <v>4643712536.2599964</v>
      </c>
      <c r="J62" s="1123">
        <v>0.1743962148351994</v>
      </c>
      <c r="K62" s="1072">
        <v>0.20067000777750466</v>
      </c>
      <c r="L62" s="1072">
        <v>0.25794791538763029</v>
      </c>
      <c r="N62" s="669"/>
    </row>
    <row r="63" spans="2:14" ht="45">
      <c r="B63" s="642"/>
      <c r="C63" s="639" t="s">
        <v>687</v>
      </c>
      <c r="D63" s="643" t="s">
        <v>688</v>
      </c>
      <c r="E63" s="1075">
        <v>40009000</v>
      </c>
      <c r="F63" s="1075">
        <v>173255867.36000001</v>
      </c>
      <c r="G63" s="1075">
        <v>75454310.25</v>
      </c>
      <c r="H63" s="1075">
        <v>90400968.819999993</v>
      </c>
      <c r="I63" s="1075">
        <v>99601728.210000008</v>
      </c>
      <c r="J63" s="1123">
        <v>0.43550796518317691</v>
      </c>
      <c r="K63" s="1072">
        <v>0.52177724308845586</v>
      </c>
      <c r="L63" s="1072">
        <v>0.57488228091601867</v>
      </c>
      <c r="N63" s="669"/>
    </row>
    <row r="64" spans="2:14" ht="30">
      <c r="B64" s="642"/>
      <c r="C64" s="639" t="s">
        <v>690</v>
      </c>
      <c r="D64" s="643" t="s">
        <v>691</v>
      </c>
      <c r="E64" s="1075">
        <v>20150000</v>
      </c>
      <c r="F64" s="1075">
        <v>225452180.42000002</v>
      </c>
      <c r="G64" s="1075">
        <v>12574420.890000001</v>
      </c>
      <c r="H64" s="1075">
        <v>19138389.539999999</v>
      </c>
      <c r="I64" s="1075">
        <v>55395936.960000001</v>
      </c>
      <c r="J64" s="1123">
        <v>5.5774226120034964E-2</v>
      </c>
      <c r="K64" s="1072">
        <v>8.4888908611780362E-2</v>
      </c>
      <c r="L64" s="1072">
        <v>0.24571036242276142</v>
      </c>
      <c r="N64" s="669"/>
    </row>
    <row r="65" spans="2:19" ht="15.75">
      <c r="B65" s="645" t="s">
        <v>693</v>
      </c>
      <c r="C65" s="646" t="s">
        <v>694</v>
      </c>
      <c r="D65" s="647"/>
      <c r="E65" s="1074">
        <v>27599900000</v>
      </c>
      <c r="F65" s="1074">
        <v>27599905000</v>
      </c>
      <c r="G65" s="1074">
        <v>11258891874.92</v>
      </c>
      <c r="H65" s="1074">
        <v>12556873439.969999</v>
      </c>
      <c r="I65" s="1074">
        <v>13111398629.85</v>
      </c>
      <c r="J65" s="1122">
        <v>0.40793226914802788</v>
      </c>
      <c r="K65" s="1071">
        <v>0.45496074859569263</v>
      </c>
      <c r="L65" s="1071">
        <v>0.47505231013838634</v>
      </c>
      <c r="N65" s="669"/>
    </row>
    <row r="66" spans="2:19" ht="15.75">
      <c r="B66" s="645" t="s">
        <v>696</v>
      </c>
      <c r="C66" s="646" t="s">
        <v>697</v>
      </c>
      <c r="D66" s="647"/>
      <c r="E66" s="1076">
        <v>23327650000</v>
      </c>
      <c r="F66" s="1076">
        <v>21327746216.16</v>
      </c>
      <c r="G66" s="1076">
        <v>8967316182.7700005</v>
      </c>
      <c r="H66" s="1076">
        <v>11712421185.179998</v>
      </c>
      <c r="I66" s="1076">
        <v>13261553328.369999</v>
      </c>
      <c r="J66" s="1122">
        <v>0.42045306109163466</v>
      </c>
      <c r="K66" s="1071">
        <v>0.54916356686134582</v>
      </c>
      <c r="L66" s="1071">
        <v>0.62179815879099976</v>
      </c>
      <c r="N66" s="669"/>
    </row>
    <row r="67" spans="2:19" ht="15.75">
      <c r="B67" s="648" t="s">
        <v>699</v>
      </c>
      <c r="C67" s="649" t="s">
        <v>700</v>
      </c>
      <c r="D67" s="650"/>
      <c r="E67" s="1077">
        <v>10475682000</v>
      </c>
      <c r="F67" s="1077">
        <v>9864430862.4399986</v>
      </c>
      <c r="G67" s="1077">
        <v>2638346793.0599971</v>
      </c>
      <c r="H67" s="1077">
        <v>3387909762.1800075</v>
      </c>
      <c r="I67" s="1077">
        <v>4070738995.639998</v>
      </c>
      <c r="J67" s="1168">
        <v>0.26746061986260333</v>
      </c>
      <c r="K67" s="1073">
        <v>0.34344705836804834</v>
      </c>
      <c r="L67" s="1073">
        <v>0.41266840960281082</v>
      </c>
      <c r="N67" s="669"/>
    </row>
    <row r="76" spans="2:19">
      <c r="S76" s="596" t="s">
        <v>727</v>
      </c>
    </row>
  </sheetData>
  <mergeCells count="5">
    <mergeCell ref="B2:L2"/>
    <mergeCell ref="E8:I8"/>
    <mergeCell ref="B9:D9"/>
    <mergeCell ref="E41:I41"/>
    <mergeCell ref="B42:D42"/>
  </mergeCells>
  <conditionalFormatting sqref="J10:J11">
    <cfRule type="containsErrors" dxfId="11" priority="23">
      <formula>ISERROR(J10)</formula>
    </cfRule>
  </conditionalFormatting>
  <conditionalFormatting sqref="K10:K11">
    <cfRule type="containsErrors" dxfId="10" priority="22">
      <formula>ISERROR(K10)</formula>
    </cfRule>
  </conditionalFormatting>
  <conditionalFormatting sqref="L10:L11">
    <cfRule type="containsErrors" dxfId="9" priority="13">
      <formula>ISERROR(L10)</formula>
    </cfRule>
  </conditionalFormatting>
  <conditionalFormatting sqref="J12:J34">
    <cfRule type="containsErrors" dxfId="8" priority="9">
      <formula>ISERROR(J12)</formula>
    </cfRule>
  </conditionalFormatting>
  <conditionalFormatting sqref="K12:K34">
    <cfRule type="containsErrors" dxfId="7" priority="8">
      <formula>ISERROR(K12)</formula>
    </cfRule>
  </conditionalFormatting>
  <conditionalFormatting sqref="L12:L34">
    <cfRule type="containsErrors" dxfId="6" priority="7">
      <formula>ISERROR(L12)</formula>
    </cfRule>
  </conditionalFormatting>
  <conditionalFormatting sqref="J43:J44">
    <cfRule type="containsErrors" dxfId="5" priority="6">
      <formula>ISERROR(J43)</formula>
    </cfRule>
  </conditionalFormatting>
  <conditionalFormatting sqref="K43:K44">
    <cfRule type="containsErrors" dxfId="4" priority="5">
      <formula>ISERROR(K43)</formula>
    </cfRule>
  </conditionalFormatting>
  <conditionalFormatting sqref="L43:L44">
    <cfRule type="containsErrors" dxfId="3" priority="4">
      <formula>ISERROR(L43)</formula>
    </cfRule>
  </conditionalFormatting>
  <conditionalFormatting sqref="J45:J67">
    <cfRule type="containsErrors" dxfId="2" priority="3">
      <formula>ISERROR(J45)</formula>
    </cfRule>
  </conditionalFormatting>
  <conditionalFormatting sqref="K45:K67">
    <cfRule type="containsErrors" dxfId="1" priority="2">
      <formula>ISERROR(K45)</formula>
    </cfRule>
  </conditionalFormatting>
  <conditionalFormatting sqref="L45:L67">
    <cfRule type="containsErrors" dxfId="0" priority="1">
      <formula>ISERROR(L45)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0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czerwiec 2020 r.</dc:title>
  <cp:lastPrinted>2020-08-03T13:26:01Z</cp:lastPrinted>
  <dcterms:created xsi:type="dcterms:W3CDTF">2019-07-31T09:18:36Z</dcterms:created>
  <dcterms:modified xsi:type="dcterms:W3CDTF">2020-08-05T13:16:31Z</dcterms:modified>
</cp:coreProperties>
</file>