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08\DDA\DDP.5\4. Miejskie\załączniki finansowe\załączniki v2\"/>
    </mc:Choice>
  </mc:AlternateContent>
  <bookViews>
    <workbookView xWindow="120" yWindow="180" windowWidth="19320" windowHeight="7875"/>
  </bookViews>
  <sheets>
    <sheet name="sprawozdanie cz A" sheetId="16" r:id="rId1"/>
    <sheet name="sprawozdanie cz B" sheetId="14" r:id="rId2"/>
    <sheet name="Krakow" sheetId="7" state="hidden" r:id="rId3"/>
    <sheet name="Gdansk" sheetId="8" state="hidden" r:id="rId4"/>
    <sheet name="KPM3" sheetId="9" state="hidden" r:id="rId5"/>
  </sheets>
  <definedNames>
    <definedName name="_xlnm.Print_Area" localSheetId="4">'KPM3'!$A$1:$N$37</definedName>
    <definedName name="_xlnm.Print_Area" localSheetId="0">'sprawozdanie cz A'!$A$1:$M$16</definedName>
    <definedName name="_xlnm.Print_Area" localSheetId="1">'sprawozdanie cz B'!$A$1:$M$16</definedName>
  </definedNames>
  <calcPr calcId="162913"/>
</workbook>
</file>

<file path=xl/calcChain.xml><?xml version="1.0" encoding="utf-8"?>
<calcChain xmlns="http://schemas.openxmlformats.org/spreadsheetml/2006/main">
  <c r="M12" i="14" l="1"/>
  <c r="L12" i="14"/>
  <c r="I12" i="14"/>
  <c r="H12" i="14"/>
  <c r="E12" i="14"/>
  <c r="K11" i="16"/>
  <c r="L11" i="16"/>
  <c r="J11" i="16" l="1"/>
  <c r="M11" i="16"/>
  <c r="E11" i="16"/>
  <c r="F11" i="16"/>
  <c r="G11" i="16"/>
  <c r="H11" i="16"/>
  <c r="I11" i="16"/>
  <c r="D11" i="16"/>
  <c r="C11" i="16"/>
  <c r="J24" i="9" l="1"/>
  <c r="M24" i="9" s="1"/>
  <c r="K24" i="9"/>
  <c r="L24" i="9"/>
  <c r="E24" i="9"/>
  <c r="G26" i="9"/>
  <c r="M22" i="9"/>
  <c r="L19" i="9"/>
  <c r="K19" i="9"/>
  <c r="J19" i="9"/>
  <c r="I19" i="9"/>
  <c r="M18" i="9"/>
  <c r="L15" i="9"/>
  <c r="K15" i="9"/>
  <c r="J15" i="9"/>
  <c r="L11" i="9"/>
  <c r="K11" i="9"/>
  <c r="J11" i="9"/>
  <c r="I11" i="9"/>
  <c r="M10" i="9"/>
  <c r="I10" i="9" s="1"/>
  <c r="M9" i="9"/>
  <c r="I9" i="9" s="1"/>
  <c r="L20" i="7"/>
  <c r="K20" i="7"/>
  <c r="J20" i="7"/>
  <c r="E20" i="7"/>
  <c r="M15" i="7"/>
  <c r="I15" i="7"/>
  <c r="L12" i="8"/>
  <c r="K12" i="8"/>
  <c r="J12" i="8"/>
  <c r="E12" i="8"/>
  <c r="G14" i="8"/>
  <c r="M10" i="8"/>
  <c r="I10" i="8" s="1"/>
  <c r="M9" i="8"/>
  <c r="M12" i="8" s="1"/>
  <c r="I9" i="8"/>
  <c r="G22" i="7"/>
  <c r="M19" i="7"/>
  <c r="I19" i="7" s="1"/>
  <c r="M18" i="7"/>
  <c r="I18" i="7" s="1"/>
  <c r="M17" i="7"/>
  <c r="I17" i="7"/>
  <c r="M16" i="7"/>
  <c r="I16" i="7"/>
  <c r="M14" i="7"/>
  <c r="I14" i="7" s="1"/>
  <c r="M13" i="7"/>
  <c r="I13" i="7" s="1"/>
  <c r="M12" i="7"/>
  <c r="I12" i="7"/>
  <c r="M11" i="7"/>
  <c r="I11" i="7" s="1"/>
  <c r="M10" i="7"/>
  <c r="I10" i="7" s="1"/>
  <c r="M9" i="7"/>
  <c r="I9" i="7"/>
  <c r="I12" i="8" l="1"/>
  <c r="I20" i="7"/>
  <c r="I24" i="9"/>
  <c r="M20" i="7"/>
</calcChain>
</file>

<file path=xl/sharedStrings.xml><?xml version="1.0" encoding="utf-8"?>
<sst xmlns="http://schemas.openxmlformats.org/spreadsheetml/2006/main" count="237" uniqueCount="123">
  <si>
    <t>Załącznik nr 1 do Aneksu nr  7 do Umowy Nr 1/TI/2010 zmienionej Aneksem nr 1 z dnia 19 maja 2010 r., Aneksem nr 2 z dnia 18 czerwca 2010 r., Aneksem nr 3 z dnia 28 października 2010 r., Aneksem nr 4 z dnia 10 grudnia 2010 r., Aneksem nr 5 z dnia 23 grudnia 2010 r., Aneksem Nr 6 z dnia 15 kwietnia 2011 r.</t>
  </si>
  <si>
    <t>Załącznik nr 1 do Umowy Nr 1/TI/2010 o dofinansowanie z budzetu państwa kosztów   przebudowy   dworców   kolejowych  realizowanych  przez  Polskie   Koleje Państwowe S.A.</t>
  </si>
  <si>
    <t xml:space="preserve">WYKAZ ZADAŃ INWESTYCYJNYCH REALIZOWANYCH Z UDZIAŁEM DOTACJI BUDŻETOWEJ PRZEZ PKP POLSKIE KOLEJE PAŃSTWOWE S.A. </t>
  </si>
  <si>
    <t>Lp.</t>
  </si>
  <si>
    <t>Nazwa zadania inwestycyjnego</t>
  </si>
  <si>
    <r>
      <t>Zakres rzeczowy; powierzchnia objęta przebudową [m</t>
    </r>
    <r>
      <rPr>
        <b/>
        <vertAlign val="super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>]</t>
    </r>
  </si>
  <si>
    <t>Okres realizacji - lata</t>
  </si>
  <si>
    <t>Środki własne PKP S.A. przeznaczone na inwestycje</t>
  </si>
  <si>
    <t>Środki budżetowe  poniesione w 2010r.</t>
  </si>
  <si>
    <t>Środki budżetowe do poniesienia w 2011 r.</t>
  </si>
  <si>
    <t>Środki budżetowe do poniesienia po 2011 r.</t>
  </si>
  <si>
    <t>Razem środki budżetowe na inwestycje</t>
  </si>
  <si>
    <t>zł</t>
  </si>
  <si>
    <t>Przebudowa dworca kolejowego Warszawa Wschodnia - środki z budżetu państwa</t>
  </si>
  <si>
    <t>2009-2012</t>
  </si>
  <si>
    <t>WK</t>
  </si>
  <si>
    <t>Program inwestycji - Przebudowa dworca kolejowego Warszawa Wschodnia; 20.02.2009 r.</t>
  </si>
  <si>
    <t>Przebudowa dworca kolejowego Warszawa Stadion - środki z budżetu państwa</t>
  </si>
  <si>
    <t>Program inwestycji - Przebudowa dworca kolejowego Warszawa Stadion; 20.02.2009 r.</t>
  </si>
  <si>
    <t>2009-2011</t>
  </si>
  <si>
    <t>Przebudowa dworca kolejowego Bochnia - środki z budżetu państwa</t>
  </si>
  <si>
    <t>2010-2012</t>
  </si>
  <si>
    <t>Program inwestycji - Przebudowa dworca kolejowego Bochnia; 25.05.2009 r.</t>
  </si>
  <si>
    <t>Przebudowa dworca kolejowego Terespol - środki z budżetu państwa</t>
  </si>
  <si>
    <t>Program inwestycji - Przebudowa dworca kolejowego Terespol; 25.05.2009 r.</t>
  </si>
  <si>
    <t>Przebudowa dworca kolejowego Przeworsk - środki z budżetu państwa</t>
  </si>
  <si>
    <t>Program inwestycji - Przebudowa dworca kolejowego Przeworsk; 25.05.2009 r.</t>
  </si>
  <si>
    <t>Przebudowa dworca kolejowego Łańcut - środki z budżetu państwa</t>
  </si>
  <si>
    <t>Program inwestycji - Przebudowa dworca kolejowego Łańcut; 25.05.2009 r.</t>
  </si>
  <si>
    <t>Przebudowa dworca kolejowego Krzeszowice - środki z budżetu państwa</t>
  </si>
  <si>
    <t>Program inwestycji - Przebudowa dworca kolejowego Krzeszowice; 28.05.2009 r.</t>
  </si>
  <si>
    <t>Przebudowa dworca kolejowego Brzesko-Okocim - środki z budżetu państwa</t>
  </si>
  <si>
    <t>Program inwestycji - Przebudowa dworca kolejowego Brzesko Okocim; 28.05.2009 r.</t>
  </si>
  <si>
    <t>Przebudowa dworca kolejowego Gdańsk Oliwa - środki z budżetu państwa</t>
  </si>
  <si>
    <t>Program inwestycji - Przebudowa dworca kolejowego Gdańsk Oliwa; 28.05.2009 r.</t>
  </si>
  <si>
    <t>Przebudowa dworca kolejowego Wejherowo - środki z budżetu państwa</t>
  </si>
  <si>
    <t>Program inwestycji - Przebudowa dworca kolejowego Wejherowo; 03.06.2009 r.</t>
  </si>
  <si>
    <t>Wydatki kwalifikowalne - część stanowiąca wkład UE</t>
  </si>
  <si>
    <t>Wydatki kwalifikowalne - część podlegająca współfinansowaniu krajowemu</t>
  </si>
  <si>
    <t>środki z budżetu państwa-wydatki niekwalifikowane</t>
  </si>
  <si>
    <t>Przebudowa dworca kolejowego Leżajsk - środki z budżetu państwa</t>
  </si>
  <si>
    <t>Program inwestycji - Przebudowa dworca kolejowego Leżajsk; 25.05.2010 r.</t>
  </si>
  <si>
    <t>2011-2012</t>
  </si>
  <si>
    <t>Przebudowa dworca kolejowego Biała Podlaska - środki z budżetu państwa</t>
  </si>
  <si>
    <t>Program inwestycji - Przebudowa dworca kolejowego Biała Podlaska; 11.06.2010 r.</t>
  </si>
  <si>
    <t>Przebudowa dworca kolejowego Międzyrzec Podlaski - środki z budżetu państwa</t>
  </si>
  <si>
    <t>Program inwestycji - Przebudowa dworca kolejowego Międzyrzec Podlaski; 25.06.2010 r.</t>
  </si>
  <si>
    <t>Przebudowa dworca kolejowego Wieliczka - środki z budżetu państwa</t>
  </si>
  <si>
    <t>Przebudowa dworca kolejowego Oświęcim - środki z budżetu państwa</t>
  </si>
  <si>
    <t>Razem</t>
  </si>
  <si>
    <t>WS</t>
  </si>
  <si>
    <t>Wniosek o dofinansowaie projektu złożony do CUPT w dniu 26.01.2010r - Umowa z CUPT zawarta 18 listopada 2010 r.; stan na dzień 21.10.2011 r.</t>
  </si>
  <si>
    <t>Wniosek o dofinansowaie projektu złożony do CUPT w dniu 19.10.2009r.- Umowa z CUPT zawarta 16 września 2010 r.; stan na dzień 21.10.2011 r.</t>
  </si>
  <si>
    <t>Program inwestycji - Przebudowa dworca kolejowego  Wieliczka; 26.10.2011 r.</t>
  </si>
  <si>
    <t>Program inwestycji - Przebudowa dworca kolejowego  Oświęcim; 26.10.2011 r.</t>
  </si>
  <si>
    <t>TAK</t>
  </si>
  <si>
    <t>NIE</t>
  </si>
  <si>
    <t>Wartość kosztorysowa zadania (WK)¹ / Wartość szacunkowa zadania (WS)²</t>
  </si>
  <si>
    <r>
      <t xml:space="preserve">¹ Wartość kosztorysowa określona w oparciu o § 4, </t>
    </r>
    <r>
      <rPr>
        <sz val="8"/>
        <rFont val="Czcionka tekstu podstawowego"/>
        <charset val="238"/>
      </rPr>
      <t xml:space="preserve">§ </t>
    </r>
    <r>
      <rPr>
        <sz val="8"/>
        <rFont val="Arial"/>
        <family val="2"/>
        <charset val="238"/>
      </rPr>
      <t>5, § 6 i § 12 Rozporządzenia z dnia 2 grudnia 2010 r. w sprawie szczególowego sposobu i trybu realizacji inwestycji z budżetu państwa (Dz. U. Nr 238, poz. 1579).</t>
    </r>
  </si>
  <si>
    <t>² Wartość szacunkowa zadania określona w oparciu o § 6 ust. 1 pkt 6 tiret e w zw. z § 4 pkt 1 tiret a rozporządzenia z dnia 2 grudnia 2010 r. w sprawie szczególowego sposobu i trybu realizacji inwestycji z budżetu państwa (Dz. U. Nr 238, poz. 1579).</t>
  </si>
  <si>
    <t>Maksymalny poziom dofiansowania z budżetu państwa wynikajacy z Programów Inwestycji w %³</t>
  </si>
  <si>
    <t xml:space="preserve">³ Maksymalny procent dofinansowania z budżetu państwa określony w oparciu o podział środków budżetu państwa, środków własnych i innych środków wskazanych jako źródła finansowania w Programie Inwestycji. </t>
  </si>
  <si>
    <r>
      <rPr>
        <i/>
        <sz val="9"/>
        <rFont val="Arial"/>
        <family val="2"/>
        <charset val="238"/>
      </rPr>
      <t>6</t>
    </r>
    <r>
      <rPr>
        <i/>
        <vertAlign val="superscript"/>
        <sz val="9"/>
        <rFont val="Arial"/>
        <family val="2"/>
        <charset val="238"/>
      </rPr>
      <t>4</t>
    </r>
  </si>
  <si>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Ostateczny poziom dofinansowania ustalony w oparciu o § 5 Rozporządzenia Rady Ministrów z dnia 2 grudnia 2010 r. w sprawie szczegółowego sposobu i trybu finansowania inwestycji z budżetu państwa (Dz. U. z 2010 r., Nr 238, poz. 1579). Dofinansowanie ustalone jest w oparciu o powyższy przepis w przypadku, gdy w związku ze zwiększeniem wartości kosztorysowej dofinansowanie wyliczone w oparciu o Program Inwestycji przekraczałoby pierwotnie określoną wartość kosztorysową inwestycji. </t>
    </r>
  </si>
  <si>
    <r>
      <t xml:space="preserve">Przebudowa kompleksu dworcowego Gdynia Główna (projekt nr 7.1-38 POIiŚ) </t>
    </r>
    <r>
      <rPr>
        <b/>
        <vertAlign val="superscript"/>
        <sz val="8"/>
        <rFont val="Arial"/>
        <family val="2"/>
        <charset val="238"/>
      </rPr>
      <t>7</t>
    </r>
  </si>
  <si>
    <r>
      <t xml:space="preserve">Budowa dworca kolejowego Kraków Główny zintegrowanego  z miejskim transportem publicznym (projekt nr 7.1-28 POIiŚ) </t>
    </r>
    <r>
      <rPr>
        <b/>
        <vertAlign val="superscript"/>
        <sz val="8"/>
        <rFont val="Arial"/>
        <family val="2"/>
        <charset val="238"/>
      </rPr>
      <t>7</t>
    </r>
  </si>
  <si>
    <r>
      <t xml:space="preserve">Odtworzenie zabytkowego historycznego kompleksu dworca Wrocław Główny z przebudową kolejowej infrastruktury technicznej (projekt nr 7.1-27 POIiŚ) </t>
    </r>
    <r>
      <rPr>
        <b/>
        <vertAlign val="superscript"/>
        <sz val="8"/>
        <rFont val="Arial"/>
        <family val="2"/>
        <charset val="238"/>
      </rPr>
      <t>7</t>
    </r>
  </si>
  <si>
    <r>
      <t xml:space="preserve">Dofinansowanie ustalone w oparciu o paragraf 5 Rozporządzenia RM z dn. 02.12.2010 w % </t>
    </r>
    <r>
      <rPr>
        <b/>
        <vertAlign val="superscript"/>
        <sz val="7"/>
        <rFont val="Arial"/>
        <family val="2"/>
        <charset val="238"/>
      </rPr>
      <t>5</t>
    </r>
    <r>
      <rPr>
        <b/>
        <sz val="7"/>
        <rFont val="Arial"/>
        <family val="2"/>
        <charset val="238"/>
      </rPr>
      <t xml:space="preserve">
(TAK/NIE)</t>
    </r>
  </si>
  <si>
    <r>
      <rPr>
        <vertAlign val="superscript"/>
        <sz val="8"/>
        <color indexed="8"/>
        <rFont val="Arial"/>
        <family val="2"/>
        <charset val="238"/>
      </rPr>
      <t>6</t>
    </r>
    <r>
      <rPr>
        <sz val="8"/>
        <color indexed="8"/>
        <rFont val="Arial"/>
        <family val="2"/>
        <charset val="238"/>
      </rPr>
      <t xml:space="preserve"> dla inwestycji realizowanych w ramach Programu Operacyjnego Infrastruktura i Środowisko 2007 - 2013.</t>
    </r>
  </si>
  <si>
    <r>
      <rPr>
        <vertAlign val="superscript"/>
        <sz val="8"/>
        <color indexed="8"/>
        <rFont val="Arial"/>
        <family val="2"/>
        <charset val="238"/>
      </rPr>
      <t>7</t>
    </r>
    <r>
      <rPr>
        <sz val="8"/>
        <color indexed="8"/>
        <rFont val="Arial"/>
        <family val="2"/>
        <charset val="238"/>
      </rPr>
      <t xml:space="preserve"> nr projektu na Liście Projektów Indywidualnych Programu Operacyjnego Infrastruktura i Środowisko 2007 - 2013 zatwierdzonej przez Ministra Rozwoju Regionalnego.</t>
    </r>
  </si>
  <si>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Zależnie od charakteru wskazanej w kolumnie 5 kwoty w kolumnie należy wpisać WK lub WS zgodnie z przesłankami określonymi w punktach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.</t>
    </r>
  </si>
  <si>
    <r>
      <t xml:space="preserve">Obowiązujący program inwestycji; data zatwierdzenia przez Beneficjenta, inne uwagi / data złożenia wniosku o dofinansowanie lub podpisania umowy o dofinansowanie projektu (wraz z ewentualną decyzją ustalającą korektę finansową w projekcie) </t>
    </r>
    <r>
      <rPr>
        <b/>
        <vertAlign val="superscript"/>
        <sz val="8"/>
        <rFont val="Arial"/>
        <family val="2"/>
        <charset val="238"/>
      </rPr>
      <t>6</t>
    </r>
  </si>
  <si>
    <r>
      <t xml:space="preserve">Wniosek o dofinansowaie projektu złożony do CUPT w dniu 26.10.2009r. - Umowa z CUPT zawarta 19 sierpnia 2010 r.; stan na dzień 21.10.2011 r. Decyzja Podsekretarz Stanu w Ministerstwie Infrastruktury Pani Magdaleny Gaj z dnia 13.07.2010r. Ustalająca korektę finansową na poziomie 10% wydatków kwalifikowalnych w odniesieniu do postępowania o udzielenie zamówienia publicznego na </t>
    </r>
    <r>
      <rPr>
        <i/>
        <sz val="8"/>
        <rFont val="Arial"/>
        <family val="2"/>
        <charset val="238"/>
      </rPr>
      <t>wykonanie robót budowlano-montażowych w ramach projektu pn. "Odtworzenie zabytkowego historycznego kompleksu dworca Wrocław Główny z przebudową kolejowej infrastruktury technicznej</t>
    </r>
    <r>
      <rPr>
        <sz val="8"/>
        <rFont val="Arial"/>
        <family val="2"/>
        <charset val="238"/>
      </rPr>
      <t>".</t>
    </r>
  </si>
  <si>
    <t>RAZEM</t>
  </si>
  <si>
    <t xml:space="preserve"> </t>
  </si>
  <si>
    <t>Koszt prac archeologicznych</t>
  </si>
  <si>
    <t>Koszty robót</t>
  </si>
  <si>
    <t>Koszty nadzoru</t>
  </si>
  <si>
    <t>Koszty robót i nadzoru, w tym:</t>
  </si>
  <si>
    <t>Koszty okołokontraktowe</t>
  </si>
  <si>
    <t>1a</t>
  </si>
  <si>
    <t>1b</t>
  </si>
  <si>
    <t>2a</t>
  </si>
  <si>
    <t>2b</t>
  </si>
  <si>
    <t>Nr umowy / rodzaj wydatku</t>
  </si>
  <si>
    <t>Nr dokumentu księgowego</t>
  </si>
  <si>
    <t>Nr wniosku o płatność</t>
  </si>
  <si>
    <t>Data wpływu środków Funduszu na rachunek bankowy Beneficjenta</t>
  </si>
  <si>
    <t>Wysokość wpływu środków Funduszu na rachunek bankowy Beneficjenta</t>
  </si>
  <si>
    <t>Czy dokument opłacowny w całości
(TAK/NIE)</t>
  </si>
  <si>
    <t>…</t>
  </si>
  <si>
    <t>Pozycja kosztów</t>
  </si>
  <si>
    <t>Inne koszty (wskazać jakie)</t>
  </si>
  <si>
    <t>*</t>
  </si>
  <si>
    <t>**</t>
  </si>
  <si>
    <t>9
(7 + 8)</t>
  </si>
  <si>
    <t>3a</t>
  </si>
  <si>
    <t>(wskazać jakie)</t>
  </si>
  <si>
    <t>Data dokumentu księgowego</t>
  </si>
  <si>
    <t>Wysokość środków przekazanych na rachunek Wykonawcy / Odbiorcy</t>
  </si>
  <si>
    <t>Data przekazania środków na rachunek Wykonawcy / Odbiorcy</t>
  </si>
  <si>
    <t>Przekazane odsetki na rachunek Funduszu *</t>
  </si>
  <si>
    <t>Przekazane kary umowne na rachunek Funduszu **</t>
  </si>
  <si>
    <t>x</t>
  </si>
  <si>
    <t>kary umowne, o których mowa w § 6 ust. 10 Umowy</t>
  </si>
  <si>
    <t>Wykonanie przed … r. (wkład własny oraz środki z RFRD)</t>
  </si>
  <si>
    <t>Wykonanie przed … r. (środki z RFRD)</t>
  </si>
  <si>
    <t>Wykonanie za I półrocze … r.
(środki z RFRD)</t>
  </si>
  <si>
    <t>Wykonanie za II półrocze … r.
(środki z RFRD)</t>
  </si>
  <si>
    <t>Razem wykonanie za … r.
(środki z RFRD)</t>
  </si>
  <si>
    <t>Wykonanie narastająco od początku realizacji Zadania
(środki z RFRD)</t>
  </si>
  <si>
    <t>Wykonanie narastająco od początku realizacji Zadania
(wkład własny oraz środki z RFRD)</t>
  </si>
  <si>
    <t>10
(6 + 9)</t>
  </si>
  <si>
    <t>% wykonania narastajaco od początku realizacji Zadania
(środki z RFRD)</t>
  </si>
  <si>
    <t>% wykonania narastajaco od początku realizacji Zadania
(wkład własny oraz środki z RFRD)</t>
  </si>
  <si>
    <t>12
(10 / 4)</t>
  </si>
  <si>
    <t>13
(11 / 3)</t>
  </si>
  <si>
    <t>odsetki, o których mowa w § 6 ust. 12 Umowy</t>
  </si>
  <si>
    <t>Koszty prac przygotowawczych, w tym:</t>
  </si>
  <si>
    <t>Aktualna całkowita wartość Zadania *</t>
  </si>
  <si>
    <t>Aktualna wartość dofinansowania środkami RFRD *</t>
  </si>
  <si>
    <t>* kwota zgodna z aktualnym harmonogramem rzeczowo-finansowym zadania</t>
  </si>
  <si>
    <t>Kwota wynikająca z dokumentu księgowego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</si>
</sst>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\ &quot;zł&quot;"/>
    <numFmt numFmtId="166" formatCode="[$-415]d\ mmm\ yy;@"/>
  </numFmts>
  <fonts count="3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Black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</font>
    <font>
      <sz val="8"/>
      <name val="Czcionka tekstu podstawowego"/>
      <charset val="238"/>
    </font>
    <font>
      <i/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vertAlign val="superscript"/>
      <sz val="7"/>
      <name val="Arial"/>
      <family val="2"/>
      <charset val="238"/>
    </font>
    <font>
      <i/>
      <sz val="8"/>
      <name val="Arial"/>
      <family val="2"/>
      <charset val="238"/>
    </font>
    <font>
      <sz val="18"/>
      <color indexed="8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8"/>
      <name val="Czcionka tekstu podstawowego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11"/>
      <color rgb="FF000000"/>
      <name val="Calibri"/>
      <family val="2"/>
      <scheme val="minor"/>
    </font>
    <font>
      <sz val="10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/>
    <xf numFmtId="9" fontId="1" fillId="0" borderId="0" applyFont="0" applyFill="0" applyBorder="0" applyAlignment="0" applyProtection="0"/>
    <xf numFmtId="0" fontId="31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0" fontId="8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vertical="center"/>
    </xf>
    <xf numFmtId="0" fontId="8" fillId="0" borderId="1" xfId="0" applyFont="1" applyBorder="1"/>
    <xf numFmtId="0" fontId="0" fillId="0" borderId="0" xfId="0" applyAlignment="1">
      <alignment horizontal="center" vertical="center"/>
    </xf>
    <xf numFmtId="4" fontId="11" fillId="0" borderId="0" xfId="0" applyNumberFormat="1" applyFont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19" fillId="0" borderId="0" xfId="0" applyFont="1"/>
    <xf numFmtId="0" fontId="8" fillId="0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11" fillId="3" borderId="0" xfId="0" applyNumberFormat="1" applyFont="1" applyFill="1"/>
    <xf numFmtId="0" fontId="0" fillId="3" borderId="0" xfId="0" applyFill="1"/>
    <xf numFmtId="0" fontId="8" fillId="3" borderId="1" xfId="0" applyFont="1" applyFill="1" applyBorder="1"/>
    <xf numFmtId="0" fontId="8" fillId="4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10" fontId="8" fillId="4" borderId="1" xfId="2" applyNumberFormat="1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vertical="center"/>
    </xf>
    <xf numFmtId="4" fontId="8" fillId="4" borderId="4" xfId="0" applyNumberFormat="1" applyFont="1" applyFill="1" applyBorder="1" applyAlignment="1">
      <alignment vertical="center"/>
    </xf>
    <xf numFmtId="4" fontId="8" fillId="4" borderId="5" xfId="0" applyNumberFormat="1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4" fontId="5" fillId="4" borderId="3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0" fontId="8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4" fontId="24" fillId="5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4" fontId="23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28" fillId="0" borderId="1" xfId="0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vertical="center"/>
    </xf>
    <xf numFmtId="165" fontId="23" fillId="0" borderId="1" xfId="0" applyNumberFormat="1" applyFont="1" applyFill="1" applyBorder="1" applyAlignment="1">
      <alignment vertical="center"/>
    </xf>
    <xf numFmtId="165" fontId="23" fillId="0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0" fillId="0" borderId="0" xfId="0" applyAlignment="1">
      <alignment horizontal="left" vertical="center"/>
    </xf>
    <xf numFmtId="49" fontId="29" fillId="0" borderId="1" xfId="0" applyNumberFormat="1" applyFont="1" applyFill="1" applyBorder="1" applyAlignment="1" applyProtection="1">
      <alignment vertical="center"/>
    </xf>
    <xf numFmtId="49" fontId="8" fillId="0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 applyAlignment="1">
      <alignment vertical="center"/>
    </xf>
    <xf numFmtId="166" fontId="8" fillId="0" borderId="1" xfId="0" applyNumberFormat="1" applyFont="1" applyFill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/>
    <xf numFmtId="0" fontId="32" fillId="0" borderId="0" xfId="0" applyFont="1"/>
    <xf numFmtId="4" fontId="32" fillId="0" borderId="0" xfId="0" applyNumberFormat="1" applyFont="1"/>
    <xf numFmtId="10" fontId="23" fillId="0" borderId="1" xfId="2" applyNumberFormat="1" applyFont="1" applyFill="1" applyBorder="1" applyAlignment="1">
      <alignment horizontal="right" vertical="center"/>
    </xf>
    <xf numFmtId="10" fontId="23" fillId="0" borderId="1" xfId="2" applyNumberFormat="1" applyFont="1" applyFill="1" applyBorder="1" applyAlignment="1">
      <alignment vertical="center"/>
    </xf>
    <xf numFmtId="10" fontId="5" fillId="5" borderId="1" xfId="2" applyNumberFormat="1" applyFont="1" applyFill="1" applyBorder="1" applyAlignment="1">
      <alignment vertical="center"/>
    </xf>
    <xf numFmtId="165" fontId="23" fillId="0" borderId="1" xfId="2" applyNumberFormat="1" applyFont="1" applyFill="1" applyBorder="1" applyAlignment="1">
      <alignment vertical="center"/>
    </xf>
    <xf numFmtId="165" fontId="5" fillId="5" borderId="1" xfId="2" applyNumberFormat="1" applyFont="1" applyFill="1" applyBorder="1" applyAlignment="1">
      <alignment vertical="center"/>
    </xf>
    <xf numFmtId="0" fontId="28" fillId="0" borderId="3" xfId="0" applyNumberFormat="1" applyFont="1" applyFill="1" applyBorder="1" applyAlignment="1" applyProtection="1">
      <alignment vertical="center" wrapText="1"/>
    </xf>
    <xf numFmtId="0" fontId="32" fillId="0" borderId="0" xfId="0" applyFont="1" applyFill="1" applyAlignment="1"/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/>
    <xf numFmtId="0" fontId="15" fillId="0" borderId="7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textRotation="90" wrapText="1"/>
      <protection locked="0"/>
    </xf>
    <xf numFmtId="0" fontId="8" fillId="2" borderId="6" xfId="0" applyFont="1" applyFill="1" applyBorder="1" applyAlignment="1">
      <alignment textRotation="90"/>
    </xf>
    <xf numFmtId="0" fontId="8" fillId="2" borderId="5" xfId="0" applyFont="1" applyFill="1" applyBorder="1" applyAlignment="1">
      <alignment textRotation="9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/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/>
    <xf numFmtId="0" fontId="8" fillId="2" borderId="1" xfId="0" applyFont="1" applyFill="1" applyBorder="1" applyAlignment="1"/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/>
    </xf>
    <xf numFmtId="4" fontId="8" fillId="4" borderId="5" xfId="0" applyNumberFormat="1" applyFont="1" applyFill="1" applyBorder="1" applyAlignment="1">
      <alignment horizontal="center" vertical="center"/>
    </xf>
    <xf numFmtId="10" fontId="8" fillId="4" borderId="2" xfId="2" applyNumberFormat="1" applyFont="1" applyFill="1" applyBorder="1" applyAlignment="1">
      <alignment horizontal="center" vertical="center"/>
    </xf>
    <xf numFmtId="10" fontId="8" fillId="4" borderId="6" xfId="2" applyNumberFormat="1" applyFont="1" applyFill="1" applyBorder="1" applyAlignment="1">
      <alignment horizontal="center" vertical="center"/>
    </xf>
    <xf numFmtId="10" fontId="8" fillId="4" borderId="5" xfId="2" applyNumberFormat="1" applyFont="1" applyFill="1" applyBorder="1" applyAlignment="1">
      <alignment horizontal="center" vertical="center"/>
    </xf>
  </cellXfs>
  <cellStyles count="4">
    <cellStyle name="Normal" xfId="3"/>
    <cellStyle name="Normalny" xfId="0" builtinId="0"/>
    <cellStyle name="Normalny 2" xfId="1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zoomScaleNormal="100" zoomScaleSheetLayoutView="100" workbookViewId="0">
      <selection activeCell="I2" sqref="I2"/>
    </sheetView>
  </sheetViews>
  <sheetFormatPr defaultRowHeight="14.25"/>
  <cols>
    <col min="1" max="1" width="3.625" style="18" customWidth="1"/>
    <col min="2" max="2" width="28.5" style="65" customWidth="1"/>
    <col min="3" max="6" width="17.625" customWidth="1"/>
    <col min="7" max="8" width="17.625" style="22" customWidth="1"/>
    <col min="9" max="11" width="17.625" customWidth="1"/>
    <col min="12" max="12" width="13.75" customWidth="1"/>
    <col min="13" max="13" width="16.875" customWidth="1"/>
  </cols>
  <sheetData>
    <row r="1" spans="1:13" s="30" customFormat="1" ht="70.150000000000006" customHeight="1">
      <c r="A1" s="57" t="s">
        <v>3</v>
      </c>
      <c r="B1" s="64" t="s">
        <v>91</v>
      </c>
      <c r="C1" s="57" t="s">
        <v>119</v>
      </c>
      <c r="D1" s="57" t="s">
        <v>120</v>
      </c>
      <c r="E1" s="57" t="s">
        <v>105</v>
      </c>
      <c r="F1" s="57" t="s">
        <v>106</v>
      </c>
      <c r="G1" s="58" t="s">
        <v>107</v>
      </c>
      <c r="H1" s="58" t="s">
        <v>108</v>
      </c>
      <c r="I1" s="58" t="s">
        <v>109</v>
      </c>
      <c r="J1" s="58" t="s">
        <v>110</v>
      </c>
      <c r="K1" s="58" t="s">
        <v>111</v>
      </c>
      <c r="L1" s="58" t="s">
        <v>113</v>
      </c>
      <c r="M1" s="58" t="s">
        <v>114</v>
      </c>
    </row>
    <row r="2" spans="1:13" s="63" customFormat="1" ht="30" customHeight="1">
      <c r="A2" s="61">
        <v>1</v>
      </c>
      <c r="B2" s="61">
        <v>2</v>
      </c>
      <c r="C2" s="61">
        <v>3</v>
      </c>
      <c r="D2" s="61">
        <v>4</v>
      </c>
      <c r="E2" s="61">
        <v>5</v>
      </c>
      <c r="F2" s="61">
        <v>6</v>
      </c>
      <c r="G2" s="61">
        <v>7</v>
      </c>
      <c r="H2" s="61">
        <v>8</v>
      </c>
      <c r="I2" s="62" t="s">
        <v>95</v>
      </c>
      <c r="J2" s="62" t="s">
        <v>112</v>
      </c>
      <c r="K2" s="62">
        <v>11</v>
      </c>
      <c r="L2" s="62" t="s">
        <v>115</v>
      </c>
      <c r="M2" s="62" t="s">
        <v>116</v>
      </c>
    </row>
    <row r="3" spans="1:13" s="24" customFormat="1" ht="19.899999999999999" customHeight="1">
      <c r="A3" s="68">
        <v>1</v>
      </c>
      <c r="B3" s="92" t="s">
        <v>118</v>
      </c>
      <c r="C3" s="66"/>
      <c r="D3" s="71"/>
      <c r="E3" s="71"/>
      <c r="F3" s="71"/>
      <c r="G3" s="72"/>
      <c r="H3" s="72"/>
      <c r="I3" s="72"/>
      <c r="J3" s="90"/>
      <c r="K3" s="90"/>
      <c r="L3" s="88"/>
      <c r="M3" s="87"/>
    </row>
    <row r="4" spans="1:13" s="24" customFormat="1" ht="19.899999999999999" customHeight="1">
      <c r="A4" s="26" t="s">
        <v>80</v>
      </c>
      <c r="B4" s="75" t="s">
        <v>75</v>
      </c>
      <c r="C4" s="71"/>
      <c r="D4" s="71"/>
      <c r="E4" s="71"/>
      <c r="F4" s="71"/>
      <c r="G4" s="72"/>
      <c r="H4" s="72"/>
      <c r="I4" s="72"/>
      <c r="J4" s="90"/>
      <c r="K4" s="90"/>
      <c r="L4" s="88"/>
      <c r="M4" s="87"/>
    </row>
    <row r="5" spans="1:13" s="24" customFormat="1" ht="19.899999999999999" customHeight="1">
      <c r="A5" s="26" t="s">
        <v>81</v>
      </c>
      <c r="B5" s="75" t="s">
        <v>92</v>
      </c>
      <c r="C5" s="71"/>
      <c r="D5" s="71"/>
      <c r="E5" s="71"/>
      <c r="F5" s="71"/>
      <c r="G5" s="72" t="s">
        <v>74</v>
      </c>
      <c r="H5" s="72"/>
      <c r="I5" s="72"/>
      <c r="J5" s="90"/>
      <c r="K5" s="90"/>
      <c r="L5" s="88"/>
      <c r="M5" s="87"/>
    </row>
    <row r="6" spans="1:13" s="24" customFormat="1" ht="19.899999999999999" customHeight="1">
      <c r="A6" s="68">
        <v>2</v>
      </c>
      <c r="B6" s="67" t="s">
        <v>78</v>
      </c>
      <c r="C6" s="71"/>
      <c r="D6" s="71"/>
      <c r="E6" s="71"/>
      <c r="F6" s="71"/>
      <c r="G6" s="72"/>
      <c r="H6" s="72"/>
      <c r="I6" s="72"/>
      <c r="J6" s="90"/>
      <c r="K6" s="90"/>
      <c r="L6" s="88"/>
      <c r="M6" s="87"/>
    </row>
    <row r="7" spans="1:13" s="24" customFormat="1" ht="19.899999999999999" customHeight="1">
      <c r="A7" s="26" t="s">
        <v>82</v>
      </c>
      <c r="B7" s="75" t="s">
        <v>76</v>
      </c>
      <c r="C7" s="71"/>
      <c r="D7" s="71"/>
      <c r="E7" s="71"/>
      <c r="F7" s="71"/>
      <c r="G7" s="72"/>
      <c r="H7" s="72"/>
      <c r="I7" s="72"/>
      <c r="J7" s="90"/>
      <c r="K7" s="90"/>
      <c r="L7" s="88"/>
      <c r="M7" s="87"/>
    </row>
    <row r="8" spans="1:13" s="24" customFormat="1" ht="19.899999999999999" customHeight="1">
      <c r="A8" s="26" t="s">
        <v>83</v>
      </c>
      <c r="B8" s="75" t="s">
        <v>77</v>
      </c>
      <c r="C8" s="71"/>
      <c r="D8" s="71"/>
      <c r="E8" s="71"/>
      <c r="F8" s="71"/>
      <c r="G8" s="72"/>
      <c r="H8" s="72"/>
      <c r="I8" s="72"/>
      <c r="J8" s="90"/>
      <c r="K8" s="90"/>
      <c r="L8" s="88"/>
      <c r="M8" s="87"/>
    </row>
    <row r="9" spans="1:13" s="24" customFormat="1" ht="19.899999999999999" customHeight="1">
      <c r="A9" s="68">
        <v>3</v>
      </c>
      <c r="B9" s="67" t="s">
        <v>79</v>
      </c>
      <c r="C9" s="71"/>
      <c r="D9" s="71"/>
      <c r="E9" s="71"/>
      <c r="F9" s="71"/>
      <c r="G9" s="72"/>
      <c r="H9" s="72"/>
      <c r="I9" s="72"/>
      <c r="J9" s="90"/>
      <c r="K9" s="90"/>
      <c r="L9" s="88"/>
      <c r="M9" s="87"/>
    </row>
    <row r="10" spans="1:13" s="24" customFormat="1" ht="19.899999999999999" customHeight="1">
      <c r="A10" s="26" t="s">
        <v>96</v>
      </c>
      <c r="B10" s="75" t="s">
        <v>97</v>
      </c>
      <c r="C10" s="71"/>
      <c r="D10" s="71"/>
      <c r="E10" s="71"/>
      <c r="F10" s="71"/>
      <c r="G10" s="72"/>
      <c r="H10" s="72"/>
      <c r="I10" s="72"/>
      <c r="J10" s="90"/>
      <c r="K10" s="90"/>
      <c r="L10" s="88"/>
      <c r="M10" s="87"/>
    </row>
    <row r="11" spans="1:13" s="59" customFormat="1" ht="30" customHeight="1">
      <c r="A11" s="94" t="s">
        <v>73</v>
      </c>
      <c r="B11" s="94"/>
      <c r="C11" s="74">
        <f>SUM(C4:C10)</f>
        <v>0</v>
      </c>
      <c r="D11" s="74">
        <f>SUM(D4:D10)</f>
        <v>0</v>
      </c>
      <c r="E11" s="74">
        <f>SUM(E4:E10)</f>
        <v>0</v>
      </c>
      <c r="F11" s="74">
        <f>SUM(F4:F10)</f>
        <v>0</v>
      </c>
      <c r="G11" s="74">
        <f>SUM(G4:G10)</f>
        <v>0</v>
      </c>
      <c r="H11" s="74">
        <f>SUM(H4:H10)</f>
        <v>0</v>
      </c>
      <c r="I11" s="74">
        <f>SUM(I4:I10)</f>
        <v>0</v>
      </c>
      <c r="J11" s="91">
        <f>SUM(J4:J10)</f>
        <v>0</v>
      </c>
      <c r="K11" s="91">
        <f>SUM(K4:K10)</f>
        <v>0</v>
      </c>
      <c r="L11" s="89">
        <f>SUM(L4:L10)</f>
        <v>0</v>
      </c>
      <c r="M11" s="89">
        <f>SUM(M4:M10)</f>
        <v>0</v>
      </c>
    </row>
    <row r="13" spans="1:13" s="85" customFormat="1" ht="12.75">
      <c r="A13" s="83" t="s">
        <v>121</v>
      </c>
      <c r="B13" s="84"/>
      <c r="G13" s="86"/>
      <c r="H13" s="86"/>
    </row>
    <row r="14" spans="1:13" s="85" customFormat="1" ht="12.75">
      <c r="A14" s="83"/>
      <c r="B14" s="84"/>
      <c r="G14" s="86"/>
      <c r="H14" s="86"/>
    </row>
    <row r="15" spans="1:13" s="85" customFormat="1" ht="12.75">
      <c r="A15" s="83"/>
      <c r="B15" s="84"/>
      <c r="G15" s="86"/>
      <c r="H15" s="86"/>
    </row>
  </sheetData>
  <mergeCells count="1">
    <mergeCell ref="A11:B11"/>
  </mergeCells>
  <pageMargins left="0.70866141732283472" right="0.70866141732283472" top="1.1417322834645669" bottom="0.74803149606299213" header="0.51181102362204722" footer="0.31496062992125984"/>
  <pageSetup paperSize="9" scale="54" orientation="landscape" r:id="rId1"/>
  <headerFooter>
    <oddHeader>&amp;LSprawozdanie rzeczowo-finansowe za .... półrocze ... r. / roczne za ... r.
Część A - zakres finansowy
Beneficjent:
Nr umowy:&amp;RWzór sprawozdania rzeczowo-finansowego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zoomScaleSheetLayoutView="100" workbookViewId="0">
      <selection activeCell="D22" sqref="D22"/>
    </sheetView>
  </sheetViews>
  <sheetFormatPr defaultRowHeight="14.25"/>
  <cols>
    <col min="1" max="1" width="3.625" style="18" customWidth="1"/>
    <col min="2" max="2" width="28.625" style="65" customWidth="1"/>
    <col min="3" max="5" width="14.375" customWidth="1"/>
    <col min="6" max="6" width="14" style="22" customWidth="1"/>
    <col min="7" max="7" width="13" style="22" customWidth="1"/>
    <col min="8" max="8" width="14.625" customWidth="1"/>
    <col min="9" max="9" width="13.625" customWidth="1"/>
    <col min="10" max="10" width="14.625" customWidth="1"/>
    <col min="11" max="11" width="11" customWidth="1"/>
    <col min="12" max="13" width="13.875" customWidth="1"/>
  </cols>
  <sheetData>
    <row r="1" spans="1:13" s="30" customFormat="1" ht="70.150000000000006" customHeight="1">
      <c r="A1" s="57" t="s">
        <v>3</v>
      </c>
      <c r="B1" s="64" t="s">
        <v>84</v>
      </c>
      <c r="C1" s="57" t="s">
        <v>85</v>
      </c>
      <c r="D1" s="57" t="s">
        <v>98</v>
      </c>
      <c r="E1" s="57" t="s">
        <v>122</v>
      </c>
      <c r="F1" s="57" t="s">
        <v>86</v>
      </c>
      <c r="G1" s="58" t="s">
        <v>87</v>
      </c>
      <c r="H1" s="58" t="s">
        <v>88</v>
      </c>
      <c r="I1" s="58" t="s">
        <v>99</v>
      </c>
      <c r="J1" s="69" t="s">
        <v>100</v>
      </c>
      <c r="K1" s="58" t="s">
        <v>89</v>
      </c>
      <c r="L1" s="58" t="s">
        <v>101</v>
      </c>
      <c r="M1" s="58" t="s">
        <v>102</v>
      </c>
    </row>
    <row r="2" spans="1:13" s="63" customFormat="1" ht="30" customHeight="1">
      <c r="A2" s="61">
        <v>1</v>
      </c>
      <c r="B2" s="61">
        <v>2</v>
      </c>
      <c r="C2" s="61">
        <v>3</v>
      </c>
      <c r="D2" s="61">
        <v>4</v>
      </c>
      <c r="E2" s="61">
        <v>5</v>
      </c>
      <c r="F2" s="61">
        <v>6</v>
      </c>
      <c r="G2" s="61">
        <v>7</v>
      </c>
      <c r="H2" s="61">
        <v>8</v>
      </c>
      <c r="I2" s="61">
        <v>9</v>
      </c>
      <c r="J2" s="61">
        <v>10</v>
      </c>
      <c r="K2" s="61">
        <v>11</v>
      </c>
      <c r="L2" s="61">
        <v>12</v>
      </c>
      <c r="M2" s="61">
        <v>13</v>
      </c>
    </row>
    <row r="3" spans="1:13" s="24" customFormat="1" ht="19.899999999999999" customHeight="1">
      <c r="A3" s="26">
        <v>1</v>
      </c>
      <c r="B3" s="77"/>
      <c r="C3" s="78"/>
      <c r="D3" s="82"/>
      <c r="E3" s="71"/>
      <c r="F3" s="60"/>
      <c r="G3" s="81"/>
      <c r="H3" s="72"/>
      <c r="I3" s="73"/>
      <c r="J3" s="81"/>
      <c r="K3" s="70"/>
      <c r="L3" s="73"/>
      <c r="M3" s="73"/>
    </row>
    <row r="4" spans="1:13" s="24" customFormat="1" ht="19.899999999999999" customHeight="1">
      <c r="A4" s="26" t="s">
        <v>90</v>
      </c>
      <c r="B4" s="77"/>
      <c r="C4" s="78"/>
      <c r="D4" s="82"/>
      <c r="E4" s="71"/>
      <c r="F4" s="60"/>
      <c r="G4" s="81"/>
      <c r="H4" s="72"/>
      <c r="I4" s="73"/>
      <c r="J4" s="81"/>
      <c r="K4" s="70"/>
      <c r="L4" s="73"/>
      <c r="M4" s="73"/>
    </row>
    <row r="5" spans="1:13" s="24" customFormat="1" ht="19.899999999999999" customHeight="1">
      <c r="A5" s="26" t="s">
        <v>90</v>
      </c>
      <c r="B5" s="77"/>
      <c r="C5" s="78"/>
      <c r="D5" s="82"/>
      <c r="E5" s="71"/>
      <c r="F5" s="60"/>
      <c r="G5" s="81"/>
      <c r="H5" s="72"/>
      <c r="I5" s="73"/>
      <c r="J5" s="81"/>
      <c r="K5" s="70"/>
      <c r="L5" s="73"/>
      <c r="M5" s="73"/>
    </row>
    <row r="6" spans="1:13" s="24" customFormat="1" ht="19.899999999999999" customHeight="1">
      <c r="A6" s="26" t="s">
        <v>90</v>
      </c>
      <c r="B6" s="77"/>
      <c r="C6" s="78"/>
      <c r="D6" s="82"/>
      <c r="E6" s="71"/>
      <c r="F6" s="60"/>
      <c r="G6" s="81"/>
      <c r="H6" s="72"/>
      <c r="I6" s="73"/>
      <c r="J6" s="81"/>
      <c r="K6" s="70"/>
      <c r="L6" s="73"/>
      <c r="M6" s="73"/>
    </row>
    <row r="7" spans="1:13" s="24" customFormat="1" ht="19.899999999999999" customHeight="1">
      <c r="A7" s="26" t="s">
        <v>90</v>
      </c>
      <c r="B7" s="77"/>
      <c r="C7" s="78"/>
      <c r="D7" s="82"/>
      <c r="E7" s="71"/>
      <c r="F7" s="60" t="s">
        <v>74</v>
      </c>
      <c r="G7" s="81"/>
      <c r="H7" s="72"/>
      <c r="I7" s="73"/>
      <c r="J7" s="81"/>
      <c r="K7" s="70"/>
      <c r="L7" s="73"/>
      <c r="M7" s="73"/>
    </row>
    <row r="8" spans="1:13" s="24" customFormat="1" ht="19.899999999999999" customHeight="1">
      <c r="A8" s="26" t="s">
        <v>90</v>
      </c>
      <c r="B8" s="77"/>
      <c r="C8" s="78"/>
      <c r="D8" s="82"/>
      <c r="E8" s="71"/>
      <c r="F8" s="60"/>
      <c r="G8" s="81"/>
      <c r="H8" s="72"/>
      <c r="I8" s="73"/>
      <c r="J8" s="81"/>
      <c r="K8" s="70"/>
      <c r="L8" s="73"/>
      <c r="M8" s="73"/>
    </row>
    <row r="9" spans="1:13" s="24" customFormat="1" ht="19.899999999999999" customHeight="1">
      <c r="A9" s="26" t="s">
        <v>90</v>
      </c>
      <c r="B9" s="77"/>
      <c r="C9" s="78"/>
      <c r="D9" s="82"/>
      <c r="E9" s="71"/>
      <c r="F9" s="60"/>
      <c r="G9" s="81"/>
      <c r="H9" s="72"/>
      <c r="I9" s="73"/>
      <c r="J9" s="81"/>
      <c r="K9" s="70"/>
      <c r="L9" s="73"/>
      <c r="M9" s="73"/>
    </row>
    <row r="10" spans="1:13" s="24" customFormat="1" ht="19.899999999999999" customHeight="1">
      <c r="A10" s="26" t="s">
        <v>90</v>
      </c>
      <c r="B10" s="77"/>
      <c r="C10" s="78"/>
      <c r="D10" s="82"/>
      <c r="E10" s="71"/>
      <c r="F10" s="60"/>
      <c r="G10" s="81"/>
      <c r="H10" s="72"/>
      <c r="I10" s="73"/>
      <c r="J10" s="81"/>
      <c r="K10" s="70"/>
      <c r="L10" s="73"/>
      <c r="M10" s="73"/>
    </row>
    <row r="11" spans="1:13" s="24" customFormat="1" ht="19.899999999999999" customHeight="1">
      <c r="A11" s="26" t="s">
        <v>90</v>
      </c>
      <c r="B11" s="77"/>
      <c r="C11" s="78"/>
      <c r="D11" s="82"/>
      <c r="E11" s="71"/>
      <c r="F11" s="60"/>
      <c r="G11" s="81"/>
      <c r="H11" s="72"/>
      <c r="I11" s="73"/>
      <c r="J11" s="81"/>
      <c r="K11" s="70"/>
      <c r="L11" s="73"/>
      <c r="M11" s="73"/>
    </row>
    <row r="12" spans="1:13" s="59" customFormat="1" ht="30" customHeight="1">
      <c r="A12" s="94" t="s">
        <v>73</v>
      </c>
      <c r="B12" s="94"/>
      <c r="C12" s="79" t="s">
        <v>103</v>
      </c>
      <c r="D12" s="79" t="s">
        <v>103</v>
      </c>
      <c r="E12" s="80">
        <f>SUM(E3:E11)</f>
        <v>0</v>
      </c>
      <c r="F12" s="79" t="s">
        <v>103</v>
      </c>
      <c r="G12" s="79" t="s">
        <v>103</v>
      </c>
      <c r="H12" s="80">
        <f>SUM(H3:H11)</f>
        <v>0</v>
      </c>
      <c r="I12" s="80">
        <f>SUM(I3:I11)</f>
        <v>0</v>
      </c>
      <c r="J12" s="79" t="s">
        <v>103</v>
      </c>
      <c r="K12" s="79" t="s">
        <v>103</v>
      </c>
      <c r="L12" s="80">
        <f>SUM(L3:L11)</f>
        <v>0</v>
      </c>
      <c r="M12" s="80">
        <f>SUM(M3:M11)</f>
        <v>0</v>
      </c>
    </row>
    <row r="13" spans="1:13">
      <c r="A13" s="76"/>
    </row>
    <row r="14" spans="1:13" s="85" customFormat="1" ht="12.75">
      <c r="A14" s="83" t="s">
        <v>93</v>
      </c>
      <c r="B14" s="93" t="s">
        <v>117</v>
      </c>
      <c r="F14" s="86"/>
      <c r="G14" s="86"/>
    </row>
    <row r="15" spans="1:13" s="85" customFormat="1" ht="12.75">
      <c r="A15" s="83" t="s">
        <v>94</v>
      </c>
      <c r="B15" s="93" t="s">
        <v>104</v>
      </c>
      <c r="F15" s="86"/>
      <c r="G15" s="86"/>
    </row>
  </sheetData>
  <mergeCells count="1">
    <mergeCell ref="A12:B12"/>
  </mergeCells>
  <dataValidations disablePrompts="1" count="1">
    <dataValidation type="list" allowBlank="1" showInputMessage="1" showErrorMessage="1" sqref="K3:K11">
      <formula1>"TAK, NIE"</formula1>
    </dataValidation>
  </dataValidations>
  <pageMargins left="0.70866141732283472" right="0.70866141732283472" top="1.1417322834645669" bottom="0.74803149606299213" header="0.51181102362204722" footer="0.31496062992125984"/>
  <pageSetup paperSize="9" scale="65" orientation="landscape" r:id="rId1"/>
  <headerFooter>
    <oddHeader>&amp;LSprawozdanie rzeczowo-finansowe za .... półrocze ... r. / roczne za ... r.
Część B - środki Rządowego Funduszu Rozwoju Dróg
Beneficjent:
Nr umowy:&amp;RWzór sprawozdania rzeczowo-finansowego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view="pageBreakPreview" topLeftCell="A14" zoomScaleNormal="100" zoomScaleSheetLayoutView="100" workbookViewId="0">
      <selection activeCell="E34" sqref="E34"/>
    </sheetView>
  </sheetViews>
  <sheetFormatPr defaultRowHeight="14.25"/>
  <cols>
    <col min="1" max="1" width="3.625" style="18" customWidth="1"/>
    <col min="2" max="2" width="28.625" customWidth="1"/>
    <col min="3" max="3" width="11" customWidth="1"/>
    <col min="4" max="4" width="5" customWidth="1"/>
    <col min="5" max="5" width="11.375" customWidth="1"/>
    <col min="6" max="6" width="4.125" customWidth="1"/>
    <col min="7" max="7" width="11" customWidth="1"/>
    <col min="8" max="8" width="12.125" style="30" customWidth="1"/>
    <col min="9" max="9" width="11.125" style="39" hidden="1" customWidth="1"/>
    <col min="10" max="13" width="11.125" customWidth="1"/>
    <col min="14" max="14" width="34.625" customWidth="1"/>
    <col min="15" max="15" width="1.75" style="22" customWidth="1"/>
    <col min="16" max="16" width="16.5" style="22" customWidth="1"/>
  </cols>
  <sheetData>
    <row r="1" spans="1:1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5" ht="53.25" customHeight="1">
      <c r="A3" s="1"/>
      <c r="B3" s="2"/>
      <c r="C3" s="2"/>
      <c r="D3" s="2"/>
      <c r="E3" s="2"/>
      <c r="F3" s="3"/>
      <c r="G3" s="3"/>
      <c r="H3" s="27"/>
      <c r="I3" s="33"/>
      <c r="J3" s="4"/>
      <c r="K3" s="4"/>
      <c r="L3" s="109" t="s">
        <v>1</v>
      </c>
      <c r="M3" s="109"/>
      <c r="N3" s="109"/>
      <c r="O3" s="109"/>
    </row>
    <row r="4" spans="1:15" ht="24" customHeight="1">
      <c r="A4" s="110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5" ht="34.5" customHeight="1">
      <c r="A5" s="95" t="s">
        <v>3</v>
      </c>
      <c r="B5" s="95" t="s">
        <v>4</v>
      </c>
      <c r="C5" s="95" t="s">
        <v>5</v>
      </c>
      <c r="D5" s="112" t="s">
        <v>6</v>
      </c>
      <c r="E5" s="117" t="s">
        <v>57</v>
      </c>
      <c r="F5" s="118"/>
      <c r="G5" s="120" t="s">
        <v>60</v>
      </c>
      <c r="H5" s="122" t="s">
        <v>67</v>
      </c>
      <c r="I5" s="115" t="s">
        <v>7</v>
      </c>
      <c r="J5" s="95" t="s">
        <v>8</v>
      </c>
      <c r="K5" s="95" t="s">
        <v>9</v>
      </c>
      <c r="L5" s="95" t="s">
        <v>10</v>
      </c>
      <c r="M5" s="124" t="s">
        <v>11</v>
      </c>
      <c r="N5" s="95" t="s">
        <v>71</v>
      </c>
    </row>
    <row r="6" spans="1:15" ht="84.75" customHeight="1">
      <c r="A6" s="111"/>
      <c r="B6" s="96"/>
      <c r="C6" s="96"/>
      <c r="D6" s="113"/>
      <c r="E6" s="119"/>
      <c r="F6" s="118"/>
      <c r="G6" s="121"/>
      <c r="H6" s="123"/>
      <c r="I6" s="116"/>
      <c r="J6" s="96"/>
      <c r="K6" s="96"/>
      <c r="L6" s="96"/>
      <c r="M6" s="125"/>
      <c r="N6" s="96"/>
    </row>
    <row r="7" spans="1:15">
      <c r="A7" s="111"/>
      <c r="B7" s="96"/>
      <c r="C7" s="96"/>
      <c r="D7" s="114"/>
      <c r="E7" s="105" t="s">
        <v>12</v>
      </c>
      <c r="F7" s="106"/>
      <c r="G7" s="106"/>
      <c r="H7" s="106"/>
      <c r="I7" s="106"/>
      <c r="J7" s="106"/>
      <c r="K7" s="106"/>
      <c r="L7" s="106"/>
      <c r="M7" s="107"/>
      <c r="N7" s="96"/>
    </row>
    <row r="8" spans="1:15">
      <c r="A8" s="6">
        <v>1</v>
      </c>
      <c r="B8" s="6">
        <v>2</v>
      </c>
      <c r="C8" s="6">
        <v>3</v>
      </c>
      <c r="D8" s="6">
        <v>4</v>
      </c>
      <c r="E8" s="7">
        <v>5</v>
      </c>
      <c r="F8" s="32" t="s">
        <v>62</v>
      </c>
      <c r="G8" s="7">
        <v>7</v>
      </c>
      <c r="H8" s="7">
        <v>8</v>
      </c>
      <c r="I8" s="34">
        <v>9</v>
      </c>
      <c r="J8" s="6">
        <v>9</v>
      </c>
      <c r="K8" s="6">
        <v>10</v>
      </c>
      <c r="L8" s="6">
        <v>11</v>
      </c>
      <c r="M8" s="6">
        <v>12</v>
      </c>
      <c r="N8" s="8">
        <v>13</v>
      </c>
    </row>
    <row r="9" spans="1:15" ht="22.5">
      <c r="A9" s="26">
        <v>1</v>
      </c>
      <c r="B9" s="41" t="s">
        <v>20</v>
      </c>
      <c r="C9" s="42">
        <v>1239.3</v>
      </c>
      <c r="D9" s="53" t="s">
        <v>21</v>
      </c>
      <c r="E9" s="43">
        <v>4523299.87</v>
      </c>
      <c r="F9" s="44" t="s">
        <v>15</v>
      </c>
      <c r="G9" s="45">
        <v>0.71679999999999999</v>
      </c>
      <c r="H9" s="44" t="s">
        <v>55</v>
      </c>
      <c r="I9" s="43">
        <f t="shared" ref="I9:I19" si="0">E9-M9</f>
        <v>1848300.0700000003</v>
      </c>
      <c r="J9" s="43">
        <v>920977.8</v>
      </c>
      <c r="K9" s="43">
        <v>1754022</v>
      </c>
      <c r="L9" s="43">
        <v>0</v>
      </c>
      <c r="M9" s="46">
        <f t="shared" ref="M9:M14" si="1">SUM(J9:L9)</f>
        <v>2674999.7999999998</v>
      </c>
      <c r="N9" s="41" t="s">
        <v>22</v>
      </c>
    </row>
    <row r="10" spans="1:15" ht="27" customHeight="1">
      <c r="A10" s="26">
        <v>2</v>
      </c>
      <c r="B10" s="41" t="s">
        <v>23</v>
      </c>
      <c r="C10" s="42">
        <v>2527.6</v>
      </c>
      <c r="D10" s="53" t="s">
        <v>19</v>
      </c>
      <c r="E10" s="43">
        <v>7987776.8600000003</v>
      </c>
      <c r="F10" s="44" t="s">
        <v>15</v>
      </c>
      <c r="G10" s="45">
        <v>0.89170000000000005</v>
      </c>
      <c r="H10" s="44" t="s">
        <v>55</v>
      </c>
      <c r="I10" s="43">
        <f t="shared" si="0"/>
        <v>1920577.7500000009</v>
      </c>
      <c r="J10" s="43">
        <v>3080638.11</v>
      </c>
      <c r="K10" s="43">
        <v>2986561</v>
      </c>
      <c r="L10" s="43">
        <v>0</v>
      </c>
      <c r="M10" s="46">
        <f t="shared" si="1"/>
        <v>6067199.1099999994</v>
      </c>
      <c r="N10" s="41" t="s">
        <v>24</v>
      </c>
    </row>
    <row r="11" spans="1:15" ht="22.5">
      <c r="A11" s="26">
        <v>3</v>
      </c>
      <c r="B11" s="41" t="s">
        <v>25</v>
      </c>
      <c r="C11" s="42">
        <v>1172</v>
      </c>
      <c r="D11" s="53" t="s">
        <v>21</v>
      </c>
      <c r="E11" s="43">
        <v>7330448.9000000004</v>
      </c>
      <c r="F11" s="44" t="s">
        <v>15</v>
      </c>
      <c r="G11" s="45">
        <v>0.76819999999999999</v>
      </c>
      <c r="H11" s="44" t="s">
        <v>55</v>
      </c>
      <c r="I11" s="43">
        <f t="shared" si="0"/>
        <v>3897449.2700000005</v>
      </c>
      <c r="J11" s="43">
        <v>699933.63</v>
      </c>
      <c r="K11" s="43">
        <v>2733066</v>
      </c>
      <c r="L11" s="43">
        <v>0</v>
      </c>
      <c r="M11" s="46">
        <f t="shared" si="1"/>
        <v>3432999.63</v>
      </c>
      <c r="N11" s="41" t="s">
        <v>26</v>
      </c>
    </row>
    <row r="12" spans="1:15" ht="22.5">
      <c r="A12" s="26">
        <v>4</v>
      </c>
      <c r="B12" s="41" t="s">
        <v>27</v>
      </c>
      <c r="C12" s="42">
        <v>601</v>
      </c>
      <c r="D12" s="53" t="s">
        <v>21</v>
      </c>
      <c r="E12" s="43">
        <v>2689669.57</v>
      </c>
      <c r="F12" s="44" t="s">
        <v>15</v>
      </c>
      <c r="G12" s="45">
        <v>0.7127</v>
      </c>
      <c r="H12" s="44" t="s">
        <v>55</v>
      </c>
      <c r="I12" s="43">
        <f t="shared" si="0"/>
        <v>973170.5299999998</v>
      </c>
      <c r="J12" s="43">
        <v>323854.03999999998</v>
      </c>
      <c r="K12" s="43">
        <v>1392645</v>
      </c>
      <c r="L12" s="43">
        <v>0</v>
      </c>
      <c r="M12" s="46">
        <f t="shared" si="1"/>
        <v>1716499.04</v>
      </c>
      <c r="N12" s="41" t="s">
        <v>28</v>
      </c>
    </row>
    <row r="13" spans="1:15" ht="22.5">
      <c r="A13" s="26">
        <v>5</v>
      </c>
      <c r="B13" s="41" t="s">
        <v>29</v>
      </c>
      <c r="C13" s="42">
        <v>867</v>
      </c>
      <c r="D13" s="53" t="s">
        <v>21</v>
      </c>
      <c r="E13" s="43">
        <v>7041780.79</v>
      </c>
      <c r="F13" s="44" t="s">
        <v>15</v>
      </c>
      <c r="G13" s="45">
        <v>0.7399</v>
      </c>
      <c r="H13" s="44" t="s">
        <v>55</v>
      </c>
      <c r="I13" s="43">
        <f t="shared" si="0"/>
        <v>3961780.79</v>
      </c>
      <c r="J13" s="43">
        <v>64000</v>
      </c>
      <c r="K13" s="43">
        <v>1975172</v>
      </c>
      <c r="L13" s="43">
        <v>1040828</v>
      </c>
      <c r="M13" s="46">
        <f t="shared" si="1"/>
        <v>3080000</v>
      </c>
      <c r="N13" s="41" t="s">
        <v>30</v>
      </c>
    </row>
    <row r="14" spans="1:15" ht="22.5">
      <c r="A14" s="26">
        <v>6</v>
      </c>
      <c r="B14" s="41" t="s">
        <v>31</v>
      </c>
      <c r="C14" s="42">
        <v>575.4</v>
      </c>
      <c r="D14" s="53" t="s">
        <v>21</v>
      </c>
      <c r="E14" s="43">
        <v>3517356.53</v>
      </c>
      <c r="F14" s="44" t="s">
        <v>15</v>
      </c>
      <c r="G14" s="45">
        <v>0.75900000000000001</v>
      </c>
      <c r="H14" s="44" t="s">
        <v>55</v>
      </c>
      <c r="I14" s="43">
        <f t="shared" si="0"/>
        <v>847682.9299999997</v>
      </c>
      <c r="J14" s="43">
        <v>896009.83</v>
      </c>
      <c r="K14" s="43">
        <v>1540487</v>
      </c>
      <c r="L14" s="43">
        <v>233176.77</v>
      </c>
      <c r="M14" s="46">
        <f t="shared" si="1"/>
        <v>2669673.6</v>
      </c>
      <c r="N14" s="41" t="s">
        <v>32</v>
      </c>
    </row>
    <row r="15" spans="1:15" ht="22.5">
      <c r="A15" s="26">
        <v>7</v>
      </c>
      <c r="B15" s="41" t="s">
        <v>40</v>
      </c>
      <c r="C15" s="42">
        <v>847.2</v>
      </c>
      <c r="D15" s="53" t="s">
        <v>21</v>
      </c>
      <c r="E15" s="43">
        <v>4396014.9400000004</v>
      </c>
      <c r="F15" s="44" t="s">
        <v>15</v>
      </c>
      <c r="G15" s="45">
        <v>0.80789999999999995</v>
      </c>
      <c r="H15" s="44" t="s">
        <v>55</v>
      </c>
      <c r="I15" s="43">
        <f t="shared" si="0"/>
        <v>844474.47000000067</v>
      </c>
      <c r="J15" s="43">
        <v>0</v>
      </c>
      <c r="K15" s="43">
        <v>1474081</v>
      </c>
      <c r="L15" s="43">
        <v>2077459.47</v>
      </c>
      <c r="M15" s="46">
        <f>SUM(J15:L15)</f>
        <v>3551540.4699999997</v>
      </c>
      <c r="N15" s="41" t="s">
        <v>41</v>
      </c>
    </row>
    <row r="16" spans="1:15" ht="22.5">
      <c r="A16" s="26">
        <v>8</v>
      </c>
      <c r="B16" s="41" t="s">
        <v>43</v>
      </c>
      <c r="C16" s="42">
        <v>1137.7</v>
      </c>
      <c r="D16" s="53" t="s">
        <v>42</v>
      </c>
      <c r="E16" s="43">
        <v>3695770</v>
      </c>
      <c r="F16" s="44" t="s">
        <v>15</v>
      </c>
      <c r="G16" s="45">
        <v>0.83720000000000006</v>
      </c>
      <c r="H16" s="44" t="s">
        <v>55</v>
      </c>
      <c r="I16" s="43">
        <f t="shared" si="0"/>
        <v>1715770</v>
      </c>
      <c r="J16" s="43">
        <v>0</v>
      </c>
      <c r="K16" s="43">
        <v>600000</v>
      </c>
      <c r="L16" s="43">
        <v>1380000</v>
      </c>
      <c r="M16" s="46">
        <f>SUM(J16:L16)</f>
        <v>1980000</v>
      </c>
      <c r="N16" s="41" t="s">
        <v>44</v>
      </c>
    </row>
    <row r="17" spans="1:16" ht="33.75">
      <c r="A17" s="26">
        <v>9</v>
      </c>
      <c r="B17" s="41" t="s">
        <v>45</v>
      </c>
      <c r="C17" s="42">
        <v>651.5</v>
      </c>
      <c r="D17" s="53" t="s">
        <v>42</v>
      </c>
      <c r="E17" s="43">
        <v>2061088</v>
      </c>
      <c r="F17" s="44" t="s">
        <v>15</v>
      </c>
      <c r="G17" s="45">
        <v>0.82030000000000003</v>
      </c>
      <c r="H17" s="44" t="s">
        <v>55</v>
      </c>
      <c r="I17" s="43">
        <f t="shared" si="0"/>
        <v>631088</v>
      </c>
      <c r="J17" s="43">
        <v>0</v>
      </c>
      <c r="K17" s="43">
        <v>650000</v>
      </c>
      <c r="L17" s="43">
        <v>780000</v>
      </c>
      <c r="M17" s="46">
        <f>SUM(J17:L17)</f>
        <v>1430000</v>
      </c>
      <c r="N17" s="41" t="s">
        <v>46</v>
      </c>
    </row>
    <row r="18" spans="1:16" s="24" customFormat="1" ht="22.5">
      <c r="A18" s="26">
        <v>10</v>
      </c>
      <c r="B18" s="41" t="s">
        <v>47</v>
      </c>
      <c r="C18" s="42">
        <v>728.29</v>
      </c>
      <c r="D18" s="53" t="s">
        <v>42</v>
      </c>
      <c r="E18" s="43">
        <v>3400000</v>
      </c>
      <c r="F18" s="44" t="s">
        <v>50</v>
      </c>
      <c r="G18" s="45">
        <v>0.85060000000000002</v>
      </c>
      <c r="H18" s="44" t="s">
        <v>56</v>
      </c>
      <c r="I18" s="43">
        <f t="shared" si="0"/>
        <v>508040</v>
      </c>
      <c r="J18" s="43">
        <v>0</v>
      </c>
      <c r="K18" s="43">
        <v>250000</v>
      </c>
      <c r="L18" s="43">
        <v>2641960</v>
      </c>
      <c r="M18" s="43">
        <f>SUM(J18:L18)</f>
        <v>2891960</v>
      </c>
      <c r="N18" s="41" t="s">
        <v>53</v>
      </c>
      <c r="O18" s="23"/>
      <c r="P18" s="23"/>
    </row>
    <row r="19" spans="1:16" s="24" customFormat="1" ht="22.5">
      <c r="A19" s="26">
        <v>11</v>
      </c>
      <c r="B19" s="41" t="s">
        <v>48</v>
      </c>
      <c r="C19" s="42">
        <v>3866</v>
      </c>
      <c r="D19" s="53" t="s">
        <v>42</v>
      </c>
      <c r="E19" s="43">
        <v>6300000</v>
      </c>
      <c r="F19" s="44" t="s">
        <v>50</v>
      </c>
      <c r="G19" s="45">
        <v>0.80330000000000001</v>
      </c>
      <c r="H19" s="44" t="s">
        <v>56</v>
      </c>
      <c r="I19" s="43">
        <f t="shared" si="0"/>
        <v>1239210</v>
      </c>
      <c r="J19" s="43">
        <v>0</v>
      </c>
      <c r="K19" s="43">
        <v>147782</v>
      </c>
      <c r="L19" s="43">
        <v>4913008</v>
      </c>
      <c r="M19" s="43">
        <f>SUM(J19:L19)</f>
        <v>5060790</v>
      </c>
      <c r="N19" s="41" t="s">
        <v>54</v>
      </c>
      <c r="O19" s="23"/>
      <c r="P19" s="23"/>
    </row>
    <row r="20" spans="1:16" ht="28.5" customHeight="1">
      <c r="A20" s="5"/>
      <c r="B20" s="13" t="s">
        <v>49</v>
      </c>
      <c r="C20" s="13"/>
      <c r="D20" s="13"/>
      <c r="E20" s="14">
        <f>SUM(E9:E19)</f>
        <v>52943205.460000001</v>
      </c>
      <c r="F20" s="14"/>
      <c r="G20" s="15"/>
      <c r="H20" s="15"/>
      <c r="I20" s="36">
        <f>SUM(I9:I14)+SUM(I15:I19)</f>
        <v>18387543.810000002</v>
      </c>
      <c r="J20" s="14">
        <f>SUM(J9:J19)</f>
        <v>5985413.4100000001</v>
      </c>
      <c r="K20" s="14">
        <f>SUM(K9:K19)</f>
        <v>15503816</v>
      </c>
      <c r="L20" s="14">
        <f>SUM(L9:L19)</f>
        <v>13066432.24</v>
      </c>
      <c r="M20" s="14">
        <f>SUM(M9:M19)</f>
        <v>34555661.649999999</v>
      </c>
      <c r="N20" s="14"/>
    </row>
    <row r="21" spans="1:16" hidden="1">
      <c r="A21" s="9"/>
      <c r="B21" s="11"/>
      <c r="C21" s="11"/>
      <c r="D21" s="11"/>
      <c r="E21" s="10"/>
      <c r="F21" s="10"/>
      <c r="G21" s="10"/>
      <c r="H21" s="28"/>
      <c r="I21" s="35"/>
      <c r="J21" s="10"/>
      <c r="K21" s="10"/>
      <c r="L21" s="10"/>
      <c r="M21" s="10"/>
      <c r="N21" s="10"/>
    </row>
    <row r="22" spans="1:16" hidden="1">
      <c r="A22" s="9"/>
      <c r="B22" s="11"/>
      <c r="C22" s="11"/>
      <c r="D22" s="11"/>
      <c r="E22" s="11"/>
      <c r="F22" s="11"/>
      <c r="G22" s="16">
        <f>SUM(G9:G19)</f>
        <v>8.7076000000000011</v>
      </c>
      <c r="H22" s="12"/>
      <c r="I22" s="37"/>
      <c r="J22" s="11"/>
      <c r="K22" s="11"/>
      <c r="L22" s="11"/>
      <c r="M22" s="11"/>
      <c r="N22" s="11"/>
    </row>
    <row r="23" spans="1:16" hidden="1">
      <c r="A23" s="9"/>
      <c r="B23" s="17"/>
      <c r="C23" s="17"/>
      <c r="D23" s="17"/>
      <c r="E23" s="17"/>
      <c r="F23" s="17"/>
      <c r="G23" s="17"/>
      <c r="H23" s="29"/>
      <c r="I23" s="40"/>
      <c r="J23" s="17"/>
      <c r="K23" s="17"/>
      <c r="L23" s="17"/>
      <c r="M23" s="17"/>
      <c r="N23" s="17"/>
    </row>
    <row r="24" spans="1:16" hidden="1">
      <c r="A24" s="9"/>
      <c r="B24" s="17"/>
      <c r="C24" s="17"/>
      <c r="D24" s="17"/>
      <c r="E24" s="17"/>
      <c r="F24" s="17"/>
      <c r="G24" s="17"/>
      <c r="H24" s="29"/>
      <c r="I24" s="40"/>
      <c r="J24" s="17"/>
      <c r="K24" s="17"/>
      <c r="L24" s="17"/>
      <c r="M24" s="17"/>
      <c r="N24" s="17"/>
    </row>
    <row r="25" spans="1:16" hidden="1">
      <c r="A25" s="9"/>
      <c r="B25" s="17"/>
      <c r="C25" s="17"/>
      <c r="D25" s="17"/>
      <c r="E25" s="17"/>
      <c r="F25" s="17"/>
      <c r="G25" s="17"/>
      <c r="H25" s="29"/>
      <c r="I25" s="40"/>
      <c r="J25" s="17"/>
      <c r="K25" s="17"/>
      <c r="L25" s="17"/>
      <c r="M25" s="17"/>
      <c r="N25" s="17"/>
    </row>
    <row r="26" spans="1:16">
      <c r="I26" s="38"/>
      <c r="J26" s="19"/>
      <c r="K26" s="19"/>
    </row>
    <row r="27" spans="1:16" ht="32.25" customHeight="1">
      <c r="B27" s="99" t="s">
        <v>58</v>
      </c>
      <c r="C27" s="100"/>
      <c r="D27" s="100"/>
      <c r="E27" s="100"/>
      <c r="F27" s="100"/>
      <c r="G27" s="100"/>
      <c r="H27" s="31"/>
      <c r="J27" s="20"/>
      <c r="K27" s="22"/>
      <c r="L27" s="21"/>
      <c r="M27" s="21"/>
    </row>
    <row r="28" spans="1:16" ht="36" customHeight="1">
      <c r="B28" s="99" t="s">
        <v>59</v>
      </c>
      <c r="C28" s="100"/>
      <c r="D28" s="100"/>
      <c r="E28" s="100"/>
      <c r="F28" s="100"/>
      <c r="G28" s="100"/>
      <c r="H28" s="31"/>
      <c r="N28" s="25"/>
    </row>
    <row r="29" spans="1:16" ht="39" customHeight="1">
      <c r="B29" s="99" t="s">
        <v>61</v>
      </c>
      <c r="C29" s="100"/>
      <c r="D29" s="100"/>
      <c r="E29" s="100"/>
      <c r="F29" s="100"/>
      <c r="G29" s="100"/>
      <c r="H29" s="31"/>
    </row>
    <row r="30" spans="1:16" ht="24.75" customHeight="1">
      <c r="B30" s="99" t="s">
        <v>70</v>
      </c>
      <c r="C30" s="100"/>
      <c r="D30" s="100"/>
      <c r="E30" s="100"/>
      <c r="F30" s="100"/>
      <c r="G30" s="100"/>
      <c r="H30" s="31"/>
    </row>
    <row r="31" spans="1:16" ht="63" customHeight="1">
      <c r="B31" s="101" t="s">
        <v>63</v>
      </c>
      <c r="C31" s="102"/>
      <c r="D31" s="102"/>
      <c r="E31" s="102"/>
      <c r="F31" s="102"/>
      <c r="G31" s="102"/>
    </row>
    <row r="32" spans="1:16">
      <c r="B32" s="103" t="s">
        <v>68</v>
      </c>
      <c r="C32" s="104"/>
      <c r="D32" s="104"/>
      <c r="E32" s="104"/>
      <c r="F32" s="104"/>
      <c r="G32" s="104"/>
    </row>
    <row r="33" spans="2:7" ht="27" customHeight="1">
      <c r="B33" s="97" t="s">
        <v>69</v>
      </c>
      <c r="C33" s="98"/>
      <c r="D33" s="98"/>
      <c r="E33" s="98"/>
      <c r="F33" s="98"/>
      <c r="G33" s="98"/>
    </row>
  </sheetData>
  <mergeCells count="24">
    <mergeCell ref="L5:L6"/>
    <mergeCell ref="N5:N7"/>
    <mergeCell ref="E7:M7"/>
    <mergeCell ref="A1:N2"/>
    <mergeCell ref="L3:O3"/>
    <mergeCell ref="A4:N4"/>
    <mergeCell ref="A5:A7"/>
    <mergeCell ref="B5:B7"/>
    <mergeCell ref="C5:C7"/>
    <mergeCell ref="D5:D7"/>
    <mergeCell ref="I5:I6"/>
    <mergeCell ref="E5:F6"/>
    <mergeCell ref="G5:G6"/>
    <mergeCell ref="H5:H6"/>
    <mergeCell ref="M5:M6"/>
    <mergeCell ref="J5:J6"/>
    <mergeCell ref="K5:K6"/>
    <mergeCell ref="B33:G33"/>
    <mergeCell ref="B27:G27"/>
    <mergeCell ref="B28:G28"/>
    <mergeCell ref="B29:G29"/>
    <mergeCell ref="B30:G30"/>
    <mergeCell ref="B31:G31"/>
    <mergeCell ref="B32:G3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topLeftCell="A6" zoomScale="60" zoomScaleNormal="100" workbookViewId="0">
      <selection activeCell="E34" sqref="E34"/>
    </sheetView>
  </sheetViews>
  <sheetFormatPr defaultRowHeight="14.25"/>
  <cols>
    <col min="1" max="1" width="3.625" style="18" customWidth="1"/>
    <col min="2" max="2" width="28.625" customWidth="1"/>
    <col min="3" max="3" width="11" customWidth="1"/>
    <col min="4" max="4" width="5" customWidth="1"/>
    <col min="5" max="5" width="11.375" customWidth="1"/>
    <col min="6" max="6" width="4.125" customWidth="1"/>
    <col min="7" max="7" width="11" customWidth="1"/>
    <col min="8" max="8" width="12.125" style="30" customWidth="1"/>
    <col min="9" max="9" width="11.125" style="39" hidden="1" customWidth="1"/>
    <col min="10" max="13" width="11.125" customWidth="1"/>
    <col min="14" max="14" width="34.625" customWidth="1"/>
    <col min="15" max="15" width="1.75" style="22" customWidth="1"/>
    <col min="16" max="16" width="16.5" style="22" customWidth="1"/>
  </cols>
  <sheetData>
    <row r="1" spans="1:1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5" ht="53.25" customHeight="1">
      <c r="A3" s="1"/>
      <c r="B3" s="2"/>
      <c r="C3" s="2"/>
      <c r="D3" s="2"/>
      <c r="E3" s="2"/>
      <c r="F3" s="3"/>
      <c r="G3" s="3"/>
      <c r="H3" s="27"/>
      <c r="I3" s="33"/>
      <c r="J3" s="4"/>
      <c r="K3" s="4"/>
      <c r="L3" s="109" t="s">
        <v>1</v>
      </c>
      <c r="M3" s="109"/>
      <c r="N3" s="109"/>
      <c r="O3" s="109"/>
    </row>
    <row r="4" spans="1:15" ht="24" customHeight="1">
      <c r="A4" s="110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5" ht="34.5" customHeight="1">
      <c r="A5" s="95" t="s">
        <v>3</v>
      </c>
      <c r="B5" s="95" t="s">
        <v>4</v>
      </c>
      <c r="C5" s="95" t="s">
        <v>5</v>
      </c>
      <c r="D5" s="112" t="s">
        <v>6</v>
      </c>
      <c r="E5" s="117" t="s">
        <v>57</v>
      </c>
      <c r="F5" s="118"/>
      <c r="G5" s="120" t="s">
        <v>60</v>
      </c>
      <c r="H5" s="122" t="s">
        <v>67</v>
      </c>
      <c r="I5" s="115" t="s">
        <v>7</v>
      </c>
      <c r="J5" s="95" t="s">
        <v>8</v>
      </c>
      <c r="K5" s="95" t="s">
        <v>9</v>
      </c>
      <c r="L5" s="95" t="s">
        <v>10</v>
      </c>
      <c r="M5" s="124" t="s">
        <v>11</v>
      </c>
      <c r="N5" s="95" t="s">
        <v>71</v>
      </c>
    </row>
    <row r="6" spans="1:15" ht="84.75" customHeight="1">
      <c r="A6" s="111"/>
      <c r="B6" s="96"/>
      <c r="C6" s="96"/>
      <c r="D6" s="113"/>
      <c r="E6" s="119"/>
      <c r="F6" s="118"/>
      <c r="G6" s="121"/>
      <c r="H6" s="123"/>
      <c r="I6" s="116"/>
      <c r="J6" s="96"/>
      <c r="K6" s="96"/>
      <c r="L6" s="96"/>
      <c r="M6" s="125"/>
      <c r="N6" s="96"/>
    </row>
    <row r="7" spans="1:15">
      <c r="A7" s="111"/>
      <c r="B7" s="96"/>
      <c r="C7" s="96"/>
      <c r="D7" s="114"/>
      <c r="E7" s="105" t="s">
        <v>12</v>
      </c>
      <c r="F7" s="106"/>
      <c r="G7" s="106"/>
      <c r="H7" s="106"/>
      <c r="I7" s="106"/>
      <c r="J7" s="106"/>
      <c r="K7" s="106"/>
      <c r="L7" s="106"/>
      <c r="M7" s="107"/>
      <c r="N7" s="96"/>
    </row>
    <row r="8" spans="1:15">
      <c r="A8" s="6">
        <v>1</v>
      </c>
      <c r="B8" s="6">
        <v>2</v>
      </c>
      <c r="C8" s="6">
        <v>3</v>
      </c>
      <c r="D8" s="6">
        <v>4</v>
      </c>
      <c r="E8" s="7">
        <v>5</v>
      </c>
      <c r="F8" s="32" t="s">
        <v>62</v>
      </c>
      <c r="G8" s="7">
        <v>7</v>
      </c>
      <c r="H8" s="7">
        <v>8</v>
      </c>
      <c r="I8" s="34">
        <v>9</v>
      </c>
      <c r="J8" s="6">
        <v>9</v>
      </c>
      <c r="K8" s="6">
        <v>10</v>
      </c>
      <c r="L8" s="6">
        <v>11</v>
      </c>
      <c r="M8" s="6">
        <v>12</v>
      </c>
      <c r="N8" s="8">
        <v>13</v>
      </c>
    </row>
    <row r="9" spans="1:15" ht="22.5">
      <c r="A9" s="26">
        <v>1</v>
      </c>
      <c r="B9" s="41" t="s">
        <v>33</v>
      </c>
      <c r="C9" s="42">
        <v>1584.8</v>
      </c>
      <c r="D9" s="53" t="s">
        <v>14</v>
      </c>
      <c r="E9" s="43">
        <v>2126700</v>
      </c>
      <c r="F9" s="44" t="s">
        <v>15</v>
      </c>
      <c r="G9" s="45">
        <v>0.51200000000000001</v>
      </c>
      <c r="H9" s="44" t="s">
        <v>56</v>
      </c>
      <c r="I9" s="43">
        <f>E9-M9</f>
        <v>1045999.71</v>
      </c>
      <c r="J9" s="43">
        <v>4617.29</v>
      </c>
      <c r="K9" s="43">
        <v>0</v>
      </c>
      <c r="L9" s="43">
        <v>1076083</v>
      </c>
      <c r="M9" s="46">
        <f>SUM(J9:L9)</f>
        <v>1080700.29</v>
      </c>
      <c r="N9" s="41" t="s">
        <v>34</v>
      </c>
    </row>
    <row r="10" spans="1:15" ht="22.5">
      <c r="A10" s="26">
        <v>2</v>
      </c>
      <c r="B10" s="41" t="s">
        <v>35</v>
      </c>
      <c r="C10" s="49">
        <v>1359.6</v>
      </c>
      <c r="D10" s="53" t="s">
        <v>14</v>
      </c>
      <c r="E10" s="43">
        <v>1095000</v>
      </c>
      <c r="F10" s="44" t="s">
        <v>15</v>
      </c>
      <c r="G10" s="45">
        <v>0.3392</v>
      </c>
      <c r="H10" s="44" t="s">
        <v>56</v>
      </c>
      <c r="I10" s="43">
        <f>E10-M10</f>
        <v>723576</v>
      </c>
      <c r="J10" s="43">
        <v>27300</v>
      </c>
      <c r="K10" s="43">
        <v>0</v>
      </c>
      <c r="L10" s="43">
        <v>344124</v>
      </c>
      <c r="M10" s="46">
        <f>SUM(J10:L10)</f>
        <v>371424</v>
      </c>
      <c r="N10" s="41" t="s">
        <v>36</v>
      </c>
    </row>
    <row r="11" spans="1:15">
      <c r="A11" s="9"/>
      <c r="B11" s="41"/>
      <c r="C11" s="55"/>
      <c r="D11" s="53"/>
      <c r="E11" s="43"/>
      <c r="F11" s="43"/>
      <c r="G11" s="56"/>
      <c r="H11" s="56"/>
      <c r="I11" s="43"/>
      <c r="J11" s="43"/>
      <c r="K11" s="43"/>
      <c r="L11" s="43"/>
      <c r="M11" s="43"/>
      <c r="N11" s="43"/>
    </row>
    <row r="12" spans="1:15" ht="28.5" customHeight="1">
      <c r="A12" s="5"/>
      <c r="B12" s="13" t="s">
        <v>49</v>
      </c>
      <c r="C12" s="13"/>
      <c r="D12" s="13"/>
      <c r="E12" s="14">
        <f>SUM(E9:E10)</f>
        <v>3221700</v>
      </c>
      <c r="F12" s="14"/>
      <c r="G12" s="15"/>
      <c r="H12" s="15"/>
      <c r="I12" s="36" t="e">
        <f>SUM(I9:I10)+SUM(#REF!)</f>
        <v>#REF!</v>
      </c>
      <c r="J12" s="14">
        <f>SUM(J9:J11)</f>
        <v>31917.29</v>
      </c>
      <c r="K12" s="14">
        <f>SUM(K9:K10)</f>
        <v>0</v>
      </c>
      <c r="L12" s="14">
        <f>SUM(L9:L10)</f>
        <v>1420207</v>
      </c>
      <c r="M12" s="14">
        <f>M9+M10</f>
        <v>1452124.29</v>
      </c>
      <c r="N12" s="14"/>
    </row>
    <row r="13" spans="1:15" hidden="1">
      <c r="A13" s="9"/>
      <c r="B13" s="11"/>
      <c r="C13" s="11"/>
      <c r="D13" s="11"/>
      <c r="E13" s="10"/>
      <c r="F13" s="10"/>
      <c r="G13" s="10"/>
      <c r="H13" s="28"/>
      <c r="I13" s="35"/>
      <c r="J13" s="10"/>
      <c r="K13" s="10"/>
      <c r="L13" s="10"/>
      <c r="M13" s="10"/>
      <c r="N13" s="10"/>
    </row>
    <row r="14" spans="1:15" hidden="1">
      <c r="A14" s="9"/>
      <c r="B14" s="11"/>
      <c r="C14" s="11"/>
      <c r="D14" s="11"/>
      <c r="E14" s="11"/>
      <c r="F14" s="11"/>
      <c r="G14" s="16">
        <f>SUM(G9:G10)</f>
        <v>0.85119999999999996</v>
      </c>
      <c r="H14" s="12"/>
      <c r="I14" s="37"/>
      <c r="J14" s="11"/>
      <c r="K14" s="11"/>
      <c r="L14" s="11"/>
      <c r="M14" s="11"/>
      <c r="N14" s="11"/>
    </row>
    <row r="15" spans="1:15" hidden="1">
      <c r="A15" s="9"/>
      <c r="B15" s="17"/>
      <c r="C15" s="17"/>
      <c r="D15" s="17"/>
      <c r="E15" s="17"/>
      <c r="F15" s="17"/>
      <c r="G15" s="17"/>
      <c r="H15" s="29"/>
      <c r="I15" s="40"/>
      <c r="J15" s="17"/>
      <c r="K15" s="17"/>
      <c r="L15" s="17"/>
      <c r="M15" s="17"/>
      <c r="N15" s="17"/>
    </row>
    <row r="16" spans="1:15" hidden="1">
      <c r="A16" s="9"/>
      <c r="B16" s="17"/>
      <c r="C16" s="17"/>
      <c r="D16" s="17"/>
      <c r="E16" s="17"/>
      <c r="F16" s="17"/>
      <c r="G16" s="17"/>
      <c r="H16" s="29"/>
      <c r="I16" s="40"/>
      <c r="J16" s="17"/>
      <c r="K16" s="17"/>
      <c r="L16" s="17"/>
      <c r="M16" s="17"/>
      <c r="N16" s="17"/>
    </row>
    <row r="17" spans="1:14" hidden="1">
      <c r="A17" s="9"/>
      <c r="B17" s="17"/>
      <c r="C17" s="17"/>
      <c r="D17" s="17"/>
      <c r="E17" s="17"/>
      <c r="F17" s="17"/>
      <c r="G17" s="17"/>
      <c r="H17" s="29"/>
      <c r="I17" s="40"/>
      <c r="J17" s="17"/>
      <c r="K17" s="17"/>
      <c r="L17" s="17"/>
      <c r="M17" s="17"/>
      <c r="N17" s="17"/>
    </row>
    <row r="18" spans="1:14">
      <c r="I18" s="38"/>
      <c r="J18" s="19"/>
      <c r="K18" s="19"/>
    </row>
    <row r="19" spans="1:14" ht="32.25" customHeight="1">
      <c r="B19" s="99" t="s">
        <v>58</v>
      </c>
      <c r="C19" s="100"/>
      <c r="D19" s="100"/>
      <c r="E19" s="100"/>
      <c r="F19" s="100"/>
      <c r="G19" s="100"/>
      <c r="H19" s="31"/>
      <c r="J19" s="20"/>
      <c r="K19" s="22"/>
      <c r="L19" s="21"/>
      <c r="M19" s="21"/>
    </row>
    <row r="20" spans="1:14" ht="36" customHeight="1">
      <c r="B20" s="99" t="s">
        <v>59</v>
      </c>
      <c r="C20" s="100"/>
      <c r="D20" s="100"/>
      <c r="E20" s="100"/>
      <c r="F20" s="100"/>
      <c r="G20" s="100"/>
      <c r="H20" s="31"/>
      <c r="N20" s="25"/>
    </row>
    <row r="21" spans="1:14" ht="39" customHeight="1">
      <c r="B21" s="99" t="s">
        <v>61</v>
      </c>
      <c r="C21" s="100"/>
      <c r="D21" s="100"/>
      <c r="E21" s="100"/>
      <c r="F21" s="100"/>
      <c r="G21" s="100"/>
      <c r="H21" s="31"/>
    </row>
    <row r="22" spans="1:14" ht="24.75" customHeight="1">
      <c r="B22" s="99" t="s">
        <v>70</v>
      </c>
      <c r="C22" s="100"/>
      <c r="D22" s="100"/>
      <c r="E22" s="100"/>
      <c r="F22" s="100"/>
      <c r="G22" s="100"/>
      <c r="H22" s="31"/>
    </row>
    <row r="23" spans="1:14" ht="63" customHeight="1">
      <c r="B23" s="101" t="s">
        <v>63</v>
      </c>
      <c r="C23" s="102"/>
      <c r="D23" s="102"/>
      <c r="E23" s="102"/>
      <c r="F23" s="102"/>
      <c r="G23" s="102"/>
    </row>
    <row r="24" spans="1:14">
      <c r="B24" s="103" t="s">
        <v>68</v>
      </c>
      <c r="C24" s="104"/>
      <c r="D24" s="104"/>
      <c r="E24" s="104"/>
      <c r="F24" s="104"/>
      <c r="G24" s="104"/>
    </row>
    <row r="25" spans="1:14" ht="27" customHeight="1">
      <c r="B25" s="97" t="s">
        <v>69</v>
      </c>
      <c r="C25" s="98"/>
      <c r="D25" s="98"/>
      <c r="E25" s="98"/>
      <c r="F25" s="98"/>
      <c r="G25" s="98"/>
    </row>
  </sheetData>
  <mergeCells count="24">
    <mergeCell ref="K5:K6"/>
    <mergeCell ref="B25:G25"/>
    <mergeCell ref="B19:G19"/>
    <mergeCell ref="B20:G20"/>
    <mergeCell ref="B21:G21"/>
    <mergeCell ref="B22:G22"/>
    <mergeCell ref="B23:G23"/>
    <mergeCell ref="B24:G24"/>
    <mergeCell ref="L5:L6"/>
    <mergeCell ref="N5:N7"/>
    <mergeCell ref="E7:M7"/>
    <mergeCell ref="A1:N2"/>
    <mergeCell ref="L3:O3"/>
    <mergeCell ref="A4:N4"/>
    <mergeCell ref="A5:A7"/>
    <mergeCell ref="B5:B7"/>
    <mergeCell ref="C5:C7"/>
    <mergeCell ref="D5:D7"/>
    <mergeCell ref="I5:I6"/>
    <mergeCell ref="E5:F6"/>
    <mergeCell ref="G5:G6"/>
    <mergeCell ref="H5:H6"/>
    <mergeCell ref="M5:M6"/>
    <mergeCell ref="J5:J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topLeftCell="D1" zoomScale="60" zoomScaleNormal="100" workbookViewId="0">
      <selection activeCell="N24" sqref="N24"/>
    </sheetView>
  </sheetViews>
  <sheetFormatPr defaultRowHeight="14.25"/>
  <cols>
    <col min="1" max="1" width="3.625" style="18" customWidth="1"/>
    <col min="2" max="2" width="28.625" customWidth="1"/>
    <col min="3" max="3" width="11" customWidth="1"/>
    <col min="4" max="4" width="5" customWidth="1"/>
    <col min="5" max="5" width="11.375" customWidth="1"/>
    <col min="6" max="6" width="4.125" customWidth="1"/>
    <col min="7" max="7" width="11" customWidth="1"/>
    <col min="8" max="8" width="12.125" style="30" customWidth="1"/>
    <col min="9" max="9" width="11.125" style="39" hidden="1" customWidth="1"/>
    <col min="10" max="13" width="11.125" customWidth="1"/>
    <col min="14" max="14" width="110.25" customWidth="1"/>
    <col min="15" max="15" width="75" style="22" customWidth="1"/>
    <col min="16" max="16" width="16.5" style="22" customWidth="1"/>
  </cols>
  <sheetData>
    <row r="1" spans="1:1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5" ht="53.25" customHeight="1">
      <c r="A3" s="1"/>
      <c r="B3" s="2"/>
      <c r="C3" s="2"/>
      <c r="D3" s="2"/>
      <c r="E3" s="2"/>
      <c r="F3" s="3"/>
      <c r="G3" s="3"/>
      <c r="H3" s="27"/>
      <c r="I3" s="33"/>
      <c r="J3" s="4"/>
      <c r="K3" s="4"/>
      <c r="L3" s="109" t="s">
        <v>1</v>
      </c>
      <c r="M3" s="109"/>
      <c r="N3" s="109"/>
      <c r="O3" s="109"/>
    </row>
    <row r="4" spans="1:15" ht="24" customHeight="1">
      <c r="A4" s="110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5" ht="34.5" customHeight="1">
      <c r="A5" s="95" t="s">
        <v>3</v>
      </c>
      <c r="B5" s="95" t="s">
        <v>4</v>
      </c>
      <c r="C5" s="95" t="s">
        <v>5</v>
      </c>
      <c r="D5" s="112" t="s">
        <v>6</v>
      </c>
      <c r="E5" s="117" t="s">
        <v>57</v>
      </c>
      <c r="F5" s="118"/>
      <c r="G5" s="120" t="s">
        <v>60</v>
      </c>
      <c r="H5" s="122" t="s">
        <v>67</v>
      </c>
      <c r="I5" s="115" t="s">
        <v>7</v>
      </c>
      <c r="J5" s="95" t="s">
        <v>8</v>
      </c>
      <c r="K5" s="95" t="s">
        <v>9</v>
      </c>
      <c r="L5" s="95" t="s">
        <v>10</v>
      </c>
      <c r="M5" s="124" t="s">
        <v>11</v>
      </c>
      <c r="N5" s="95" t="s">
        <v>71</v>
      </c>
    </row>
    <row r="6" spans="1:15" ht="84.75" customHeight="1">
      <c r="A6" s="111"/>
      <c r="B6" s="96"/>
      <c r="C6" s="96"/>
      <c r="D6" s="113"/>
      <c r="E6" s="119"/>
      <c r="F6" s="118"/>
      <c r="G6" s="121"/>
      <c r="H6" s="123"/>
      <c r="I6" s="116"/>
      <c r="J6" s="96"/>
      <c r="K6" s="96"/>
      <c r="L6" s="96"/>
      <c r="M6" s="125"/>
      <c r="N6" s="96"/>
    </row>
    <row r="7" spans="1:15">
      <c r="A7" s="111"/>
      <c r="B7" s="96"/>
      <c r="C7" s="96"/>
      <c r="D7" s="114"/>
      <c r="E7" s="105" t="s">
        <v>12</v>
      </c>
      <c r="F7" s="106"/>
      <c r="G7" s="106"/>
      <c r="H7" s="106"/>
      <c r="I7" s="106"/>
      <c r="J7" s="106"/>
      <c r="K7" s="106"/>
      <c r="L7" s="106"/>
      <c r="M7" s="107"/>
      <c r="N7" s="96"/>
    </row>
    <row r="8" spans="1:15">
      <c r="A8" s="6">
        <v>1</v>
      </c>
      <c r="B8" s="6">
        <v>2</v>
      </c>
      <c r="C8" s="6">
        <v>3</v>
      </c>
      <c r="D8" s="6">
        <v>4</v>
      </c>
      <c r="E8" s="7">
        <v>5</v>
      </c>
      <c r="F8" s="32" t="s">
        <v>62</v>
      </c>
      <c r="G8" s="7">
        <v>7</v>
      </c>
      <c r="H8" s="7">
        <v>8</v>
      </c>
      <c r="I8" s="34">
        <v>9</v>
      </c>
      <c r="J8" s="6">
        <v>9</v>
      </c>
      <c r="K8" s="6">
        <v>10</v>
      </c>
      <c r="L8" s="6">
        <v>11</v>
      </c>
      <c r="M8" s="6">
        <v>12</v>
      </c>
      <c r="N8" s="8">
        <v>13</v>
      </c>
    </row>
    <row r="9" spans="1:15" ht="33.75">
      <c r="A9" s="26">
        <v>1</v>
      </c>
      <c r="B9" s="41" t="s">
        <v>13</v>
      </c>
      <c r="C9" s="42">
        <v>14359</v>
      </c>
      <c r="D9" s="53" t="s">
        <v>14</v>
      </c>
      <c r="E9" s="43">
        <v>49148400</v>
      </c>
      <c r="F9" s="44" t="s">
        <v>15</v>
      </c>
      <c r="G9" s="45">
        <v>0.9</v>
      </c>
      <c r="H9" s="44" t="s">
        <v>56</v>
      </c>
      <c r="I9" s="46">
        <f>E9-M9</f>
        <v>7955400</v>
      </c>
      <c r="J9" s="43">
        <v>3789906.54</v>
      </c>
      <c r="K9" s="47">
        <v>26559752</v>
      </c>
      <c r="L9" s="43">
        <v>10843341.460000001</v>
      </c>
      <c r="M9" s="46">
        <f>SUM(J9:L9)</f>
        <v>41193000</v>
      </c>
      <c r="N9" s="41" t="s">
        <v>16</v>
      </c>
    </row>
    <row r="10" spans="1:15" ht="33.75" customHeight="1">
      <c r="A10" s="26">
        <v>2</v>
      </c>
      <c r="B10" s="41" t="s">
        <v>17</v>
      </c>
      <c r="C10" s="42">
        <v>923</v>
      </c>
      <c r="D10" s="53" t="s">
        <v>14</v>
      </c>
      <c r="E10" s="43">
        <v>8584600</v>
      </c>
      <c r="F10" s="44" t="s">
        <v>15</v>
      </c>
      <c r="G10" s="45">
        <v>0.9</v>
      </c>
      <c r="H10" s="44" t="s">
        <v>56</v>
      </c>
      <c r="I10" s="43">
        <f>E10-M10</f>
        <v>858460</v>
      </c>
      <c r="J10" s="48">
        <v>163550</v>
      </c>
      <c r="K10" s="43">
        <v>3709850</v>
      </c>
      <c r="L10" s="43">
        <v>3852740</v>
      </c>
      <c r="M10" s="46">
        <f>SUM(J10:L10)</f>
        <v>7726140</v>
      </c>
      <c r="N10" s="41" t="s">
        <v>18</v>
      </c>
    </row>
    <row r="11" spans="1:15" ht="33.75">
      <c r="A11" s="130">
        <v>34</v>
      </c>
      <c r="B11" s="50" t="s">
        <v>64</v>
      </c>
      <c r="C11" s="133">
        <v>7032</v>
      </c>
      <c r="D11" s="127" t="s">
        <v>14</v>
      </c>
      <c r="E11" s="51">
        <v>33337700</v>
      </c>
      <c r="F11" s="136"/>
      <c r="G11" s="139"/>
      <c r="H11" s="44"/>
      <c r="I11" s="43">
        <f>SUM(I12:I13)</f>
        <v>640000</v>
      </c>
      <c r="J11" s="51">
        <f>J12+J13+J14</f>
        <v>2195258.58</v>
      </c>
      <c r="K11" s="51">
        <f>K12+K13+K14</f>
        <v>18081057.530000001</v>
      </c>
      <c r="L11" s="51">
        <f>L12+L13+L14</f>
        <v>12421383.889999999</v>
      </c>
      <c r="M11" s="52"/>
      <c r="N11" s="126" t="s">
        <v>51</v>
      </c>
    </row>
    <row r="12" spans="1:15" ht="22.5">
      <c r="A12" s="131"/>
      <c r="B12" s="41" t="s">
        <v>37</v>
      </c>
      <c r="C12" s="134"/>
      <c r="D12" s="128"/>
      <c r="E12" s="43">
        <v>18377407.120000001</v>
      </c>
      <c r="F12" s="137"/>
      <c r="G12" s="140"/>
      <c r="H12" s="44"/>
      <c r="I12" s="54">
        <v>448000</v>
      </c>
      <c r="J12" s="43">
        <v>807606.11</v>
      </c>
      <c r="K12" s="43">
        <v>9186420.2699999996</v>
      </c>
      <c r="L12" s="43">
        <v>7935380.7400000002</v>
      </c>
      <c r="M12" s="46"/>
      <c r="N12" s="126"/>
    </row>
    <row r="13" spans="1:15" ht="33.75">
      <c r="A13" s="131"/>
      <c r="B13" s="50" t="s">
        <v>38</v>
      </c>
      <c r="C13" s="134"/>
      <c r="D13" s="128"/>
      <c r="E13" s="43">
        <v>7876031.6299999999</v>
      </c>
      <c r="F13" s="137"/>
      <c r="G13" s="140"/>
      <c r="H13" s="44"/>
      <c r="I13" s="54">
        <v>192000</v>
      </c>
      <c r="J13" s="43">
        <v>346116.91</v>
      </c>
      <c r="K13" s="43">
        <v>3937037.26</v>
      </c>
      <c r="L13" s="43">
        <v>3400877.46</v>
      </c>
      <c r="M13" s="46"/>
      <c r="N13" s="126"/>
    </row>
    <row r="14" spans="1:15" ht="22.5">
      <c r="A14" s="132"/>
      <c r="B14" s="41" t="s">
        <v>39</v>
      </c>
      <c r="C14" s="135"/>
      <c r="D14" s="129"/>
      <c r="E14" s="43">
        <v>7084261.25</v>
      </c>
      <c r="F14" s="138"/>
      <c r="G14" s="141"/>
      <c r="H14" s="44"/>
      <c r="I14" s="48"/>
      <c r="J14" s="43">
        <v>1041535.56</v>
      </c>
      <c r="K14" s="43">
        <v>4957600</v>
      </c>
      <c r="L14" s="43">
        <v>1085125.69</v>
      </c>
      <c r="M14" s="46">
        <v>7084261.25</v>
      </c>
      <c r="N14" s="126"/>
    </row>
    <row r="15" spans="1:15" ht="45">
      <c r="A15" s="130">
        <v>35</v>
      </c>
      <c r="B15" s="50" t="s">
        <v>65</v>
      </c>
      <c r="C15" s="133">
        <v>14993.7</v>
      </c>
      <c r="D15" s="127" t="s">
        <v>14</v>
      </c>
      <c r="E15" s="51">
        <v>106589600</v>
      </c>
      <c r="F15" s="136"/>
      <c r="G15" s="139"/>
      <c r="H15" s="44"/>
      <c r="I15" s="43">
        <v>1917049.18</v>
      </c>
      <c r="J15" s="51">
        <f>J16+J17+J18</f>
        <v>3432499.35</v>
      </c>
      <c r="K15" s="51">
        <f>K16+K17+K18</f>
        <v>6223934.3700000001</v>
      </c>
      <c r="L15" s="51">
        <f>L16+L17+L18</f>
        <v>95016117.100000009</v>
      </c>
      <c r="M15" s="52"/>
      <c r="N15" s="126" t="s">
        <v>52</v>
      </c>
    </row>
    <row r="16" spans="1:15" ht="22.5">
      <c r="A16" s="131"/>
      <c r="B16" s="41" t="s">
        <v>37</v>
      </c>
      <c r="C16" s="134"/>
      <c r="D16" s="128"/>
      <c r="E16" s="43">
        <v>64047558.840000004</v>
      </c>
      <c r="F16" s="137"/>
      <c r="G16" s="140"/>
      <c r="H16" s="44"/>
      <c r="I16" s="54">
        <v>1341934.43</v>
      </c>
      <c r="J16" s="43">
        <v>1575000</v>
      </c>
      <c r="K16" s="43">
        <v>3245721.75</v>
      </c>
      <c r="L16" s="43">
        <v>57884902.659999996</v>
      </c>
      <c r="M16" s="46"/>
      <c r="N16" s="126"/>
    </row>
    <row r="17" spans="1:14" ht="33.75">
      <c r="A17" s="131"/>
      <c r="B17" s="50" t="s">
        <v>38</v>
      </c>
      <c r="C17" s="134"/>
      <c r="D17" s="128"/>
      <c r="E17" s="43">
        <v>27448953.800000001</v>
      </c>
      <c r="F17" s="137"/>
      <c r="G17" s="140"/>
      <c r="H17" s="44"/>
      <c r="I17" s="54">
        <v>575114.75</v>
      </c>
      <c r="J17" s="43">
        <v>675000</v>
      </c>
      <c r="K17" s="43">
        <v>1391023.62</v>
      </c>
      <c r="L17" s="43">
        <v>24807815.43</v>
      </c>
      <c r="M17" s="46"/>
      <c r="N17" s="126"/>
    </row>
    <row r="18" spans="1:14" ht="22.5">
      <c r="A18" s="132"/>
      <c r="B18" s="41" t="s">
        <v>39</v>
      </c>
      <c r="C18" s="135"/>
      <c r="D18" s="129"/>
      <c r="E18" s="43">
        <v>15093087.359999999</v>
      </c>
      <c r="F18" s="138"/>
      <c r="G18" s="141"/>
      <c r="H18" s="44"/>
      <c r="I18" s="48"/>
      <c r="J18" s="43">
        <v>1182499.3500000001</v>
      </c>
      <c r="K18" s="43">
        <v>1587189</v>
      </c>
      <c r="L18" s="43">
        <v>12323399.01</v>
      </c>
      <c r="M18" s="46">
        <f>SUM(J18:L18)</f>
        <v>15093087.359999999</v>
      </c>
      <c r="N18" s="126"/>
    </row>
    <row r="19" spans="1:14" ht="56.25">
      <c r="A19" s="130">
        <v>36</v>
      </c>
      <c r="B19" s="50" t="s">
        <v>66</v>
      </c>
      <c r="C19" s="133">
        <v>85373</v>
      </c>
      <c r="D19" s="127" t="s">
        <v>14</v>
      </c>
      <c r="E19" s="51">
        <v>293500000</v>
      </c>
      <c r="F19" s="136"/>
      <c r="G19" s="139"/>
      <c r="H19" s="44"/>
      <c r="I19" s="43">
        <f>SUM(I20:I21)</f>
        <v>3988000</v>
      </c>
      <c r="J19" s="51">
        <f>J20+J21+J22</f>
        <v>36414668.670000002</v>
      </c>
      <c r="K19" s="51">
        <f>K20+K21+K22</f>
        <v>85695261.280000001</v>
      </c>
      <c r="L19" s="51">
        <f>L20+L21+L22</f>
        <v>167402070.04999998</v>
      </c>
      <c r="M19" s="52"/>
      <c r="N19" s="127" t="s">
        <v>72</v>
      </c>
    </row>
    <row r="20" spans="1:14" ht="22.5">
      <c r="A20" s="131"/>
      <c r="B20" s="41" t="s">
        <v>37</v>
      </c>
      <c r="C20" s="134"/>
      <c r="D20" s="128"/>
      <c r="E20" s="43">
        <v>180693275</v>
      </c>
      <c r="F20" s="137"/>
      <c r="G20" s="140"/>
      <c r="H20" s="44"/>
      <c r="I20" s="54">
        <v>2791600</v>
      </c>
      <c r="J20" s="43">
        <v>2528583.17</v>
      </c>
      <c r="K20" s="43">
        <v>49397886.490000002</v>
      </c>
      <c r="L20" s="43">
        <v>109852822.84999999</v>
      </c>
      <c r="M20" s="46"/>
      <c r="N20" s="128"/>
    </row>
    <row r="21" spans="1:14" ht="33.75">
      <c r="A21" s="131"/>
      <c r="B21" s="50" t="s">
        <v>38</v>
      </c>
      <c r="C21" s="134"/>
      <c r="D21" s="128"/>
      <c r="E21" s="43">
        <v>77439975</v>
      </c>
      <c r="F21" s="137"/>
      <c r="G21" s="140"/>
      <c r="H21" s="44"/>
      <c r="I21" s="54">
        <v>1196400</v>
      </c>
      <c r="J21" s="43">
        <v>1083678.5</v>
      </c>
      <c r="K21" s="43">
        <v>21170522.789999999</v>
      </c>
      <c r="L21" s="43">
        <v>47079781.25</v>
      </c>
      <c r="M21" s="46"/>
      <c r="N21" s="128"/>
    </row>
    <row r="22" spans="1:14" ht="32.25" customHeight="1">
      <c r="A22" s="132"/>
      <c r="B22" s="41" t="s">
        <v>39</v>
      </c>
      <c r="C22" s="135"/>
      <c r="D22" s="129"/>
      <c r="E22" s="43">
        <v>35366750</v>
      </c>
      <c r="F22" s="138"/>
      <c r="G22" s="141"/>
      <c r="H22" s="44"/>
      <c r="I22" s="54"/>
      <c r="J22" s="43">
        <v>32802407</v>
      </c>
      <c r="K22" s="43">
        <v>15126852</v>
      </c>
      <c r="L22" s="43">
        <v>10469465.949999999</v>
      </c>
      <c r="M22" s="46">
        <f>SUM(J22:L22)</f>
        <v>58398724.950000003</v>
      </c>
      <c r="N22" s="129"/>
    </row>
    <row r="23" spans="1:14">
      <c r="A23" s="9"/>
      <c r="B23" s="41"/>
      <c r="C23" s="55"/>
      <c r="D23" s="53"/>
      <c r="E23" s="43"/>
      <c r="F23" s="43"/>
      <c r="G23" s="56"/>
      <c r="H23" s="56"/>
      <c r="I23" s="43"/>
      <c r="J23" s="43"/>
      <c r="K23" s="43"/>
      <c r="L23" s="43"/>
      <c r="M23" s="43"/>
      <c r="N23" s="43"/>
    </row>
    <row r="24" spans="1:14" ht="28.5" customHeight="1">
      <c r="A24" s="5"/>
      <c r="B24" s="13" t="s">
        <v>49</v>
      </c>
      <c r="C24" s="13"/>
      <c r="D24" s="13"/>
      <c r="E24" s="14">
        <f>SUM(E9+E10+E11+E15+E19)</f>
        <v>491160300</v>
      </c>
      <c r="F24" s="14"/>
      <c r="G24" s="15"/>
      <c r="H24" s="15"/>
      <c r="I24" s="36" t="e">
        <f>SUM(I9:I10)+SUM(#REF!)</f>
        <v>#REF!</v>
      </c>
      <c r="J24" s="14">
        <f>J9+J10+J14+J18+J22</f>
        <v>38979898.450000003</v>
      </c>
      <c r="K24" s="14">
        <f>K9+K10+K14+K18+K22</f>
        <v>51941243</v>
      </c>
      <c r="L24" s="14">
        <f>L9+L10+L14+L18+L22</f>
        <v>38574072.109999999</v>
      </c>
      <c r="M24" s="14">
        <f>SUM(J24:L24)</f>
        <v>129495213.56</v>
      </c>
      <c r="N24" s="14"/>
    </row>
    <row r="25" spans="1:14" hidden="1">
      <c r="A25" s="9"/>
      <c r="B25" s="11"/>
      <c r="C25" s="11"/>
      <c r="D25" s="11"/>
      <c r="E25" s="10"/>
      <c r="F25" s="10"/>
      <c r="G25" s="10"/>
      <c r="H25" s="28"/>
      <c r="I25" s="35"/>
      <c r="J25" s="10"/>
      <c r="K25" s="10"/>
      <c r="L25" s="10"/>
      <c r="M25" s="10"/>
      <c r="N25" s="10"/>
    </row>
    <row r="26" spans="1:14" hidden="1">
      <c r="A26" s="9"/>
      <c r="B26" s="11"/>
      <c r="C26" s="11"/>
      <c r="D26" s="11"/>
      <c r="E26" s="11"/>
      <c r="F26" s="11"/>
      <c r="G26" s="16">
        <f>SUM(G9:G22)</f>
        <v>1.8</v>
      </c>
      <c r="H26" s="12"/>
      <c r="I26" s="37"/>
      <c r="J26" s="11"/>
      <c r="K26" s="11"/>
      <c r="L26" s="11"/>
      <c r="M26" s="11"/>
      <c r="N26" s="11"/>
    </row>
    <row r="27" spans="1:14" hidden="1">
      <c r="A27" s="9"/>
      <c r="B27" s="17"/>
      <c r="C27" s="17"/>
      <c r="D27" s="17"/>
      <c r="E27" s="17"/>
      <c r="F27" s="17"/>
      <c r="G27" s="17"/>
      <c r="H27" s="29"/>
      <c r="I27" s="40"/>
      <c r="J27" s="17"/>
      <c r="K27" s="17"/>
      <c r="L27" s="17"/>
      <c r="M27" s="17"/>
      <c r="N27" s="17"/>
    </row>
    <row r="28" spans="1:14" hidden="1">
      <c r="A28" s="9"/>
      <c r="B28" s="17"/>
      <c r="C28" s="17"/>
      <c r="D28" s="17"/>
      <c r="E28" s="17"/>
      <c r="F28" s="17"/>
      <c r="G28" s="17"/>
      <c r="H28" s="29"/>
      <c r="I28" s="40"/>
      <c r="J28" s="17"/>
      <c r="K28" s="17"/>
      <c r="L28" s="17"/>
      <c r="M28" s="17"/>
      <c r="N28" s="17"/>
    </row>
    <row r="29" spans="1:14" hidden="1">
      <c r="A29" s="9"/>
      <c r="B29" s="17"/>
      <c r="C29" s="17"/>
      <c r="D29" s="17"/>
      <c r="E29" s="17"/>
      <c r="F29" s="17"/>
      <c r="G29" s="17"/>
      <c r="H29" s="29"/>
      <c r="I29" s="40"/>
      <c r="J29" s="17"/>
      <c r="K29" s="17"/>
      <c r="L29" s="17"/>
      <c r="M29" s="17"/>
      <c r="N29" s="17"/>
    </row>
    <row r="30" spans="1:14">
      <c r="I30" s="38"/>
      <c r="J30" s="19"/>
      <c r="K30" s="19"/>
    </row>
    <row r="31" spans="1:14" ht="32.25" customHeight="1">
      <c r="B31" s="99" t="s">
        <v>58</v>
      </c>
      <c r="C31" s="100"/>
      <c r="D31" s="100"/>
      <c r="E31" s="100"/>
      <c r="F31" s="100"/>
      <c r="G31" s="100"/>
      <c r="H31" s="31"/>
      <c r="J31" s="20"/>
      <c r="K31" s="22"/>
      <c r="L31" s="21"/>
      <c r="M31" s="21"/>
    </row>
    <row r="32" spans="1:14" ht="36" customHeight="1">
      <c r="B32" s="99" t="s">
        <v>59</v>
      </c>
      <c r="C32" s="100"/>
      <c r="D32" s="100"/>
      <c r="E32" s="100"/>
      <c r="F32" s="100"/>
      <c r="G32" s="100"/>
      <c r="H32" s="31"/>
      <c r="N32" s="25"/>
    </row>
    <row r="33" spans="2:8" ht="39" customHeight="1">
      <c r="B33" s="99" t="s">
        <v>61</v>
      </c>
      <c r="C33" s="100"/>
      <c r="D33" s="100"/>
      <c r="E33" s="100"/>
      <c r="F33" s="100"/>
      <c r="G33" s="100"/>
      <c r="H33" s="31"/>
    </row>
    <row r="34" spans="2:8" ht="24.75" customHeight="1">
      <c r="B34" s="99" t="s">
        <v>70</v>
      </c>
      <c r="C34" s="100"/>
      <c r="D34" s="100"/>
      <c r="E34" s="100"/>
      <c r="F34" s="100"/>
      <c r="G34" s="100"/>
      <c r="H34" s="31"/>
    </row>
    <row r="35" spans="2:8" ht="63" customHeight="1">
      <c r="B35" s="101" t="s">
        <v>63</v>
      </c>
      <c r="C35" s="102"/>
      <c r="D35" s="102"/>
      <c r="E35" s="102"/>
      <c r="F35" s="102"/>
      <c r="G35" s="102"/>
    </row>
    <row r="36" spans="2:8">
      <c r="B36" s="103" t="s">
        <v>68</v>
      </c>
      <c r="C36" s="104"/>
      <c r="D36" s="104"/>
      <c r="E36" s="104"/>
      <c r="F36" s="104"/>
      <c r="G36" s="104"/>
    </row>
    <row r="37" spans="2:8" ht="27" customHeight="1">
      <c r="B37" s="97" t="s">
        <v>69</v>
      </c>
      <c r="C37" s="98"/>
      <c r="D37" s="98"/>
      <c r="E37" s="98"/>
      <c r="F37" s="98"/>
      <c r="G37" s="98"/>
    </row>
  </sheetData>
  <mergeCells count="42">
    <mergeCell ref="A1:N2"/>
    <mergeCell ref="L3:O3"/>
    <mergeCell ref="A4:N4"/>
    <mergeCell ref="A5:A7"/>
    <mergeCell ref="B5:B7"/>
    <mergeCell ref="C5:C7"/>
    <mergeCell ref="D5:D7"/>
    <mergeCell ref="M5:M6"/>
    <mergeCell ref="E5:F6"/>
    <mergeCell ref="G5:G6"/>
    <mergeCell ref="B37:G37"/>
    <mergeCell ref="B31:G31"/>
    <mergeCell ref="B32:G32"/>
    <mergeCell ref="B33:G33"/>
    <mergeCell ref="B34:G34"/>
    <mergeCell ref="B35:G35"/>
    <mergeCell ref="B36:G36"/>
    <mergeCell ref="A19:A22"/>
    <mergeCell ref="C19:C22"/>
    <mergeCell ref="D19:D22"/>
    <mergeCell ref="F19:F22"/>
    <mergeCell ref="G11:G14"/>
    <mergeCell ref="G19:G22"/>
    <mergeCell ref="G15:G18"/>
    <mergeCell ref="A15:A18"/>
    <mergeCell ref="A11:A14"/>
    <mergeCell ref="C11:C14"/>
    <mergeCell ref="D15:D18"/>
    <mergeCell ref="F15:F18"/>
    <mergeCell ref="C15:C18"/>
    <mergeCell ref="D11:D14"/>
    <mergeCell ref="F11:F14"/>
    <mergeCell ref="N11:N14"/>
    <mergeCell ref="I5:I6"/>
    <mergeCell ref="K5:K6"/>
    <mergeCell ref="N19:N22"/>
    <mergeCell ref="N5:N7"/>
    <mergeCell ref="N15:N18"/>
    <mergeCell ref="E7:M7"/>
    <mergeCell ref="H5:H6"/>
    <mergeCell ref="J5:J6"/>
    <mergeCell ref="L5:L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colBreaks count="1" manualBreakCount="1">
    <brk id="14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sprawozdanie cz A</vt:lpstr>
      <vt:lpstr>sprawozdanie cz B</vt:lpstr>
      <vt:lpstr>Krakow</vt:lpstr>
      <vt:lpstr>Gdansk</vt:lpstr>
      <vt:lpstr>KPM3</vt:lpstr>
      <vt:lpstr>'KPM3'!Obszar_wydruku</vt:lpstr>
      <vt:lpstr>'sprawozdanie cz A'!Obszar_wydruku</vt:lpstr>
      <vt:lpstr>'sprawozdanie cz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Jachym Kamila</dc:creator>
  <cp:lastModifiedBy>Hibner-Pałyska Mateusz</cp:lastModifiedBy>
  <cp:lastPrinted>2023-02-03T14:01:23Z</cp:lastPrinted>
  <dcterms:created xsi:type="dcterms:W3CDTF">2011-08-05T13:17:29Z</dcterms:created>
  <dcterms:modified xsi:type="dcterms:W3CDTF">2023-06-09T11:42:14Z</dcterms:modified>
</cp:coreProperties>
</file>