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1_BIULETYNY TYGODNIOWE\Biuletyn_22_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II_2020" sheetId="57" r:id="rId11"/>
    <sheet name="Eksport I-III_2020" sheetId="58" r:id="rId12"/>
    <sheet name="Import_I-III_2020" sheetId="59"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I-III_2020'!#REF!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703" i="45" l="1"/>
  <c r="D703" i="45"/>
  <c r="E703" i="45"/>
  <c r="F703" i="45"/>
  <c r="G703" i="45"/>
  <c r="H703" i="45"/>
  <c r="I703" i="45"/>
  <c r="J703" i="45"/>
  <c r="K703" i="45"/>
  <c r="K697" i="45"/>
  <c r="J697" i="45"/>
  <c r="I697" i="45"/>
  <c r="H697" i="45"/>
  <c r="G697" i="45"/>
  <c r="F697" i="45"/>
  <c r="E697" i="45"/>
  <c r="D697" i="45"/>
  <c r="C695" i="45"/>
  <c r="C694" i="45"/>
  <c r="C693" i="45"/>
  <c r="C692" i="45"/>
  <c r="C691" i="45"/>
  <c r="C690" i="45"/>
  <c r="C689" i="45"/>
  <c r="C688" i="45"/>
  <c r="C687" i="45"/>
  <c r="C686" i="45"/>
  <c r="C685" i="45"/>
  <c r="C702" i="45" s="1"/>
  <c r="C684" i="45"/>
  <c r="C697" i="45" s="1"/>
  <c r="K675" i="45"/>
  <c r="J675" i="45"/>
  <c r="I675" i="45"/>
  <c r="H675" i="45"/>
  <c r="G675" i="45"/>
  <c r="F675" i="45"/>
  <c r="E675" i="45"/>
  <c r="D675" i="45"/>
  <c r="C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s="1"/>
  <c r="D701" i="45"/>
  <c r="E701" i="45"/>
  <c r="F701" i="45"/>
  <c r="G701" i="45"/>
  <c r="H701" i="45"/>
  <c r="I701" i="45"/>
  <c r="J701" i="45"/>
  <c r="K701" i="45"/>
  <c r="D702" i="45"/>
  <c r="E702" i="45"/>
  <c r="F702" i="45"/>
  <c r="G702" i="45"/>
  <c r="H702" i="45"/>
  <c r="I702" i="45"/>
  <c r="J702" i="45"/>
  <c r="K702" i="45"/>
  <c r="C701" i="45" l="1"/>
  <c r="S16" i="59"/>
  <c r="S15" i="59"/>
  <c r="S14" i="59"/>
  <c r="S13" i="59"/>
  <c r="S12" i="59"/>
  <c r="S11" i="59"/>
  <c r="S10" i="59"/>
  <c r="S9" i="59"/>
  <c r="S8" i="59"/>
  <c r="N8" i="59"/>
  <c r="S25" i="58"/>
  <c r="N25" i="58"/>
  <c r="S24" i="58"/>
  <c r="N24" i="58"/>
  <c r="S23" i="58"/>
  <c r="N23" i="58"/>
  <c r="S22" i="58"/>
  <c r="N22" i="58"/>
  <c r="S21" i="58"/>
  <c r="N21" i="58"/>
  <c r="S20" i="58"/>
  <c r="N20" i="58"/>
  <c r="S19" i="58"/>
  <c r="N19" i="58"/>
  <c r="S18" i="58"/>
  <c r="N18" i="58"/>
  <c r="S17" i="58"/>
  <c r="N17" i="58"/>
  <c r="S16" i="58"/>
  <c r="N16" i="58"/>
  <c r="S15" i="58"/>
  <c r="N15" i="58"/>
  <c r="S14" i="58"/>
  <c r="N14" i="58"/>
  <c r="S13" i="58"/>
  <c r="N13" i="58"/>
  <c r="S12" i="58"/>
  <c r="N12" i="58"/>
  <c r="S11" i="58"/>
  <c r="N11" i="58"/>
  <c r="S10" i="58"/>
  <c r="N10" i="58"/>
  <c r="S9" i="58"/>
  <c r="N9" i="58"/>
  <c r="S8" i="58"/>
  <c r="N8" i="58"/>
  <c r="S7" i="58"/>
  <c r="N7" i="58"/>
  <c r="E26" i="57"/>
  <c r="D26" i="57"/>
  <c r="C26" i="57"/>
  <c r="B26" i="57"/>
  <c r="F26" i="57" s="1"/>
  <c r="F25" i="57"/>
  <c r="D25" i="57"/>
  <c r="F24" i="57"/>
  <c r="D24" i="57"/>
  <c r="F23" i="57"/>
  <c r="D23" i="57"/>
  <c r="H22" i="57"/>
  <c r="F22" i="57"/>
  <c r="D22" i="57"/>
  <c r="F21" i="57"/>
  <c r="D21" i="57"/>
  <c r="E13" i="57"/>
  <c r="C13" i="57"/>
  <c r="D13" i="57" s="1"/>
  <c r="B13" i="57"/>
  <c r="F13" i="57" s="1"/>
  <c r="F12" i="57"/>
  <c r="D12" i="57"/>
  <c r="F11" i="57"/>
  <c r="D11" i="57"/>
  <c r="F10" i="57"/>
  <c r="D10" i="57"/>
  <c r="H9" i="57"/>
  <c r="F9" i="57"/>
  <c r="D9" i="57"/>
  <c r="F8" i="57"/>
  <c r="D8" i="57"/>
  <c r="E26" i="46" l="1"/>
  <c r="C26" i="46"/>
  <c r="B26" i="46"/>
  <c r="F26" i="46" s="1"/>
  <c r="F25" i="46"/>
  <c r="D25" i="46"/>
  <c r="F24" i="46"/>
  <c r="D24" i="46"/>
  <c r="F23" i="46"/>
  <c r="D23" i="46"/>
  <c r="H22" i="46"/>
  <c r="F22" i="46"/>
  <c r="D22" i="46"/>
  <c r="F21" i="46"/>
  <c r="D21" i="46"/>
  <c r="E13" i="46"/>
  <c r="C13" i="46"/>
  <c r="D13" i="46" s="1"/>
  <c r="B13" i="46"/>
  <c r="F12" i="46"/>
  <c r="D12" i="46"/>
  <c r="F11" i="46"/>
  <c r="D11" i="46"/>
  <c r="F10" i="46"/>
  <c r="D10" i="46"/>
  <c r="H9" i="46"/>
  <c r="F9" i="46"/>
  <c r="D9" i="46"/>
  <c r="F8" i="46"/>
  <c r="D8" i="46"/>
  <c r="D26" i="46" l="1"/>
  <c r="F13" i="46"/>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<sst xmlns="http://schemas.openxmlformats.org/spreadsheetml/2006/main" count="5773" uniqueCount="488">
  <si>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</si>
  <si>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</si>
  <si>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</si>
  <si>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</si>
  <si>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</si>
  <si>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</si>
  <si>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</si>
  <si>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</si>
  <si>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</si>
  <si>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</si>
  <si>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</si>
  <si>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</si>
  <si>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</si>
  <si>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</si>
  <si>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</si>
  <si>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</si>
  <si>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</si>
  <si>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</si>
  <si>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</si>
  <si>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</si>
  <si>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</si>
  <si>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</si>
  <si>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</si>
  <si>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</si>
  <si>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</si>
  <si>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</si>
  <si>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</si>
  <si>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</si>
  <si>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</si>
  <si>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</si>
  <si>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</si>
  <si>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</si>
  <si>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</si>
  <si>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</si>
  <si>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</si>
  <si>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</si>
  <si>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</si>
  <si>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</si>
  <si>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</si>
  <si>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</si>
  <si>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</si>
  <si>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</si>
  <si>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</si>
  <si>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</si>
  <si>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</si>
  <si>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</si>
  <si>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</si>
  <si>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</si>
  <si>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</si>
  <si>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</si>
  <si>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</si>
  <si>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</si>
  <si>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</si>
  <si>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</si>
  <si>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</si>
  <si>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</si>
  <si>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</si>
  <si>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</si>
  <si>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</si>
  <si>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</si>
  <si>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</si>
  <si>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</si>
  <si>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</si>
  <si>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</si>
  <si>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</si>
  <si>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</si>
  <si>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</si>
  <si>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</si>
  <si>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</si>
  <si>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</si>
  <si>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</si>
  <si>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</si>
  <si>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</si>
  <si>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</si>
  <si>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</si>
  <si>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</si>
  <si>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</si>
  <si>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</si>
  <si>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</si>
  <si>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</si>
  <si>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</si>
  <si>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</si>
  <si>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</si>
  <si>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</si>
  <si>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</si>
  <si>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</si>
  <si>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</si>
  <si>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</si>
  <si>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</si>
  <si>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</si>
  <si>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</si>
  <si>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</si>
  <si>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</si>
  <si>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</si>
  <si>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</si>
  <si>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</si>
  <si>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</si>
  <si>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</si>
  <si>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</si>
  <si>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</si>
  <si>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</si>
  <si>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</si>
  <si>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</si>
  <si>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</si>
  <si>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</si>
  <si>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</si>
  <si>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</si>
  <si>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</si>
  <si>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</si>
  <si>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</si>
  <si>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</si>
  <si>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</si>
  <si>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</si>
  <si>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</si>
  <si>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</si>
  <si>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</si>
  <si>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</si>
  <si>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</si>
  <si>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</si>
  <si>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</si>
  <si>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</si>
  <si>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</si>
  <si>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</si>
  <si>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</si>
  <si>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</si>
  <si>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</si>
  <si>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</si>
  <si>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</si>
  <si>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</si>
  <si>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</si>
  <si>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</si>
  <si>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</si>
  <si>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</si>
  <si>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</si>
  <si>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</si>
  <si>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</si>
  <si>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</si>
  <si>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</si>
  <si>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</si>
  <si>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</si>
  <si>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</si>
  <si>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</si>
  <si>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</si>
  <si>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</si>
  <si>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</si>
  <si>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</si>
  <si>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</si>
  <si>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</si>
  <si>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</si>
  <si>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</si>
  <si>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</si>
  <si>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</si>
  <si>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</si>
  <si>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</si>
  <si>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</si>
  <si>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</si>
  <si>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</si>
  <si>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</si>
  <si>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</si>
  <si>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</si>
  <si>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</si>
  <si>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</si>
  <si>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</si>
  <si>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</si>
  <si>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</si>
  <si>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</si>
  <si>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</si>
  <si>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</si>
  <si>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</si>
  <si>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</si>
  <si>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</si>
  <si>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</si>
  <si>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</si>
  <si>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</si>
  <si>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</si>
  <si>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</si>
  <si>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</si>
  <si>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</si>
  <si>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</si>
  <si>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</si>
  <si>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</si>
  <si>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</si>
  <si>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</si>
  <si>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</si>
  <si>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</si>
  <si>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</si>
  <si>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</si>
  <si>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</si>
  <si>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</si>
  <si>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</si>
  <si>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</si>
  <si>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</si>
  <si>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</si>
  <si>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</si>
  <si>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</si>
  <si>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</si>
  <si>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</si>
  <si>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</si>
  <si>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</si>
  <si>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</si>
  <si>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</si>
  <si>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</si>
  <si>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</si>
  <si>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</si>
  <si>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</si>
  <si>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</si>
  <si>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</si>
  <si>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</si>
  <si>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</si>
  <si>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</si>
  <si>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</si>
  <si>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</si>
  <si>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</si>
  <si>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</si>
  <si>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</si>
  <si>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</si>
  <si>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</si>
  <si>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</si>
  <si>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</si>
  <si>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</si>
  <si>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</si>
  <si>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</si>
  <si>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</si>
  <si>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</si>
  <si>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</si>
  <si>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</si>
  <si>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</si>
  <si>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</si>
  <si>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</si>
  <si>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</si>
  <si>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</si>
  <si>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</si>
  <si>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</si>
  <si>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</si>
  <si>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</si>
  <si>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</si>
  <si>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</si>
  <si>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</si>
  <si>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</si>
  <si>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</si>
  <si>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</si>
  <si>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</si>
  <si>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</si>
  <si>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</si>
  <si>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</si>
  <si>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</si>
  <si>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</si>
  <si>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</si>
  <si>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</si>
  <si>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</si>
  <si>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</si>
  <si>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</si>
  <si>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</si>
  <si>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</si>
  <si>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</si>
  <si>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</si>
  <si>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</si>
  <si>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</si>
  <si>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</si>
  <si>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</si>
  <si>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</si>
  <si>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</si>
  <si>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</si>
  <si>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</si>
  <si>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</si>
  <si>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</si>
  <si>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</si>
  <si>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</si>
  <si>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</si>
  <si>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</si>
  <si>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</si>
  <si>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</si>
  <si>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</si>
  <si>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</si>
  <si>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</si>
  <si>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</si>
  <si>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</si>
  <si>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</si>
  <si>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</si>
  <si>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</si>
  <si>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</si>
  <si>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</si>
  <si>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</si>
  <si>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</si>
  <si>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</si>
  <si>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</si>
  <si>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</si>
  <si>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</si>
  <si>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</si>
  <si>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</si>
  <si>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</si>
  <si>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</si>
  <si>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</si>
  <si>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</si>
  <si>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</si>
  <si>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</si>
  <si>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</si>
  <si>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</si>
  <si>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</si>
  <si>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</si>
  <si>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</si>
  <si>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</si>
  <si>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</si>
  <si>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</si>
  <si>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</si>
  <si>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</si>
  <si>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</si>
  <si>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</si>
  <si>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</si>
  <si>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</si>
  <si>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</si>
  <si>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</si>
  <si>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</si>
  <si>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</si>
  <si>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</si>
  <si>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</si>
  <si>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</si>
  <si>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</si>
  <si>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</si>
  <si>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</si>
  <si>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</si>
  <si>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</si>
  <si>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</si>
  <si>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</si>
  <si>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</si>
  <si>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</si>
  <si>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</si>
  <si>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</si>
  <si>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</si>
  <si>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</si>
  <si>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</si>
  <si>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</si>
  <si>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</si>
  <si>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</si>
  <si>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</si>
  <si>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</si>
  <si>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</si>
  <si>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</si>
  <si>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</si>
  <si>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</si>
  <si>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</si>
  <si>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</si>
  <si>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</si>
  <si>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</si>
  <si>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</si>
  <si>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</si>
  <si>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</si>
  <si>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</si>
  <si>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</si>
  <si>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</si>
  <si>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</si>
  <si>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</si>
  <si>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</si>
  <si>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</si>
  <si>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</si>
  <si>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</si>
  <si>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</si>
  <si>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</si>
  <si>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</si>
  <si>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</si>
  <si>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</si>
  <si>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</si>
  <si>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</si>
  <si>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</si>
  <si>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</si>
  <si>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</si>
  <si>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</si>
  <si>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</si>
  <si>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</si>
  <si>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</si>
  <si>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</si>
  <si>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</si>
  <si>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</si>
  <si>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</si>
  <si>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</si>
  <si>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</si>
  <si>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</si>
  <si>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</si>
  <si>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</si>
  <si>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</si>
  <si>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</si>
  <si>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</si>
  <si>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</si>
  <si>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</si>
  <si>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</si>
  <si>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</si>
  <si>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</si>
  <si>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</si>
  <si>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</si>
  <si>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</si>
  <si>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</si>
  <si>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</si>
  <si>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</si>
  <si>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</si>
  <si>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</si>
  <si>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</si>
  <si>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</si>
  <si>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</si>
  <si>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</si>
  <si>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</si>
  <si>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</si>
  <si>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</si>
  <si>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</si>
  <si>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</si>
  <si>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</si>
  <si>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</si>
  <si>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</si>
  <si>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</si>
  <si>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</si>
  <si>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</si>
  <si>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</si>
  <si>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</si>
  <si>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</si>
  <si>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</si>
  <si>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</si>
  <si>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</si>
  <si>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</si>
  <si>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</si>
  <si>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</si>
  <si>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</si>
  <si>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</si>
  <si>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</si>
  <si>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</si>
  <si>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</si>
  <si>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</si>
  <si>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</si>
  <si>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</si>
  <si>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</si>
  <si>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</si>
  <si>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</si>
  <si>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</si>
  <si>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</si>
  <si>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</si>
  <si>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</si>
  <si>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</si>
  <si>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</si>
  <si>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</si>
  <si>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</si>
  <si>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</si>
  <si>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</si>
  <si>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</si>
  <si>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</si>
  <si>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</si>
  <si>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</si>
  <si>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</si>
  <si>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</si>
  <si>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</si>
  <si>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</si>
  <si>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</si>
  <si>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</si>
  <si>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</si>
  <si>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</si>
  <si>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</si>
  <si>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</si>
  <si>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</si>
  <si>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</si>
  <si>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</si>
  <si>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</si>
  <si>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</si>
  <si>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</si>
  <si>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</si>
  <si>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</si>
  <si>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</si>
  <si>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n/a</t>
  </si>
  <si>
    <t>n/a - dane niedostępne lub do wyjaśnienia</t>
  </si>
  <si>
    <t>Źródło: Ministerstwo Finansów</t>
  </si>
  <si>
    <t>Ministerstwo Rolnictwa i Rozwoju Wsi</t>
  </si>
  <si>
    <t xml:space="preserve">Opracowała: </t>
  </si>
  <si>
    <t>11.05.2020 - 17.05.2020</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</si>
  <si>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I-III 2020 r. (dane wstępne) </t>
    </r>
    <r>
      <rPr>
        <b/>
        <sz val="11"/>
        <rFont val="Times New Roman"/>
        <family val="1"/>
        <charset val="238"/>
      </rPr>
      <t xml:space="preserve">w porównaniu do I-III 2019 r. </t>
    </r>
    <r>
      <rPr>
        <i/>
        <sz val="11"/>
        <rFont val="Times New Roman"/>
        <family val="1"/>
        <charset val="238"/>
      </rPr>
      <t>(wg wstępnych danych Min. Finansów).</t>
    </r>
  </si>
  <si>
    <t>I-III 2020 r. (wstępne)</t>
  </si>
  <si>
    <t>I-III 2019 r.</t>
  </si>
  <si>
    <t>zmiana w stos. do I-III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</si>
  <si>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I-III 2020 r. (dane wstępne)  </t>
    </r>
    <r>
      <rPr>
        <b/>
        <sz val="11"/>
        <rFont val="Times New Roman"/>
        <family val="1"/>
        <charset val="238"/>
      </rPr>
      <t>w porównaniu do I-II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</si>
  <si>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I-III 2020 r.</t>
    </r>
    <r>
      <rPr>
        <b/>
        <sz val="14"/>
        <color indexed="8"/>
        <rFont val="Arial"/>
        <family val="2"/>
        <charset val="238"/>
      </rPr>
      <t xml:space="preserve"> (dane wstępne)</t>
    </r>
  </si>
  <si>
    <t>OKRES: I-III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</si>
  <si>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I-III 2020 r.</t>
    </r>
    <r>
      <rPr>
        <b/>
        <sz val="14"/>
        <color indexed="8"/>
        <rFont val="Arial"/>
        <family val="2"/>
        <charset val="238"/>
      </rPr>
      <t xml:space="preserve"> (dane wstępne)</t>
    </r>
  </si>
  <si>
    <t>OKRES: I - III 2020 r. (wstępne) - ważniejsze państwa</t>
  </si>
  <si>
    <t>24.05.2020</t>
  </si>
  <si>
    <t>NR 22/2020</t>
  </si>
  <si>
    <t>04.06.2020 r.</t>
  </si>
  <si>
    <t>Notowania z okresu: 25 - 31.05.2020r.</t>
  </si>
  <si>
    <t>2020-05-31</t>
  </si>
  <si>
    <r>
      <t xml:space="preserve">Tablica 5. Średnie ceny sprzedaży netto (bez VAT) elementów mięsa wołowego wg makroregionów </t>
    </r>
    <r>
      <rPr>
        <b/>
        <sz val="14"/>
        <color rgb="FF0000FF"/>
        <rFont val="Times New Roman CE"/>
        <family val="1"/>
        <charset val="238"/>
      </rPr>
      <t>w okresie: 25 - 31.05.2020</t>
    </r>
  </si>
  <si>
    <t>idem</t>
  </si>
  <si>
    <t>Dane nie zostały przesłane - niektóre ceny takie same jak tydzień wcześniej: EL, MT</t>
  </si>
  <si>
    <t>25 - 31.05.2020r.</t>
  </si>
  <si>
    <t>Tydzień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</si>
</sst>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9" formatCode="_-* #,##0.00_-;\-* #,##0.00_-;_-* &quot;-&quot;??_-;_-@_-"/>
  </numFmts>
  <fonts count="22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1">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right style="thin">
        <color indexed="8"/>
      </right>
      <top style="thin">
        <color indexed="8"/>
      </top>
      <bottom style="thin">
        <color indexed="8"/>
      </bottom>
      <diagonal/>
    </border>
  </borders>
  <cellStyleXfs count="216">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179" fontId="58" fillId="0" borderId="0" applyFont="0" applyFill="0" applyBorder="0" applyAlignment="0" applyProtection="0"/>
  </cellStyleXfs>
  <cellXfs count="1499">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4" fontId="153" fillId="0" borderId="27" xfId="188" applyNumberFormat="1" applyFont="1" applyFill="1" applyBorder="1" applyAlignment="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173" fontId="205" fillId="64" borderId="0" xfId="99" applyNumberFormat="1"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173" fontId="200" fillId="64" borderId="0" xfId="99" applyNumberFormat="1" applyFont="1" applyFill="1" applyBorder="1" applyAlignment="1">
      <alignment horizontal="center" vertical="center"/>
    </xf>
    <xf numFmtId="0" fontId="204" fillId="64" borderId="0" xfId="188" applyFont="1" applyFill="1" applyBorder="1" applyAlignment="1">
      <alignment horizontal="center" vertical="center"/>
    </xf>
    <xf numFmtId="0" fontId="203" fillId="64" borderId="36" xfId="188" applyFont="1" applyFill="1" applyBorder="1" applyAlignment="1" applyProtection="1">
      <alignment horizontal="center" vertical="center"/>
      <protection locked="0"/>
    </xf>
    <xf numFmtId="0" fontId="203" fillId="64" borderId="38" xfId="188" applyFont="1" applyFill="1" applyBorder="1" applyAlignment="1" applyProtection="1">
      <alignment horizontal="center" vertical="center"/>
      <protection locked="0"/>
    </xf>
    <xf numFmtId="0" fontId="203" fillId="61" borderId="38" xfId="188" applyFont="1" applyFill="1" applyBorder="1" applyAlignment="1" applyProtection="1">
      <alignment horizontal="center" vertical="center"/>
      <protection locked="0"/>
    </xf>
    <xf numFmtId="0" fontId="203" fillId="61" borderId="40" xfId="188" applyFont="1" applyFill="1" applyBorder="1" applyAlignment="1" applyProtection="1">
      <alignment horizontal="center" vertical="center"/>
      <protection locked="0"/>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3" fontId="37" fillId="0" borderId="55" xfId="188" applyNumberFormat="1" applyFont="1" applyBorder="1"/>
    <xf numFmtId="3" fontId="37" fillId="0" borderId="3" xfId="188" applyNumberFormat="1" applyFont="1" applyBorder="1"/>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4" fontId="5" fillId="0" borderId="47" xfId="0" applyNumberFormat="1" applyFont="1" applyBorder="1" applyAlignment="1">
      <alignment horizontal="center" vertical="center" wrapText="1"/>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0" fillId="0" borderId="110" xfId="0" applyNumberFormat="1" applyBorder="1"/>
    <xf numFmtId="43" fontId="204" fillId="60" borderId="3" xfId="214" applyFont="1" applyFill="1" applyBorder="1" applyAlignment="1">
      <alignment horizontal="center" vertical="center"/>
    </xf>
    <xf numFmtId="165" fontId="57" fillId="0" borderId="42" xfId="51" applyNumberFormat="1" applyFont="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90" fillId="0" borderId="0" xfId="0" applyFont="1" applyBorder="1" applyAlignment="1">
      <alignment horizont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0" fillId="60" borderId="0" xfId="213" applyFont="1" applyFill="1" applyBorder="1" applyAlignment="1">
      <alignment horizontal="center" vertical="center"/>
    </xf>
    <xf numFmtId="0" fontId="204" fillId="60" borderId="0" xfId="213" applyFont="1" applyFill="1" applyBorder="1" applyAlignment="1" applyProtection="1">
      <alignment horizontal="center" vertical="center"/>
      <protection locked="0"/>
    </xf>
    <xf numFmtId="2" fontId="204" fillId="60" borderId="2" xfId="213" applyNumberFormat="1" applyFont="1" applyFill="1" applyBorder="1" applyAlignment="1" applyProtection="1">
      <alignment horizontal="center" vertical="center"/>
      <protection locked="0"/>
    </xf>
    <xf numFmtId="2" fontId="204" fillId="60" borderId="3" xfId="213" applyNumberFormat="1" applyFont="1" applyFill="1" applyBorder="1" applyAlignment="1" applyProtection="1">
      <alignment horizontal="center" vertical="center"/>
      <protection locked="0"/>
    </xf>
    <xf numFmtId="2" fontId="204" fillId="60" borderId="3" xfId="213" applyNumberFormat="1" applyFont="1" applyFill="1" applyBorder="1" applyAlignment="1">
      <alignment horizontal="center" vertical="center"/>
    </xf>
    <xf numFmtId="2" fontId="204" fillId="64" borderId="3" xfId="213"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13" applyNumberFormat="1" applyFont="1" applyFill="1" applyBorder="1" applyAlignment="1">
      <alignment horizontal="center" vertical="center"/>
    </xf>
    <xf numFmtId="0" fontId="200" fillId="60" borderId="0" xfId="213" applyFont="1" applyFill="1" applyAlignment="1">
      <alignment vertical="center"/>
    </xf>
    <xf numFmtId="2" fontId="204" fillId="60" borderId="96" xfId="213" applyNumberFormat="1" applyFont="1" applyFill="1" applyBorder="1" applyAlignment="1">
      <alignment horizontal="center" vertical="center"/>
    </xf>
    <xf numFmtId="2" fontId="204" fillId="60" borderId="97" xfId="213" applyNumberFormat="1" applyFont="1" applyFill="1" applyBorder="1" applyAlignment="1">
      <alignment horizontal="center" vertical="center"/>
    </xf>
    <xf numFmtId="2" fontId="204" fillId="64" borderId="97" xfId="213"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213"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213" applyNumberFormat="1" applyFont="1" applyFill="1" applyBorder="1" applyAlignment="1">
      <alignment horizontal="center" vertical="center"/>
    </xf>
    <xf numFmtId="0" fontId="200" fillId="60" borderId="0" xfId="213" applyFont="1" applyFill="1"/>
    <xf numFmtId="171" fontId="204" fillId="60" borderId="96" xfId="99" applyNumberFormat="1" applyFont="1" applyFill="1" applyBorder="1" applyAlignment="1">
      <alignment horizontal="center" vertical="center"/>
    </xf>
    <xf numFmtId="2" fontId="204" fillId="60" borderId="100" xfId="213" applyNumberFormat="1" applyFont="1" applyFill="1" applyBorder="1" applyAlignment="1">
      <alignment horizontal="center" vertical="center"/>
    </xf>
    <xf numFmtId="2" fontId="204" fillId="60" borderId="101" xfId="213" applyNumberFormat="1" applyFont="1" applyFill="1" applyBorder="1" applyAlignment="1">
      <alignment horizontal="center" vertical="center"/>
    </xf>
    <xf numFmtId="2" fontId="204" fillId="64" borderId="101" xfId="213"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213"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213" applyNumberFormat="1" applyFont="1" applyFill="1" applyBorder="1" applyAlignment="1">
      <alignment horizontal="center" vertical="center"/>
    </xf>
    <xf numFmtId="2" fontId="204" fillId="60" borderId="100" xfId="213" applyNumberFormat="1" applyFont="1" applyFill="1" applyBorder="1" applyAlignment="1" applyProtection="1">
      <alignment horizontal="center" vertical="center"/>
      <protection locked="0"/>
    </xf>
    <xf numFmtId="2" fontId="204" fillId="60" borderId="101" xfId="213" applyNumberFormat="1" applyFont="1" applyFill="1" applyBorder="1" applyAlignment="1" applyProtection="1">
      <alignment horizontal="center" vertical="center"/>
      <protection locked="0"/>
    </xf>
    <xf numFmtId="2" fontId="204" fillId="64" borderId="101" xfId="213" applyNumberFormat="1" applyFont="1" applyFill="1" applyBorder="1" applyAlignment="1" applyProtection="1">
      <alignment horizontal="center" vertical="center"/>
      <protection locked="0"/>
    </xf>
    <xf numFmtId="169" fontId="204" fillId="60" borderId="0" xfId="213"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213" applyNumberFormat="1" applyFont="1" applyFill="1" applyBorder="1" applyAlignment="1">
      <alignment horizontal="center" vertical="center"/>
    </xf>
    <xf numFmtId="2" fontId="204" fillId="61" borderId="101" xfId="213" applyNumberFormat="1" applyFont="1" applyFill="1" applyBorder="1" applyAlignment="1" applyProtection="1">
      <alignment horizontal="center" vertical="center"/>
      <protection locked="0"/>
    </xf>
    <xf numFmtId="2" fontId="204" fillId="61" borderId="101" xfId="213"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213"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213" applyNumberFormat="1" applyFont="1" applyFill="1" applyBorder="1" applyAlignment="1" applyProtection="1">
      <alignment horizontal="center" vertical="center"/>
      <protection locked="0"/>
    </xf>
    <xf numFmtId="2" fontId="204" fillId="61" borderId="106" xfId="213"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213"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cellXfs>
  <cellStyles count="21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526415</xdr:colOff>
      <xdr:row>21</xdr:row>
      <xdr:rowOff>36830</xdr:rowOff>
    </xdr:to>
    <xdr:pic>
      <xdr:nvPicPr>
        <xdr:cNvPr id="10" name="Obraz 9"/>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6012815" cy="3275330"/>
        </a:xfrm>
        <a:prstGeom prst="rect">
          <a:avLst/>
        </a:prstGeom>
        <a:noFill/>
        <a:ln>
          <a:noFill/>
        </a:ln>
      </xdr:spPr>
    </xdr:pic>
    <xdr:clientData/>
  </xdr:twoCellAnchor>
  <xdr:twoCellAnchor editAs="oneCell">
    <xdr:from>
      <xdr:col>10</xdr:col>
      <xdr:colOff>0</xdr:colOff>
      <xdr:row>1</xdr:row>
      <xdr:rowOff>0</xdr:rowOff>
    </xdr:from>
    <xdr:to>
      <xdr:col>19</xdr:col>
      <xdr:colOff>526415</xdr:colOff>
      <xdr:row>21</xdr:row>
      <xdr:rowOff>51435</xdr:rowOff>
    </xdr:to>
    <xdr:pic>
      <xdr:nvPicPr>
        <xdr:cNvPr id="12" name="Obraz 1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161925"/>
          <a:ext cx="6012815" cy="3289935"/>
        </a:xfrm>
        <a:prstGeom prst="rect">
          <a:avLst/>
        </a:prstGeom>
        <a:noFill/>
        <a:ln>
          <a:noFill/>
        </a:ln>
      </xdr:spPr>
    </xdr:pic>
    <xdr:clientData/>
  </xdr:twoCellAnchor>
  <xdr:twoCellAnchor editAs="oneCell">
    <xdr:from>
      <xdr:col>0</xdr:col>
      <xdr:colOff>0</xdr:colOff>
      <xdr:row>23</xdr:row>
      <xdr:rowOff>0</xdr:rowOff>
    </xdr:from>
    <xdr:to>
      <xdr:col>9</xdr:col>
      <xdr:colOff>526415</xdr:colOff>
      <xdr:row>43</xdr:row>
      <xdr:rowOff>3810</xdr:rowOff>
    </xdr:to>
    <xdr:pic>
      <xdr:nvPicPr>
        <xdr:cNvPr id="17" name="Obraz 16"/>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705225"/>
          <a:ext cx="6012815" cy="3289935"/>
        </a:xfrm>
        <a:prstGeom prst="rect">
          <a:avLst/>
        </a:prstGeom>
        <a:noFill/>
        <a:ln>
          <a:noFill/>
        </a:ln>
      </xdr:spPr>
    </xdr:pic>
    <xdr:clientData/>
  </xdr:twoCellAnchor>
  <xdr:twoCellAnchor editAs="oneCell">
    <xdr:from>
      <xdr:col>10</xdr:col>
      <xdr:colOff>0</xdr:colOff>
      <xdr:row>23</xdr:row>
      <xdr:rowOff>0</xdr:rowOff>
    </xdr:from>
    <xdr:to>
      <xdr:col>19</xdr:col>
      <xdr:colOff>526415</xdr:colOff>
      <xdr:row>43</xdr:row>
      <xdr:rowOff>3810</xdr:rowOff>
    </xdr:to>
    <xdr:pic>
      <xdr:nvPicPr>
        <xdr:cNvPr id="19" name="Obraz 18"/>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3705225"/>
          <a:ext cx="6012815" cy="3289935"/>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B31" sqref="B31"/>
    </sheetView>
  </sheetViews>
  <sheetFormatPr defaultRowHeight="11.25"/>
  <cols>
    <col min="1" max="1" width="4.42578125" style="1196" customWidth="1"/>
    <col min="2" max="2" width="13.7109375" style="1196" customWidth="1"/>
    <col min="3" max="3" width="10.28515625" style="1196" customWidth="1"/>
    <col min="4" max="4" width="10.7109375" style="1196" customWidth="1"/>
    <col min="5" max="6" width="9.140625" style="1196"/>
    <col min="7" max="7" width="12.42578125" style="1196" customWidth="1"/>
    <col min="8" max="16384" width="9.140625" style="1196"/>
  </cols>
  <sheetData>
    <row r="2" spans="1:18" ht="12.75">
      <c r="B2" s="1197" t="s">
        <v>0</v>
      </c>
      <c r="G2" s="1198" t="s">
        <v>480</v>
      </c>
      <c r="I2" s="1199"/>
    </row>
    <row r="3" spans="1:18" ht="12.75">
      <c r="B3" s="1197" t="s">
        <v>460</v>
      </c>
    </row>
    <row r="5" spans="1:18">
      <c r="B5" s="1200" t="s">
        <v>461</v>
      </c>
      <c r="C5" s="1200"/>
      <c r="D5" s="1200"/>
      <c r="E5" s="1200"/>
      <c r="F5" s="1200"/>
    </row>
    <row r="6" spans="1:18">
      <c r="B6" s="1201"/>
      <c r="C6" s="1202"/>
      <c r="D6" s="1203"/>
      <c r="E6" s="1203"/>
      <c r="F6" s="1203"/>
      <c r="G6" s="1203"/>
      <c r="H6" s="1203"/>
      <c r="I6" s="1203"/>
      <c r="J6" s="1203"/>
    </row>
    <row r="7" spans="1:18">
      <c r="B7" s="1201" t="s">
        <v>1</v>
      </c>
      <c r="C7" s="1202"/>
      <c r="D7" s="1203"/>
      <c r="E7" s="1203"/>
      <c r="F7" s="1203"/>
      <c r="G7" s="1203"/>
      <c r="H7" s="1203"/>
      <c r="I7" s="1203"/>
      <c r="J7" s="1203"/>
    </row>
    <row r="8" spans="1:18">
      <c r="B8" s="1201" t="s">
        <v>2</v>
      </c>
      <c r="C8" s="1202"/>
      <c r="D8" s="1203"/>
      <c r="E8" s="1203"/>
      <c r="F8" s="1203"/>
      <c r="G8" s="1203"/>
      <c r="H8" s="1203"/>
      <c r="I8" s="1203"/>
      <c r="J8" s="1203"/>
    </row>
    <row r="9" spans="1:18" ht="23.25">
      <c r="B9" s="1203"/>
      <c r="C9" s="1203"/>
      <c r="D9" s="1203"/>
      <c r="E9" s="1203"/>
      <c r="H9" s="1203"/>
      <c r="I9" s="1203"/>
      <c r="J9" s="1204"/>
    </row>
    <row r="10" spans="1:18" ht="24.75" customHeight="1">
      <c r="B10" s="1205" t="s">
        <v>479</v>
      </c>
      <c r="C10" s="1206"/>
      <c r="D10" s="1207" t="s">
        <v>68</v>
      </c>
      <c r="E10" s="1204"/>
      <c r="F10" s="1204"/>
      <c r="G10" s="1204"/>
      <c r="H10" s="1204"/>
      <c r="I10" s="1204"/>
      <c r="J10" s="1203"/>
    </row>
    <row r="11" spans="1:18">
      <c r="B11" s="1202"/>
      <c r="C11" s="1202"/>
      <c r="E11" s="1203"/>
      <c r="F11" s="1208" t="s">
        <v>255</v>
      </c>
      <c r="G11" s="1203"/>
      <c r="H11" s="1203"/>
      <c r="I11" s="1203"/>
      <c r="J11" s="1203"/>
    </row>
    <row r="12" spans="1:18" ht="15.75">
      <c r="B12" s="1209"/>
      <c r="C12" s="1202"/>
      <c r="D12" s="1203"/>
      <c r="E12" s="1203"/>
      <c r="F12" s="1203"/>
      <c r="G12" s="1210"/>
      <c r="H12" s="1211"/>
      <c r="I12" s="1203"/>
      <c r="J12" s="1203"/>
    </row>
    <row r="13" spans="1:18" ht="15.75">
      <c r="A13" s="1203"/>
      <c r="B13" s="1205" t="s">
        <v>481</v>
      </c>
      <c r="C13" s="1212"/>
      <c r="D13" s="1212"/>
      <c r="E13" s="1212"/>
      <c r="F13" s="1203"/>
      <c r="G13" s="1203"/>
      <c r="H13" s="65"/>
      <c r="I13" s="1203"/>
      <c r="J13" s="1203"/>
    </row>
    <row r="14" spans="1:18" ht="12.75">
      <c r="A14" s="1203"/>
      <c r="B14" s="1203"/>
      <c r="C14" s="1203"/>
      <c r="D14" s="1203"/>
      <c r="E14" s="1203"/>
      <c r="F14" s="1203"/>
      <c r="G14" s="1203"/>
      <c r="H14" s="65"/>
      <c r="I14" s="1203"/>
      <c r="J14" s="1203"/>
    </row>
    <row r="15" spans="1:18" ht="18.75">
      <c r="A15" s="1213"/>
      <c r="B15" s="1214"/>
      <c r="C15" s="1215"/>
      <c r="D15" s="1215"/>
      <c r="E15" s="1216"/>
      <c r="F15" s="1216"/>
      <c r="G15" s="1216"/>
      <c r="H15" s="1216"/>
      <c r="I15" s="1215"/>
      <c r="J15" s="1215"/>
      <c r="K15" s="1215"/>
      <c r="L15" s="1216"/>
      <c r="M15" s="1216"/>
      <c r="N15" s="1216"/>
      <c r="P15" s="1203"/>
      <c r="Q15" s="1203"/>
      <c r="R15" s="1203"/>
    </row>
    <row r="16" spans="1:18" ht="12.75">
      <c r="B16" s="1217"/>
      <c r="C16" s="1217"/>
      <c r="D16" s="1218"/>
      <c r="E16" s="1218"/>
      <c r="F16" s="1218"/>
      <c r="G16" s="1218"/>
      <c r="H16" s="1218"/>
      <c r="I16" s="1218"/>
      <c r="J16" s="1218"/>
      <c r="K16" s="1219"/>
      <c r="L16" s="1219"/>
      <c r="M16" s="1219"/>
      <c r="N16" s="1219"/>
      <c r="O16" s="1219"/>
    </row>
    <row r="17" spans="2:11">
      <c r="B17" s="1201" t="s">
        <v>336</v>
      </c>
      <c r="C17" s="1202"/>
      <c r="D17" s="1203"/>
      <c r="E17" s="1203"/>
      <c r="F17" s="1203"/>
      <c r="G17" s="1203"/>
      <c r="H17" s="1203"/>
      <c r="I17" s="1203"/>
      <c r="J17" s="1203"/>
    </row>
    <row r="18" spans="2:11">
      <c r="B18" s="1203" t="s">
        <v>3</v>
      </c>
      <c r="C18" s="1203"/>
      <c r="D18" s="1203"/>
      <c r="E18" s="1203"/>
      <c r="F18" s="1203"/>
      <c r="G18" s="1203"/>
      <c r="H18" s="1203"/>
      <c r="I18" s="1203"/>
      <c r="J18" s="1203"/>
    </row>
    <row r="19" spans="2:11">
      <c r="B19" s="1203" t="s">
        <v>466</v>
      </c>
      <c r="C19" s="1203"/>
      <c r="D19" s="1203"/>
      <c r="E19" s="1203"/>
      <c r="F19" s="1203"/>
      <c r="G19" s="1203"/>
      <c r="H19" s="1203"/>
      <c r="I19" s="1203"/>
      <c r="J19" s="1203"/>
    </row>
    <row r="20" spans="2:11">
      <c r="B20" s="1203" t="s">
        <v>4</v>
      </c>
      <c r="C20" s="1203"/>
      <c r="D20" s="1203"/>
      <c r="E20" s="1203"/>
      <c r="F20" s="1203"/>
      <c r="G20" s="1203"/>
      <c r="H20" s="1203"/>
      <c r="I20" s="1203"/>
      <c r="J20" s="1203"/>
    </row>
    <row r="21" spans="2:11">
      <c r="B21" s="1203" t="s">
        <v>5</v>
      </c>
      <c r="C21" s="1203"/>
      <c r="D21" s="1203"/>
      <c r="E21" s="1203"/>
      <c r="F21" s="1203"/>
      <c r="G21" s="1203"/>
      <c r="H21" s="1203"/>
      <c r="I21" s="1203"/>
      <c r="J21" s="1203"/>
    </row>
    <row r="22" spans="2:11">
      <c r="B22" s="1203" t="s">
        <v>86</v>
      </c>
      <c r="C22" s="1203"/>
      <c r="D22" s="1203"/>
      <c r="E22" s="1203"/>
      <c r="F22" s="1203"/>
      <c r="G22" s="1203"/>
      <c r="H22" s="1203"/>
      <c r="I22" s="1203"/>
      <c r="J22" s="1203"/>
    </row>
    <row r="23" spans="2:11">
      <c r="B23" s="1203" t="s">
        <v>6</v>
      </c>
      <c r="C23" s="1203"/>
      <c r="D23" s="1203"/>
      <c r="E23" s="1203"/>
      <c r="F23" s="1203"/>
      <c r="G23" s="1203"/>
      <c r="H23" s="1203"/>
      <c r="I23" s="1203"/>
      <c r="J23" s="1203"/>
    </row>
    <row r="24" spans="2:11">
      <c r="B24" s="1203" t="s">
        <v>97</v>
      </c>
      <c r="C24" s="1203"/>
      <c r="D24" s="1203"/>
      <c r="E24" s="1203"/>
      <c r="F24" s="1203"/>
      <c r="G24" s="1203"/>
      <c r="H24" s="1203"/>
      <c r="I24" s="1203"/>
      <c r="J24" s="1203"/>
    </row>
    <row r="25" spans="2:11">
      <c r="B25" s="1203" t="s">
        <v>7</v>
      </c>
      <c r="C25" s="1203"/>
      <c r="D25" s="1203"/>
      <c r="E25" s="1203"/>
      <c r="F25" s="1203"/>
      <c r="G25" s="1203"/>
      <c r="H25" s="1203"/>
      <c r="I25" s="1203"/>
      <c r="J25" s="1203"/>
    </row>
    <row r="26" spans="2:11">
      <c r="C26" s="1203"/>
      <c r="D26" s="1203"/>
      <c r="E26" s="1203"/>
      <c r="F26" s="1203"/>
      <c r="G26" s="1203"/>
      <c r="H26" s="1203"/>
      <c r="I26" s="1203"/>
      <c r="J26" s="1203"/>
    </row>
    <row r="27" spans="2:11" ht="11.25" customHeight="1">
      <c r="B27" s="1220" t="s">
        <v>467</v>
      </c>
      <c r="C27" s="1203"/>
      <c r="D27" s="1203"/>
      <c r="E27" s="1203"/>
      <c r="F27" s="1203"/>
      <c r="G27" s="1203"/>
      <c r="H27" s="1203"/>
      <c r="I27" s="1203"/>
    </row>
    <row r="28" spans="2:11" ht="12.75">
      <c r="B28" s="1220"/>
    </row>
    <row r="29" spans="2:11" ht="12.75">
      <c r="B29" s="1220" t="s">
        <v>330</v>
      </c>
    </row>
    <row r="30" spans="2:11">
      <c r="B30" s="1221"/>
      <c r="C30" s="1222"/>
      <c r="D30" s="1222"/>
      <c r="E30" s="1222"/>
      <c r="F30" s="1222"/>
      <c r="G30" s="1222"/>
      <c r="H30" s="1222"/>
      <c r="I30" s="1222"/>
      <c r="J30" s="1222"/>
      <c r="K30" s="1222"/>
    </row>
    <row r="31" spans="2:11">
      <c r="B31" s="1223"/>
      <c r="C31" s="1222"/>
      <c r="D31" s="1222"/>
      <c r="E31" s="1222"/>
      <c r="F31" s="1222"/>
      <c r="G31" s="1222"/>
      <c r="H31" s="1222"/>
      <c r="I31" s="1222"/>
      <c r="J31" s="1222"/>
      <c r="K31" s="122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G32" sqref="G32"/>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4"/>
      <c r="B1" s="1085"/>
      <c r="C1" s="1084"/>
      <c r="D1" s="1084"/>
      <c r="E1" s="1084"/>
      <c r="F1" s="1084"/>
      <c r="G1" s="1084"/>
      <c r="H1" s="1084"/>
      <c r="I1" s="1085"/>
      <c r="J1" s="1084"/>
      <c r="K1" s="1084"/>
      <c r="L1" s="1084"/>
      <c r="M1" s="1084"/>
      <c r="N1" s="1084"/>
      <c r="O1" s="1084"/>
      <c r="P1" s="1085"/>
      <c r="Q1" s="1084"/>
      <c r="R1" s="1084"/>
      <c r="S1" s="1084"/>
      <c r="T1" s="1084"/>
      <c r="U1" s="1084"/>
      <c r="V1" s="1084"/>
      <c r="W1" s="1085"/>
      <c r="X1" s="1084"/>
      <c r="Y1" s="1084"/>
      <c r="Z1" s="1084"/>
      <c r="AA1" s="1084"/>
      <c r="AB1" s="1087"/>
    </row>
    <row r="2" spans="1:34">
      <c r="A2" s="1087"/>
      <c r="B2" s="1088"/>
      <c r="C2" s="1086"/>
      <c r="D2" s="1086"/>
      <c r="E2" s="1086"/>
      <c r="F2" s="1086"/>
      <c r="G2" s="1086"/>
      <c r="H2" s="1087"/>
      <c r="I2" s="1088"/>
      <c r="J2" s="1086"/>
      <c r="K2" s="1086"/>
      <c r="L2" s="1086"/>
      <c r="M2" s="1086"/>
      <c r="N2" s="1086"/>
      <c r="O2" s="1087"/>
      <c r="P2" s="1088"/>
      <c r="Q2" s="1086"/>
      <c r="R2" s="1086"/>
      <c r="S2" s="1086"/>
      <c r="T2" s="1086"/>
      <c r="U2" s="1086"/>
      <c r="V2" s="1087"/>
      <c r="W2" s="1088"/>
      <c r="X2" s="1086"/>
      <c r="Y2" s="1086"/>
      <c r="Z2" s="1086"/>
      <c r="AA2" s="1086"/>
      <c r="AB2" s="1084"/>
    </row>
    <row r="3" spans="1:34" ht="23.25">
      <c r="A3" s="1084"/>
      <c r="B3" s="1085"/>
      <c r="C3" s="1084"/>
      <c r="D3" s="1084"/>
      <c r="E3" s="1084"/>
      <c r="F3" s="1120"/>
      <c r="G3" s="1119"/>
      <c r="H3" s="1120"/>
      <c r="I3" s="1085"/>
      <c r="J3" s="1084"/>
      <c r="K3" s="1084"/>
      <c r="L3" s="1091" t="s">
        <v>427</v>
      </c>
      <c r="M3" s="1084"/>
      <c r="N3" s="1084"/>
      <c r="O3" s="1084"/>
      <c r="P3" s="1085"/>
      <c r="Q3" s="1084"/>
      <c r="R3" s="1084"/>
      <c r="S3" s="1084"/>
      <c r="T3" s="1084"/>
      <c r="U3" s="1084"/>
      <c r="V3" s="1120"/>
      <c r="W3" s="1119"/>
      <c r="X3" s="1122"/>
      <c r="Y3" s="1123" t="s">
        <v>487</v>
      </c>
      <c r="Z3" s="1122"/>
      <c r="AA3" s="1119"/>
      <c r="AB3" s="1087"/>
      <c r="AC3" s="106"/>
      <c r="AD3" s="106"/>
      <c r="AE3" s="106"/>
      <c r="AF3" s="106"/>
      <c r="AG3" s="106"/>
      <c r="AH3" s="106"/>
    </row>
    <row r="4" spans="1:34" s="1090" customFormat="1" ht="15.75">
      <c r="A4" s="1231" t="s">
        <v>485</v>
      </c>
      <c r="B4" s="1245"/>
      <c r="C4" s="1246"/>
      <c r="D4" s="1246"/>
      <c r="E4" s="1246"/>
      <c r="F4" s="1247"/>
      <c r="G4" s="1248"/>
      <c r="H4" s="1247"/>
      <c r="I4" s="1245"/>
      <c r="J4" s="1246"/>
      <c r="K4" s="1086"/>
      <c r="L4" s="1086"/>
      <c r="M4" s="1086"/>
      <c r="N4" s="1086"/>
      <c r="O4" s="1087"/>
      <c r="P4" s="1088"/>
      <c r="Q4" s="1086"/>
      <c r="R4" s="1086"/>
      <c r="S4" s="1086"/>
      <c r="T4" s="1086"/>
      <c r="U4" s="1086"/>
      <c r="V4" s="1118"/>
      <c r="W4" s="1117"/>
      <c r="X4" s="1121"/>
      <c r="Y4" s="1148" t="s">
        <v>486</v>
      </c>
      <c r="Z4" s="1121"/>
      <c r="AA4" s="1117"/>
      <c r="AB4" s="1087"/>
      <c r="AC4" s="106"/>
      <c r="AD4" s="106"/>
      <c r="AE4" s="106"/>
      <c r="AF4" s="106"/>
      <c r="AG4" s="106"/>
      <c r="AH4" s="106"/>
    </row>
    <row r="5" spans="1:34" ht="13.5" thickBot="1">
      <c r="A5" s="1084"/>
      <c r="B5" s="1085"/>
      <c r="C5" s="1084"/>
      <c r="D5" s="1084"/>
      <c r="E5" s="1084"/>
      <c r="F5" s="1084"/>
      <c r="G5" s="1084"/>
      <c r="H5" s="1084"/>
      <c r="I5" s="1085"/>
      <c r="J5" s="1084"/>
      <c r="K5" s="1084"/>
      <c r="L5" s="1084"/>
      <c r="M5" s="1084"/>
      <c r="N5" s="1084"/>
      <c r="O5" s="1084"/>
      <c r="P5" s="1085"/>
      <c r="Q5" s="1084"/>
      <c r="R5" s="1084"/>
      <c r="S5" s="1084"/>
      <c r="T5" s="1084"/>
      <c r="U5" s="1084"/>
      <c r="V5" s="1120"/>
      <c r="W5" s="1119"/>
      <c r="X5" s="1120"/>
      <c r="Y5" s="1119"/>
      <c r="Z5" s="1120"/>
      <c r="AA5" s="1119"/>
      <c r="AB5" s="1084"/>
      <c r="AC5" s="106"/>
      <c r="AD5" s="106"/>
      <c r="AE5" s="106"/>
      <c r="AF5" s="106"/>
      <c r="AG5" s="106"/>
      <c r="AH5" s="106"/>
    </row>
    <row r="6" spans="1:34" ht="13.5" thickBot="1">
      <c r="A6" s="1172" t="s">
        <v>378</v>
      </c>
      <c r="B6" s="1170"/>
      <c r="C6" s="1331" t="s">
        <v>454</v>
      </c>
      <c r="D6" s="1332"/>
      <c r="E6" s="1332"/>
      <c r="F6" s="1332"/>
      <c r="G6" s="1332"/>
      <c r="H6" s="1333"/>
      <c r="I6" s="1171"/>
      <c r="J6" s="1331" t="s">
        <v>455</v>
      </c>
      <c r="K6" s="1332"/>
      <c r="L6" s="1332"/>
      <c r="M6" s="1332"/>
      <c r="N6" s="1332"/>
      <c r="O6" s="1333"/>
      <c r="P6" s="1171"/>
      <c r="Q6" s="1331" t="s">
        <v>456</v>
      </c>
      <c r="R6" s="1332"/>
      <c r="S6" s="1332"/>
      <c r="T6" s="1332"/>
      <c r="U6" s="1332"/>
      <c r="V6" s="1333"/>
      <c r="W6" s="1171"/>
      <c r="X6" s="1334" t="s">
        <v>457</v>
      </c>
      <c r="Y6" s="1335"/>
      <c r="Z6" s="1335"/>
      <c r="AA6" s="1336"/>
      <c r="AB6" s="1139"/>
      <c r="AC6" s="106"/>
      <c r="AD6" s="106"/>
      <c r="AE6" s="106"/>
      <c r="AF6" s="106"/>
      <c r="AG6" s="106"/>
      <c r="AH6" s="106"/>
    </row>
    <row r="7" spans="1:34">
      <c r="A7" s="1170"/>
      <c r="B7" s="1170"/>
      <c r="C7" s="1337" t="s">
        <v>379</v>
      </c>
      <c r="D7" s="1337" t="s">
        <v>380</v>
      </c>
      <c r="E7" s="1337" t="s">
        <v>381</v>
      </c>
      <c r="F7" s="1337" t="s">
        <v>382</v>
      </c>
      <c r="G7" s="1173" t="s">
        <v>431</v>
      </c>
      <c r="H7" s="1174"/>
      <c r="I7" s="1171"/>
      <c r="J7" s="1339" t="s">
        <v>383</v>
      </c>
      <c r="K7" s="1339" t="s">
        <v>384</v>
      </c>
      <c r="L7" s="1339" t="s">
        <v>385</v>
      </c>
      <c r="M7" s="1339" t="s">
        <v>382</v>
      </c>
      <c r="N7" s="1173" t="s">
        <v>431</v>
      </c>
      <c r="O7" s="1173"/>
      <c r="P7" s="1171"/>
      <c r="Q7" s="1337" t="s">
        <v>379</v>
      </c>
      <c r="R7" s="1337" t="s">
        <v>380</v>
      </c>
      <c r="S7" s="1337" t="s">
        <v>381</v>
      </c>
      <c r="T7" s="1337" t="s">
        <v>382</v>
      </c>
      <c r="U7" s="1173" t="s">
        <v>431</v>
      </c>
      <c r="V7" s="1174"/>
      <c r="W7" s="1171"/>
      <c r="X7" s="1340" t="s">
        <v>386</v>
      </c>
      <c r="Y7" s="1175" t="s">
        <v>387</v>
      </c>
      <c r="Z7" s="1173" t="s">
        <v>431</v>
      </c>
      <c r="AA7" s="1173"/>
      <c r="AB7" s="1139"/>
      <c r="AC7" s="106"/>
      <c r="AD7" s="106"/>
      <c r="AE7" s="106"/>
      <c r="AF7" s="106"/>
      <c r="AG7" s="106"/>
      <c r="AH7" s="106"/>
    </row>
    <row r="8" spans="1:34" ht="13.5" thickBot="1">
      <c r="A8" s="1176" t="s">
        <v>432</v>
      </c>
      <c r="B8" s="1170"/>
      <c r="C8" s="1338"/>
      <c r="D8" s="1338"/>
      <c r="E8" s="1338"/>
      <c r="F8" s="1338"/>
      <c r="G8" s="1177" t="s">
        <v>433</v>
      </c>
      <c r="H8" s="1178" t="s">
        <v>388</v>
      </c>
      <c r="I8" s="1179"/>
      <c r="J8" s="1338"/>
      <c r="K8" s="1338"/>
      <c r="L8" s="1338"/>
      <c r="M8" s="1338"/>
      <c r="N8" s="1177" t="s">
        <v>433</v>
      </c>
      <c r="O8" s="1178" t="s">
        <v>388</v>
      </c>
      <c r="P8" s="1170"/>
      <c r="Q8" s="1338"/>
      <c r="R8" s="1338"/>
      <c r="S8" s="1338"/>
      <c r="T8" s="1338"/>
      <c r="U8" s="1177" t="s">
        <v>433</v>
      </c>
      <c r="V8" s="1178" t="s">
        <v>388</v>
      </c>
      <c r="W8" s="1170"/>
      <c r="X8" s="1341"/>
      <c r="Y8" s="1180" t="s">
        <v>389</v>
      </c>
      <c r="Z8" s="1177" t="s">
        <v>433</v>
      </c>
      <c r="AA8" s="1177" t="s">
        <v>388</v>
      </c>
      <c r="AB8" s="1138"/>
      <c r="AC8" s="106"/>
    </row>
    <row r="9" spans="1:34" ht="13.5" thickBot="1">
      <c r="A9" s="1181" t="s">
        <v>434</v>
      </c>
      <c r="B9" s="1170"/>
      <c r="C9" s="1452">
        <v>359.22</v>
      </c>
      <c r="D9" s="1453">
        <v>343.67</v>
      </c>
      <c r="E9" s="1454"/>
      <c r="F9" s="1455">
        <v>349.55</v>
      </c>
      <c r="G9" s="1456">
        <v>4.29</v>
      </c>
      <c r="H9" s="1457">
        <v>1.2E-2</v>
      </c>
      <c r="I9" s="1451"/>
      <c r="J9" s="1452">
        <v>313.94</v>
      </c>
      <c r="K9" s="1453">
        <v>366.92</v>
      </c>
      <c r="L9" s="1454">
        <v>366.41</v>
      </c>
      <c r="M9" s="1455">
        <v>364.9</v>
      </c>
      <c r="N9" s="1456">
        <v>0.56000000000000005</v>
      </c>
      <c r="O9" s="1457">
        <v>2E-3</v>
      </c>
      <c r="P9" s="1450"/>
      <c r="Q9" s="1452">
        <v>365.33</v>
      </c>
      <c r="R9" s="1453">
        <v>352.88</v>
      </c>
      <c r="S9" s="1454"/>
      <c r="T9" s="1455">
        <v>347.29</v>
      </c>
      <c r="U9" s="1456">
        <v>-0.36</v>
      </c>
      <c r="V9" s="1457">
        <v>-1E-3</v>
      </c>
      <c r="W9" s="1450"/>
      <c r="X9" s="1458">
        <v>351.41</v>
      </c>
      <c r="Y9" s="1270">
        <v>158.01</v>
      </c>
      <c r="Z9" s="1456">
        <v>2.91</v>
      </c>
      <c r="AA9" s="1457">
        <v>8.0000000000000002E-3</v>
      </c>
      <c r="AB9" s="1139"/>
      <c r="AC9" s="106"/>
    </row>
    <row r="10" spans="1:34" ht="3.75" customHeight="1">
      <c r="A10" s="1182"/>
      <c r="B10" s="1170"/>
      <c r="C10" s="1182"/>
      <c r="D10" s="1183"/>
      <c r="E10" s="1183"/>
      <c r="F10" s="1183"/>
      <c r="G10" s="1183"/>
      <c r="H10" s="1184"/>
      <c r="I10" s="1183"/>
      <c r="J10" s="1183"/>
      <c r="K10" s="1183"/>
      <c r="L10" s="1183"/>
      <c r="M10" s="1183"/>
      <c r="N10" s="1183"/>
      <c r="O10" s="1185"/>
      <c r="P10" s="1170"/>
      <c r="Q10" s="1182"/>
      <c r="R10" s="1183"/>
      <c r="S10" s="1183"/>
      <c r="T10" s="1183"/>
      <c r="U10" s="1183"/>
      <c r="V10" s="1184"/>
      <c r="W10" s="1170"/>
      <c r="X10" s="1186"/>
      <c r="Y10" s="1187"/>
      <c r="Z10" s="1182"/>
      <c r="AA10" s="1182"/>
      <c r="AB10" s="1139"/>
      <c r="AC10" s="106"/>
    </row>
    <row r="11" spans="1:34" ht="13.5" thickBot="1">
      <c r="A11" s="1234"/>
      <c r="B11" s="1232"/>
      <c r="C11" s="1236" t="s">
        <v>390</v>
      </c>
      <c r="D11" s="1236" t="s">
        <v>391</v>
      </c>
      <c r="E11" s="1236" t="s">
        <v>392</v>
      </c>
      <c r="F11" s="1236" t="s">
        <v>393</v>
      </c>
      <c r="G11" s="1236"/>
      <c r="H11" s="1237"/>
      <c r="I11" s="1233"/>
      <c r="J11" s="1236" t="s">
        <v>390</v>
      </c>
      <c r="K11" s="1236" t="s">
        <v>391</v>
      </c>
      <c r="L11" s="1236" t="s">
        <v>392</v>
      </c>
      <c r="M11" s="1236" t="s">
        <v>393</v>
      </c>
      <c r="N11" s="1238"/>
      <c r="O11" s="1239"/>
      <c r="P11" s="1233"/>
      <c r="Q11" s="1236" t="s">
        <v>390</v>
      </c>
      <c r="R11" s="1236" t="s">
        <v>391</v>
      </c>
      <c r="S11" s="1236" t="s">
        <v>392</v>
      </c>
      <c r="T11" s="1236" t="s">
        <v>393</v>
      </c>
      <c r="U11" s="1236"/>
      <c r="V11" s="1237"/>
      <c r="W11" s="1232"/>
      <c r="X11" s="1240" t="s">
        <v>386</v>
      </c>
      <c r="Y11" s="1233"/>
      <c r="Z11" s="1235"/>
      <c r="AA11" s="1235"/>
      <c r="AB11" s="1139"/>
      <c r="AC11" s="106"/>
    </row>
    <row r="12" spans="1:34">
      <c r="A12" s="1241" t="s">
        <v>394</v>
      </c>
      <c r="B12" s="1232"/>
      <c r="C12" s="1460">
        <v>339.2</v>
      </c>
      <c r="D12" s="1461">
        <v>314.07</v>
      </c>
      <c r="E12" s="1461"/>
      <c r="F12" s="1462">
        <v>335.67</v>
      </c>
      <c r="G12" s="1463">
        <v>-1.64</v>
      </c>
      <c r="H12" s="1464">
        <v>-5.0000000000000001E-3</v>
      </c>
      <c r="I12" s="1465"/>
      <c r="J12" s="1460"/>
      <c r="K12" s="1461"/>
      <c r="L12" s="1461"/>
      <c r="M12" s="1462"/>
      <c r="N12" s="1463"/>
      <c r="O12" s="1464"/>
      <c r="P12" s="1450"/>
      <c r="Q12" s="1460"/>
      <c r="R12" s="1461"/>
      <c r="S12" s="1461"/>
      <c r="T12" s="1462"/>
      <c r="U12" s="1463"/>
      <c r="V12" s="1466"/>
      <c r="W12" s="1450"/>
      <c r="X12" s="1467">
        <v>335.67</v>
      </c>
      <c r="Y12" s="1468"/>
      <c r="Z12" s="1469">
        <v>-1.64</v>
      </c>
      <c r="AA12" s="1466">
        <v>-5.0000000000000001E-3</v>
      </c>
      <c r="AB12" s="1138"/>
    </row>
    <row r="13" spans="1:34">
      <c r="A13" s="1242" t="s">
        <v>395</v>
      </c>
      <c r="B13" s="1232"/>
      <c r="C13" s="1470"/>
      <c r="D13" s="1471"/>
      <c r="E13" s="1471"/>
      <c r="F13" s="1472"/>
      <c r="G13" s="1473"/>
      <c r="H13" s="1474"/>
      <c r="I13" s="1465"/>
      <c r="J13" s="1470"/>
      <c r="K13" s="1471"/>
      <c r="L13" s="1471"/>
      <c r="M13" s="1472"/>
      <c r="N13" s="1473"/>
      <c r="O13" s="1475"/>
      <c r="P13" s="1450"/>
      <c r="Q13" s="1470"/>
      <c r="R13" s="1471"/>
      <c r="S13" s="1471"/>
      <c r="T13" s="1472"/>
      <c r="U13" s="1473"/>
      <c r="V13" s="1475"/>
      <c r="W13" s="1450"/>
      <c r="X13" s="1476"/>
      <c r="Y13" s="1459"/>
      <c r="Z13" s="1477"/>
      <c r="AA13" s="1475"/>
      <c r="AB13" s="1139"/>
    </row>
    <row r="14" spans="1:34">
      <c r="A14" s="1242" t="s">
        <v>396</v>
      </c>
      <c r="B14" s="1232"/>
      <c r="C14" s="1470">
        <v>299.51</v>
      </c>
      <c r="D14" s="1471">
        <v>302.79000000000002</v>
      </c>
      <c r="E14" s="1471">
        <v>307.89</v>
      </c>
      <c r="F14" s="1472">
        <v>303.33</v>
      </c>
      <c r="G14" s="1473">
        <v>4.53</v>
      </c>
      <c r="H14" s="1474">
        <v>1.4999999999999999E-2</v>
      </c>
      <c r="I14" s="1465"/>
      <c r="J14" s="1470"/>
      <c r="K14" s="1471"/>
      <c r="L14" s="1471"/>
      <c r="M14" s="1472"/>
      <c r="N14" s="1473"/>
      <c r="O14" s="1475"/>
      <c r="P14" s="1450"/>
      <c r="Q14" s="1470"/>
      <c r="R14" s="1471" t="s">
        <v>400</v>
      </c>
      <c r="S14" s="1471" t="s">
        <v>400</v>
      </c>
      <c r="T14" s="1472" t="s">
        <v>400</v>
      </c>
      <c r="U14" s="1473"/>
      <c r="V14" s="1475"/>
      <c r="W14" s="1450"/>
      <c r="X14" s="1476" t="s">
        <v>400</v>
      </c>
      <c r="Y14" s="1459"/>
      <c r="Z14" s="1477"/>
      <c r="AA14" s="1475"/>
      <c r="AB14" s="1139"/>
    </row>
    <row r="15" spans="1:34">
      <c r="A15" s="1242" t="s">
        <v>397</v>
      </c>
      <c r="B15" s="1232"/>
      <c r="C15" s="1470"/>
      <c r="D15" s="1471">
        <v>318.83999999999997</v>
      </c>
      <c r="E15" s="1471">
        <v>310.38</v>
      </c>
      <c r="F15" s="1472">
        <v>313.08999999999997</v>
      </c>
      <c r="G15" s="1473">
        <v>-1.78</v>
      </c>
      <c r="H15" s="1474">
        <v>-6.0000000000000001E-3</v>
      </c>
      <c r="I15" s="1465"/>
      <c r="J15" s="1470"/>
      <c r="K15" s="1471"/>
      <c r="L15" s="1471"/>
      <c r="M15" s="1472"/>
      <c r="N15" s="1473"/>
      <c r="O15" s="1475"/>
      <c r="P15" s="1450"/>
      <c r="Q15" s="1470"/>
      <c r="R15" s="1471">
        <v>336.19</v>
      </c>
      <c r="S15" s="1471">
        <v>346.47</v>
      </c>
      <c r="T15" s="1472">
        <v>344.3</v>
      </c>
      <c r="U15" s="1473">
        <v>3.18</v>
      </c>
      <c r="V15" s="1475">
        <v>8.9999999999999993E-3</v>
      </c>
      <c r="W15" s="1450"/>
      <c r="X15" s="1478">
        <v>332.6</v>
      </c>
      <c r="Y15" s="1450"/>
      <c r="Z15" s="1477">
        <v>1.32</v>
      </c>
      <c r="AA15" s="1475">
        <v>4.0000000000000001E-3</v>
      </c>
      <c r="AB15" s="1138"/>
    </row>
    <row r="16" spans="1:34">
      <c r="A16" s="1242" t="s">
        <v>398</v>
      </c>
      <c r="B16" s="1232"/>
      <c r="C16" s="1470">
        <v>343.98</v>
      </c>
      <c r="D16" s="1471">
        <v>352.9</v>
      </c>
      <c r="E16" s="1471"/>
      <c r="F16" s="1472">
        <v>348.1</v>
      </c>
      <c r="G16" s="1473">
        <v>9.7799999999999994</v>
      </c>
      <c r="H16" s="1474">
        <v>2.9000000000000001E-2</v>
      </c>
      <c r="I16" s="1465"/>
      <c r="J16" s="1470"/>
      <c r="K16" s="1471"/>
      <c r="L16" s="1471"/>
      <c r="M16" s="1472"/>
      <c r="N16" s="1473"/>
      <c r="O16" s="1475"/>
      <c r="P16" s="1450"/>
      <c r="Q16" s="1470"/>
      <c r="R16" s="1471"/>
      <c r="S16" s="1471"/>
      <c r="T16" s="1472"/>
      <c r="U16" s="1473"/>
      <c r="V16" s="1475"/>
      <c r="W16" s="1450"/>
      <c r="X16" s="1478">
        <v>348.1</v>
      </c>
      <c r="Y16" s="1459"/>
      <c r="Z16" s="1477">
        <v>9.7799999999999994</v>
      </c>
      <c r="AA16" s="1475">
        <v>2.9000000000000001E-2</v>
      </c>
      <c r="AB16" s="1139"/>
    </row>
    <row r="17" spans="1:28">
      <c r="A17" s="1242" t="s">
        <v>399</v>
      </c>
      <c r="B17" s="1232"/>
      <c r="C17" s="1470"/>
      <c r="D17" s="1471" t="s">
        <v>400</v>
      </c>
      <c r="E17" s="1471"/>
      <c r="F17" s="1472" t="s">
        <v>400</v>
      </c>
      <c r="G17" s="1473"/>
      <c r="H17" s="1474"/>
      <c r="I17" s="1465"/>
      <c r="J17" s="1470"/>
      <c r="K17" s="1471"/>
      <c r="L17" s="1471"/>
      <c r="M17" s="1472"/>
      <c r="N17" s="1473"/>
      <c r="O17" s="1475"/>
      <c r="P17" s="1450"/>
      <c r="Q17" s="1470"/>
      <c r="R17" s="1471"/>
      <c r="S17" s="1471"/>
      <c r="T17" s="1472"/>
      <c r="U17" s="1473"/>
      <c r="V17" s="1475"/>
      <c r="W17" s="1450"/>
      <c r="X17" s="1478" t="s">
        <v>400</v>
      </c>
      <c r="Y17" s="1459"/>
      <c r="Z17" s="1477"/>
      <c r="AA17" s="1475"/>
      <c r="AB17" s="1139"/>
    </row>
    <row r="18" spans="1:28">
      <c r="A18" s="1242" t="s">
        <v>401</v>
      </c>
      <c r="B18" s="1232"/>
      <c r="C18" s="1479"/>
      <c r="D18" s="1480"/>
      <c r="E18" s="1480"/>
      <c r="F18" s="1481"/>
      <c r="G18" s="1473"/>
      <c r="H18" s="1474"/>
      <c r="I18" s="1482"/>
      <c r="J18" s="1479">
        <v>362.56</v>
      </c>
      <c r="K18" s="1480">
        <v>366.66</v>
      </c>
      <c r="L18" s="1480">
        <v>373.48</v>
      </c>
      <c r="M18" s="1481">
        <v>369.05</v>
      </c>
      <c r="N18" s="1473">
        <v>-0.1</v>
      </c>
      <c r="O18" s="1475">
        <v>0</v>
      </c>
      <c r="P18" s="1450"/>
      <c r="Q18" s="1479"/>
      <c r="R18" s="1480"/>
      <c r="S18" s="1480"/>
      <c r="T18" s="1481"/>
      <c r="U18" s="1473"/>
      <c r="V18" s="1475"/>
      <c r="W18" s="1450"/>
      <c r="X18" s="1478">
        <v>369.05</v>
      </c>
      <c r="Y18" s="1468"/>
      <c r="Z18" s="1477">
        <v>-0.1</v>
      </c>
      <c r="AA18" s="1475">
        <v>0</v>
      </c>
      <c r="AB18" s="1138"/>
    </row>
    <row r="19" spans="1:28">
      <c r="A19" s="1242" t="s">
        <v>402</v>
      </c>
      <c r="B19" s="1232"/>
      <c r="C19" s="1470"/>
      <c r="D19" s="1471">
        <v>418.11</v>
      </c>
      <c r="E19" s="1471">
        <v>409.35</v>
      </c>
      <c r="F19" s="1472">
        <v>413.42</v>
      </c>
      <c r="G19" s="1473" t="s">
        <v>484</v>
      </c>
      <c r="H19" s="1474" t="s">
        <v>484</v>
      </c>
      <c r="I19" s="1465"/>
      <c r="J19" s="1470"/>
      <c r="K19" s="1471"/>
      <c r="L19" s="1471"/>
      <c r="M19" s="1472"/>
      <c r="N19" s="1473"/>
      <c r="O19" s="1475"/>
      <c r="P19" s="1450"/>
      <c r="Q19" s="1470"/>
      <c r="R19" s="1471"/>
      <c r="S19" s="1471"/>
      <c r="T19" s="1472"/>
      <c r="U19" s="1473"/>
      <c r="V19" s="1475"/>
      <c r="W19" s="1450"/>
      <c r="X19" s="1478">
        <v>413.42</v>
      </c>
      <c r="Y19" s="1468"/>
      <c r="Z19" s="1477"/>
      <c r="AA19" s="1475"/>
      <c r="AB19" s="1139"/>
    </row>
    <row r="20" spans="1:28">
      <c r="A20" s="1242" t="s">
        <v>403</v>
      </c>
      <c r="B20" s="1232"/>
      <c r="C20" s="1470">
        <v>340.27</v>
      </c>
      <c r="D20" s="1471">
        <v>346.13</v>
      </c>
      <c r="E20" s="1471"/>
      <c r="F20" s="1472">
        <v>342.25</v>
      </c>
      <c r="G20" s="1473">
        <v>-0.89</v>
      </c>
      <c r="H20" s="1474">
        <v>-3.0000000000000001E-3</v>
      </c>
      <c r="I20" s="1465"/>
      <c r="J20" s="1470"/>
      <c r="K20" s="1471"/>
      <c r="L20" s="1471"/>
      <c r="M20" s="1472"/>
      <c r="N20" s="1473"/>
      <c r="O20" s="1475"/>
      <c r="P20" s="1450"/>
      <c r="Q20" s="1470">
        <v>358.53</v>
      </c>
      <c r="R20" s="1471">
        <v>362.46</v>
      </c>
      <c r="S20" s="1471"/>
      <c r="T20" s="1472">
        <v>362.18</v>
      </c>
      <c r="U20" s="1473">
        <v>0.19</v>
      </c>
      <c r="V20" s="1475">
        <v>1E-3</v>
      </c>
      <c r="W20" s="1450"/>
      <c r="X20" s="1478">
        <v>355.33</v>
      </c>
      <c r="Y20" s="1468"/>
      <c r="Z20" s="1477">
        <v>-0.18</v>
      </c>
      <c r="AA20" s="1475">
        <v>-1E-3</v>
      </c>
      <c r="AB20" s="1139"/>
    </row>
    <row r="21" spans="1:28">
      <c r="A21" s="1242" t="s">
        <v>404</v>
      </c>
      <c r="B21" s="1232"/>
      <c r="C21" s="1479">
        <v>371.32</v>
      </c>
      <c r="D21" s="1480">
        <v>365.5</v>
      </c>
      <c r="E21" s="1480">
        <v>342.55</v>
      </c>
      <c r="F21" s="1481">
        <v>364.9</v>
      </c>
      <c r="G21" s="1473">
        <v>0.1</v>
      </c>
      <c r="H21" s="1474">
        <v>0</v>
      </c>
      <c r="I21" s="1465"/>
      <c r="J21" s="1479">
        <v>399.43</v>
      </c>
      <c r="K21" s="1480">
        <v>359.5</v>
      </c>
      <c r="L21" s="1480">
        <v>333.33</v>
      </c>
      <c r="M21" s="1481">
        <v>348.92</v>
      </c>
      <c r="N21" s="1473">
        <v>3.1</v>
      </c>
      <c r="O21" s="1475">
        <v>8.9999999999999993E-3</v>
      </c>
      <c r="P21" s="1450"/>
      <c r="Q21" s="1479"/>
      <c r="R21" s="1480"/>
      <c r="S21" s="1480"/>
      <c r="T21" s="1481"/>
      <c r="U21" s="1473"/>
      <c r="V21" s="1475"/>
      <c r="W21" s="1450"/>
      <c r="X21" s="1478">
        <v>362.56</v>
      </c>
      <c r="Y21" s="1459"/>
      <c r="Z21" s="1477">
        <v>0.54</v>
      </c>
      <c r="AA21" s="1475">
        <v>1E-3</v>
      </c>
      <c r="AB21" s="1138"/>
    </row>
    <row r="22" spans="1:28">
      <c r="A22" s="1242" t="s">
        <v>405</v>
      </c>
      <c r="B22" s="1232"/>
      <c r="C22" s="1479">
        <v>322.76</v>
      </c>
      <c r="D22" s="1480">
        <v>334.78</v>
      </c>
      <c r="E22" s="1480"/>
      <c r="F22" s="1481">
        <v>331.43</v>
      </c>
      <c r="G22" s="1473">
        <v>0.68</v>
      </c>
      <c r="H22" s="1474">
        <v>2E-3</v>
      </c>
      <c r="I22" s="1465"/>
      <c r="J22" s="1479"/>
      <c r="K22" s="1480"/>
      <c r="L22" s="1480"/>
      <c r="M22" s="1481"/>
      <c r="N22" s="1473"/>
      <c r="O22" s="1475"/>
      <c r="P22" s="1450"/>
      <c r="Q22" s="1479"/>
      <c r="R22" s="1480"/>
      <c r="S22" s="1480"/>
      <c r="T22" s="1481"/>
      <c r="U22" s="1473"/>
      <c r="V22" s="1475"/>
      <c r="W22" s="1450"/>
      <c r="X22" s="1478">
        <v>331.43</v>
      </c>
      <c r="Y22" s="1459"/>
      <c r="Z22" s="1477">
        <v>0.68</v>
      </c>
      <c r="AA22" s="1475">
        <v>2E-3</v>
      </c>
      <c r="AB22" s="1139"/>
    </row>
    <row r="23" spans="1:28">
      <c r="A23" s="1242" t="s">
        <v>406</v>
      </c>
      <c r="B23" s="1232"/>
      <c r="C23" s="1470">
        <v>398.17</v>
      </c>
      <c r="D23" s="1471">
        <v>353.85</v>
      </c>
      <c r="E23" s="1471">
        <v>307.81</v>
      </c>
      <c r="F23" s="1472">
        <v>389.64</v>
      </c>
      <c r="G23" s="1483">
        <v>9.07</v>
      </c>
      <c r="H23" s="1474">
        <v>2.4E-2</v>
      </c>
      <c r="I23" s="1465"/>
      <c r="J23" s="1470"/>
      <c r="K23" s="1471"/>
      <c r="L23" s="1471"/>
      <c r="M23" s="1472"/>
      <c r="N23" s="1473"/>
      <c r="O23" s="1475"/>
      <c r="P23" s="1450"/>
      <c r="Q23" s="1470">
        <v>442.8</v>
      </c>
      <c r="R23" s="1471">
        <v>344.58</v>
      </c>
      <c r="S23" s="1471">
        <v>327.39999999999998</v>
      </c>
      <c r="T23" s="1472">
        <v>382.34</v>
      </c>
      <c r="U23" s="1473">
        <v>-6.28</v>
      </c>
      <c r="V23" s="1475">
        <v>-1.6E-2</v>
      </c>
      <c r="W23" s="1450"/>
      <c r="X23" s="1478">
        <v>389.12</v>
      </c>
      <c r="Y23" s="1459"/>
      <c r="Z23" s="1477">
        <v>7.97</v>
      </c>
      <c r="AA23" s="1475">
        <v>2.1000000000000001E-2</v>
      </c>
      <c r="AB23" s="1139"/>
    </row>
    <row r="24" spans="1:28">
      <c r="A24" s="1242" t="s">
        <v>407</v>
      </c>
      <c r="B24" s="1232"/>
      <c r="C24" s="1470"/>
      <c r="D24" s="1471"/>
      <c r="E24" s="1471"/>
      <c r="F24" s="1472"/>
      <c r="G24" s="1473" t="s">
        <v>484</v>
      </c>
      <c r="H24" s="1474" t="s">
        <v>484</v>
      </c>
      <c r="I24" s="1465"/>
      <c r="J24" s="1470"/>
      <c r="K24" s="1471"/>
      <c r="L24" s="1471"/>
      <c r="M24" s="1472"/>
      <c r="N24" s="1473"/>
      <c r="O24" s="1475"/>
      <c r="P24" s="1450"/>
      <c r="Q24" s="1470"/>
      <c r="R24" s="1471"/>
      <c r="S24" s="1471"/>
      <c r="T24" s="1472"/>
      <c r="U24" s="1473"/>
      <c r="V24" s="1475"/>
      <c r="W24" s="1450"/>
      <c r="X24" s="1478"/>
      <c r="Y24" s="1468"/>
      <c r="Z24" s="1477"/>
      <c r="AA24" s="1475"/>
      <c r="AB24" s="1138"/>
    </row>
    <row r="25" spans="1:28">
      <c r="A25" s="1242" t="s">
        <v>408</v>
      </c>
      <c r="B25" s="1232"/>
      <c r="C25" s="1470"/>
      <c r="D25" s="1471">
        <v>233.79</v>
      </c>
      <c r="E25" s="1471"/>
      <c r="F25" s="1472">
        <v>233.79</v>
      </c>
      <c r="G25" s="1473">
        <v>-14.36</v>
      </c>
      <c r="H25" s="1474">
        <v>-5.8000000000000003E-2</v>
      </c>
      <c r="I25" s="1465"/>
      <c r="J25" s="1470"/>
      <c r="K25" s="1471"/>
      <c r="L25" s="1471"/>
      <c r="M25" s="1472"/>
      <c r="N25" s="1473"/>
      <c r="O25" s="1475"/>
      <c r="P25" s="1450"/>
      <c r="Q25" s="1470"/>
      <c r="R25" s="1471"/>
      <c r="S25" s="1471"/>
      <c r="T25" s="1472"/>
      <c r="U25" s="1473"/>
      <c r="V25" s="1475"/>
      <c r="W25" s="1450"/>
      <c r="X25" s="1478">
        <v>233.79</v>
      </c>
      <c r="Y25" s="1468"/>
      <c r="Z25" s="1477">
        <v>-14.61</v>
      </c>
      <c r="AA25" s="1475">
        <v>-5.8999999999999997E-2</v>
      </c>
      <c r="AB25" s="1139"/>
    </row>
    <row r="26" spans="1:28">
      <c r="A26" s="1242" t="s">
        <v>409</v>
      </c>
      <c r="B26" s="1232"/>
      <c r="C26" s="1470"/>
      <c r="D26" s="1471">
        <v>262.64999999999998</v>
      </c>
      <c r="E26" s="1471">
        <v>267.25</v>
      </c>
      <c r="F26" s="1472">
        <v>266.11</v>
      </c>
      <c r="G26" s="1473">
        <v>-3.27</v>
      </c>
      <c r="H26" s="1474">
        <v>-1.2E-2</v>
      </c>
      <c r="I26" s="1465"/>
      <c r="J26" s="1470"/>
      <c r="K26" s="1471"/>
      <c r="L26" s="1471"/>
      <c r="M26" s="1472"/>
      <c r="N26" s="1473"/>
      <c r="O26" s="1475"/>
      <c r="P26" s="1450"/>
      <c r="Q26" s="1470"/>
      <c r="R26" s="1471" t="s">
        <v>400</v>
      </c>
      <c r="S26" s="1471"/>
      <c r="T26" s="1472" t="s">
        <v>400</v>
      </c>
      <c r="U26" s="1473"/>
      <c r="V26" s="1475"/>
      <c r="W26" s="1450"/>
      <c r="X26" s="1478" t="s">
        <v>400</v>
      </c>
      <c r="Y26" s="1468"/>
      <c r="Z26" s="1477"/>
      <c r="AA26" s="1475"/>
      <c r="AB26" s="1139"/>
    </row>
    <row r="27" spans="1:28">
      <c r="A27" s="1242" t="s">
        <v>410</v>
      </c>
      <c r="B27" s="1232"/>
      <c r="C27" s="1470">
        <v>385</v>
      </c>
      <c r="D27" s="1480">
        <v>369.5</v>
      </c>
      <c r="E27" s="1480"/>
      <c r="F27" s="1481">
        <v>380.99</v>
      </c>
      <c r="G27" s="1473">
        <v>13.42</v>
      </c>
      <c r="H27" s="1474">
        <v>3.6999999999999998E-2</v>
      </c>
      <c r="I27" s="1465"/>
      <c r="J27" s="1470"/>
      <c r="K27" s="1480"/>
      <c r="L27" s="1480"/>
      <c r="M27" s="1481"/>
      <c r="N27" s="1473"/>
      <c r="O27" s="1475"/>
      <c r="P27" s="1450"/>
      <c r="Q27" s="1470"/>
      <c r="R27" s="1480"/>
      <c r="S27" s="1480"/>
      <c r="T27" s="1481"/>
      <c r="U27" s="1473"/>
      <c r="V27" s="1475"/>
      <c r="W27" s="1450"/>
      <c r="X27" s="1478">
        <v>380.99</v>
      </c>
      <c r="Y27" s="1468"/>
      <c r="Z27" s="1477">
        <v>13.42</v>
      </c>
      <c r="AA27" s="1475">
        <v>3.6999999999999998E-2</v>
      </c>
      <c r="AB27" s="1138"/>
    </row>
    <row r="28" spans="1:28">
      <c r="A28" s="1242" t="s">
        <v>411</v>
      </c>
      <c r="B28" s="1232"/>
      <c r="C28" s="1470"/>
      <c r="D28" s="1480">
        <v>206.21</v>
      </c>
      <c r="E28" s="1480"/>
      <c r="F28" s="1481">
        <v>206.21</v>
      </c>
      <c r="G28" s="1473">
        <v>12.13</v>
      </c>
      <c r="H28" s="1474">
        <v>6.3E-2</v>
      </c>
      <c r="I28" s="1465"/>
      <c r="J28" s="1470"/>
      <c r="K28" s="1480"/>
      <c r="L28" s="1480"/>
      <c r="M28" s="1481"/>
      <c r="N28" s="1473"/>
      <c r="O28" s="1475"/>
      <c r="P28" s="1450"/>
      <c r="Q28" s="1470"/>
      <c r="R28" s="1480"/>
      <c r="S28" s="1480"/>
      <c r="T28" s="1481"/>
      <c r="U28" s="1473"/>
      <c r="V28" s="1475"/>
      <c r="W28" s="1450"/>
      <c r="X28" s="1478"/>
      <c r="Y28" s="1468"/>
      <c r="Z28" s="1477"/>
      <c r="AA28" s="1475"/>
      <c r="AB28" s="1139"/>
    </row>
    <row r="29" spans="1:28">
      <c r="A29" s="1242" t="s">
        <v>412</v>
      </c>
      <c r="B29" s="1232"/>
      <c r="C29" s="1470"/>
      <c r="D29" s="1480"/>
      <c r="E29" s="1480"/>
      <c r="F29" s="1481"/>
      <c r="G29" s="1473" t="s">
        <v>484</v>
      </c>
      <c r="H29" s="1474"/>
      <c r="I29" s="1465"/>
      <c r="J29" s="1470"/>
      <c r="K29" s="1480"/>
      <c r="L29" s="1480"/>
      <c r="M29" s="1481"/>
      <c r="N29" s="1473"/>
      <c r="O29" s="1475"/>
      <c r="P29" s="1450"/>
      <c r="Q29" s="1470"/>
      <c r="R29" s="1480"/>
      <c r="S29" s="1480"/>
      <c r="T29" s="1481"/>
      <c r="U29" s="1473"/>
      <c r="V29" s="1475"/>
      <c r="W29" s="1450"/>
      <c r="X29" s="1478"/>
      <c r="Y29" s="1468"/>
      <c r="Z29" s="1477"/>
      <c r="AA29" s="1475"/>
      <c r="AB29" s="1139"/>
    </row>
    <row r="30" spans="1:28">
      <c r="A30" s="1242" t="s">
        <v>413</v>
      </c>
      <c r="B30" s="1232"/>
      <c r="C30" s="1470"/>
      <c r="D30" s="1471">
        <v>284.97000000000003</v>
      </c>
      <c r="E30" s="1471">
        <v>267.57</v>
      </c>
      <c r="F30" s="1472">
        <v>276.17</v>
      </c>
      <c r="G30" s="1473">
        <v>5.2</v>
      </c>
      <c r="H30" s="1474">
        <v>1.9E-2</v>
      </c>
      <c r="I30" s="1465"/>
      <c r="J30" s="1470"/>
      <c r="K30" s="1471"/>
      <c r="L30" s="1471"/>
      <c r="M30" s="1472"/>
      <c r="N30" s="1473"/>
      <c r="O30" s="1475"/>
      <c r="P30" s="1450"/>
      <c r="Q30" s="1470"/>
      <c r="R30" s="1471">
        <v>260.62</v>
      </c>
      <c r="S30" s="1471"/>
      <c r="T30" s="1472">
        <v>260.70999999999998</v>
      </c>
      <c r="U30" s="1473">
        <v>8.1999999999999993</v>
      </c>
      <c r="V30" s="1475">
        <v>3.2000000000000001E-2</v>
      </c>
      <c r="W30" s="1450"/>
      <c r="X30" s="1478">
        <v>264.36</v>
      </c>
      <c r="Y30" s="1459"/>
      <c r="Z30" s="1477">
        <v>7.49</v>
      </c>
      <c r="AA30" s="1475">
        <v>2.9000000000000001E-2</v>
      </c>
      <c r="AB30" s="1138"/>
    </row>
    <row r="31" spans="1:28">
      <c r="A31" s="1242" t="s">
        <v>414</v>
      </c>
      <c r="B31" s="1232"/>
      <c r="C31" s="1470">
        <v>336.9</v>
      </c>
      <c r="D31" s="1471">
        <v>338.86</v>
      </c>
      <c r="E31" s="1471"/>
      <c r="F31" s="1472">
        <v>337.63</v>
      </c>
      <c r="G31" s="1473">
        <v>0.11</v>
      </c>
      <c r="H31" s="1474">
        <v>0</v>
      </c>
      <c r="I31" s="1465"/>
      <c r="J31" s="1470"/>
      <c r="K31" s="1471"/>
      <c r="L31" s="1471"/>
      <c r="M31" s="1472"/>
      <c r="N31" s="1473"/>
      <c r="O31" s="1475"/>
      <c r="P31" s="1450"/>
      <c r="Q31" s="1470">
        <v>462.57</v>
      </c>
      <c r="R31" s="1471">
        <v>442.95</v>
      </c>
      <c r="S31" s="1471"/>
      <c r="T31" s="1472">
        <v>453.73</v>
      </c>
      <c r="U31" s="1473">
        <v>1.9</v>
      </c>
      <c r="V31" s="1475">
        <v>4.0000000000000001E-3</v>
      </c>
      <c r="W31" s="1450"/>
      <c r="X31" s="1478">
        <v>342.49</v>
      </c>
      <c r="Y31" s="1459"/>
      <c r="Z31" s="1477">
        <v>0.18</v>
      </c>
      <c r="AA31" s="1475">
        <v>1E-3</v>
      </c>
      <c r="AB31" s="1139"/>
    </row>
    <row r="32" spans="1:28">
      <c r="A32" s="1242" t="s">
        <v>415</v>
      </c>
      <c r="B32" s="1232"/>
      <c r="C32" s="1470"/>
      <c r="D32" s="1471">
        <v>283.45999999999998</v>
      </c>
      <c r="E32" s="1471">
        <v>291.58</v>
      </c>
      <c r="F32" s="1472">
        <v>288.62</v>
      </c>
      <c r="G32" s="1473">
        <v>10.32</v>
      </c>
      <c r="H32" s="1474">
        <v>3.6999999999999998E-2</v>
      </c>
      <c r="I32" s="1465"/>
      <c r="J32" s="1470"/>
      <c r="K32" s="1471"/>
      <c r="L32" s="1471"/>
      <c r="M32" s="1472"/>
      <c r="N32" s="1473"/>
      <c r="O32" s="1475"/>
      <c r="P32" s="1450"/>
      <c r="Q32" s="1470"/>
      <c r="R32" s="1471"/>
      <c r="S32" s="1471">
        <v>253.18</v>
      </c>
      <c r="T32" s="1472">
        <v>253.18</v>
      </c>
      <c r="U32" s="1473">
        <v>-6.61</v>
      </c>
      <c r="V32" s="1475">
        <v>-2.5000000000000001E-2</v>
      </c>
      <c r="W32" s="1450"/>
      <c r="X32" s="1478">
        <v>288.39</v>
      </c>
      <c r="Y32" s="1459"/>
      <c r="Z32" s="1477">
        <v>10.210000000000001</v>
      </c>
      <c r="AA32" s="1475">
        <v>3.6999999999999998E-2</v>
      </c>
      <c r="AB32" s="1139"/>
    </row>
    <row r="33" spans="1:28">
      <c r="A33" s="1242" t="s">
        <v>416</v>
      </c>
      <c r="B33" s="1232"/>
      <c r="C33" s="1470">
        <v>331.75</v>
      </c>
      <c r="D33" s="1471">
        <v>337.18</v>
      </c>
      <c r="E33" s="1471"/>
      <c r="F33" s="1472">
        <v>334.31</v>
      </c>
      <c r="G33" s="1473">
        <v>-27.7</v>
      </c>
      <c r="H33" s="1474">
        <v>-7.6999999999999999E-2</v>
      </c>
      <c r="I33" s="1465"/>
      <c r="J33" s="1470"/>
      <c r="K33" s="1471"/>
      <c r="L33" s="1471"/>
      <c r="M33" s="1472"/>
      <c r="N33" s="1473"/>
      <c r="O33" s="1475"/>
      <c r="P33" s="1450"/>
      <c r="Q33" s="1470">
        <v>365.57</v>
      </c>
      <c r="R33" s="1471">
        <v>339.67</v>
      </c>
      <c r="S33" s="1471"/>
      <c r="T33" s="1472">
        <v>343.51</v>
      </c>
      <c r="U33" s="1473">
        <v>-28.17</v>
      </c>
      <c r="V33" s="1475">
        <v>-7.5999999999999998E-2</v>
      </c>
      <c r="W33" s="1450"/>
      <c r="X33" s="1478">
        <v>338.39</v>
      </c>
      <c r="Y33" s="1459"/>
      <c r="Z33" s="1477">
        <v>-27.91</v>
      </c>
      <c r="AA33" s="1475">
        <v>-7.5999999999999998E-2</v>
      </c>
      <c r="AB33" s="1138"/>
    </row>
    <row r="34" spans="1:28">
      <c r="A34" s="1242" t="s">
        <v>417</v>
      </c>
      <c r="B34" s="1232"/>
      <c r="C34" s="1470"/>
      <c r="D34" s="1471">
        <v>299.8</v>
      </c>
      <c r="E34" s="1471">
        <v>298.98</v>
      </c>
      <c r="F34" s="1472">
        <v>299.43</v>
      </c>
      <c r="G34" s="1473">
        <v>6.96</v>
      </c>
      <c r="H34" s="1474">
        <v>2.4E-2</v>
      </c>
      <c r="I34" s="1465"/>
      <c r="J34" s="1470"/>
      <c r="K34" s="1471"/>
      <c r="L34" s="1471"/>
      <c r="M34" s="1472"/>
      <c r="N34" s="1473"/>
      <c r="O34" s="1475"/>
      <c r="P34" s="1450"/>
      <c r="Q34" s="1470"/>
      <c r="R34" s="1471">
        <v>285.77</v>
      </c>
      <c r="S34" s="1471">
        <v>315.49</v>
      </c>
      <c r="T34" s="1472">
        <v>311.93</v>
      </c>
      <c r="U34" s="1473">
        <v>-1.18</v>
      </c>
      <c r="V34" s="1475">
        <v>-4.0000000000000001E-3</v>
      </c>
      <c r="W34" s="1450"/>
      <c r="X34" s="1478">
        <v>307.73</v>
      </c>
      <c r="Y34" s="1459"/>
      <c r="Z34" s="1477">
        <v>1.55</v>
      </c>
      <c r="AA34" s="1475">
        <v>5.0000000000000001E-3</v>
      </c>
      <c r="AB34" s="1139"/>
    </row>
    <row r="35" spans="1:28">
      <c r="A35" s="1242" t="s">
        <v>418</v>
      </c>
      <c r="B35" s="1232"/>
      <c r="C35" s="1470">
        <v>295.02</v>
      </c>
      <c r="D35" s="1471">
        <v>300.99</v>
      </c>
      <c r="E35" s="1471">
        <v>299.01</v>
      </c>
      <c r="F35" s="1472">
        <v>298.99</v>
      </c>
      <c r="G35" s="1473">
        <v>-1.01</v>
      </c>
      <c r="H35" s="1474">
        <v>-3.0000000000000001E-3</v>
      </c>
      <c r="I35" s="1465"/>
      <c r="J35" s="1470"/>
      <c r="K35" s="1471"/>
      <c r="L35" s="1471"/>
      <c r="M35" s="1472"/>
      <c r="N35" s="1473"/>
      <c r="O35" s="1475"/>
      <c r="P35" s="1450"/>
      <c r="Q35" s="1470"/>
      <c r="R35" s="1471"/>
      <c r="S35" s="1471"/>
      <c r="T35" s="1472"/>
      <c r="U35" s="1473"/>
      <c r="V35" s="1475"/>
      <c r="W35" s="1450"/>
      <c r="X35" s="1478">
        <v>298.99</v>
      </c>
      <c r="Y35" s="1459"/>
      <c r="Z35" s="1477">
        <v>-1.01</v>
      </c>
      <c r="AA35" s="1475">
        <v>-3.0000000000000001E-3</v>
      </c>
      <c r="AB35" s="1139"/>
    </row>
    <row r="36" spans="1:28">
      <c r="A36" s="1242" t="s">
        <v>419</v>
      </c>
      <c r="B36" s="1232"/>
      <c r="C36" s="1470"/>
      <c r="D36" s="1471">
        <v>342.17</v>
      </c>
      <c r="E36" s="1471">
        <v>312.68</v>
      </c>
      <c r="F36" s="1472">
        <v>323.89</v>
      </c>
      <c r="G36" s="1473">
        <v>-4.2699999999999996</v>
      </c>
      <c r="H36" s="1474">
        <v>-1.2999999999999999E-2</v>
      </c>
      <c r="I36" s="1465"/>
      <c r="J36" s="1470"/>
      <c r="K36" s="1471"/>
      <c r="L36" s="1471"/>
      <c r="M36" s="1472"/>
      <c r="N36" s="1473"/>
      <c r="O36" s="1475"/>
      <c r="P36" s="1450"/>
      <c r="Q36" s="1470"/>
      <c r="R36" s="1471"/>
      <c r="S36" s="1471"/>
      <c r="T36" s="1472"/>
      <c r="U36" s="1473"/>
      <c r="V36" s="1475"/>
      <c r="W36" s="1450"/>
      <c r="X36" s="1478">
        <v>323.89</v>
      </c>
      <c r="Y36" s="1459"/>
      <c r="Z36" s="1477">
        <v>-2.65</v>
      </c>
      <c r="AA36" s="1475">
        <v>-8.0000000000000002E-3</v>
      </c>
      <c r="AB36" s="1138"/>
    </row>
    <row r="37" spans="1:28">
      <c r="A37" s="1242" t="s">
        <v>420</v>
      </c>
      <c r="B37" s="1232"/>
      <c r="C37" s="1470"/>
      <c r="D37" s="1471">
        <v>385.68</v>
      </c>
      <c r="E37" s="1471">
        <v>372.81</v>
      </c>
      <c r="F37" s="1472">
        <v>374.61</v>
      </c>
      <c r="G37" s="1473">
        <v>-0.03</v>
      </c>
      <c r="H37" s="1474">
        <v>0</v>
      </c>
      <c r="I37" s="1465"/>
      <c r="J37" s="1470"/>
      <c r="K37" s="1471"/>
      <c r="L37" s="1471"/>
      <c r="M37" s="1472"/>
      <c r="N37" s="1473"/>
      <c r="O37" s="1475"/>
      <c r="P37" s="1450"/>
      <c r="Q37" s="1470"/>
      <c r="R37" s="1471"/>
      <c r="S37" s="1471"/>
      <c r="T37" s="1472"/>
      <c r="U37" s="1473"/>
      <c r="V37" s="1475"/>
      <c r="W37" s="1450"/>
      <c r="X37" s="1478">
        <v>374.61</v>
      </c>
      <c r="Y37" s="1459"/>
      <c r="Z37" s="1477">
        <v>-0.03</v>
      </c>
      <c r="AA37" s="1475">
        <v>0</v>
      </c>
      <c r="AB37" s="1139"/>
    </row>
    <row r="38" spans="1:28">
      <c r="A38" s="1242" t="s">
        <v>421</v>
      </c>
      <c r="B38" s="1232"/>
      <c r="C38" s="1470"/>
      <c r="D38" s="1471">
        <v>417.42</v>
      </c>
      <c r="E38" s="1471">
        <v>426.04</v>
      </c>
      <c r="F38" s="1472">
        <v>422.76</v>
      </c>
      <c r="G38" s="1473">
        <v>0.56999999999999995</v>
      </c>
      <c r="H38" s="1474">
        <v>1E-3</v>
      </c>
      <c r="I38" s="1465"/>
      <c r="J38" s="1470"/>
      <c r="K38" s="1471"/>
      <c r="L38" s="1471"/>
      <c r="M38" s="1472"/>
      <c r="N38" s="1473"/>
      <c r="O38" s="1475"/>
      <c r="P38" s="1450"/>
      <c r="Q38" s="1470"/>
      <c r="R38" s="1471">
        <v>414.33</v>
      </c>
      <c r="S38" s="1471"/>
      <c r="T38" s="1472">
        <v>414.33</v>
      </c>
      <c r="U38" s="1473">
        <v>-7.0000000000000007E-2</v>
      </c>
      <c r="V38" s="1475">
        <v>0</v>
      </c>
      <c r="W38" s="1450"/>
      <c r="X38" s="1478">
        <v>422.23</v>
      </c>
      <c r="Y38" s="1459"/>
      <c r="Z38" s="1477">
        <v>0.53</v>
      </c>
      <c r="AA38" s="1475">
        <v>1E-3</v>
      </c>
      <c r="AB38" s="1084"/>
    </row>
    <row r="39" spans="1:28">
      <c r="A39" s="1243" t="s">
        <v>422</v>
      </c>
      <c r="B39" s="1232"/>
      <c r="C39" s="1484">
        <v>376.69</v>
      </c>
      <c r="D39" s="1485">
        <v>383.72</v>
      </c>
      <c r="E39" s="1486">
        <v>365.11</v>
      </c>
      <c r="F39" s="1485">
        <v>375.18</v>
      </c>
      <c r="G39" s="1487">
        <v>8.23</v>
      </c>
      <c r="H39" s="1488">
        <v>2.1999999999999999E-2</v>
      </c>
      <c r="I39" s="1482"/>
      <c r="J39" s="1484">
        <v>384.65</v>
      </c>
      <c r="K39" s="1486">
        <v>399.31</v>
      </c>
      <c r="L39" s="1486">
        <v>399.06</v>
      </c>
      <c r="M39" s="1485">
        <v>396.42</v>
      </c>
      <c r="N39" s="1487">
        <v>6.74</v>
      </c>
      <c r="O39" s="1489">
        <v>1.7000000000000001E-2</v>
      </c>
      <c r="P39" s="1450"/>
      <c r="Q39" s="1484"/>
      <c r="R39" s="1485"/>
      <c r="S39" s="1486"/>
      <c r="T39" s="1485"/>
      <c r="U39" s="1487">
        <v>-354.45</v>
      </c>
      <c r="V39" s="1489">
        <v>-1</v>
      </c>
      <c r="W39" s="1450"/>
      <c r="X39" s="1490">
        <v>390.98</v>
      </c>
      <c r="Y39" s="1459"/>
      <c r="Z39" s="1491">
        <v>7.22</v>
      </c>
      <c r="AA39" s="1489">
        <v>1.9E-2</v>
      </c>
      <c r="AB39" s="106"/>
    </row>
    <row r="40" spans="1:28" ht="13.5" thickBot="1">
      <c r="A40" s="1244" t="s">
        <v>423</v>
      </c>
      <c r="B40" s="1232"/>
      <c r="C40" s="1492">
        <v>364.97</v>
      </c>
      <c r="D40" s="1493">
        <v>375.03</v>
      </c>
      <c r="E40" s="1493">
        <v>379.37</v>
      </c>
      <c r="F40" s="1493">
        <v>374.33</v>
      </c>
      <c r="G40" s="1494">
        <v>3.22</v>
      </c>
      <c r="H40" s="1495">
        <v>8.9999999999999993E-3</v>
      </c>
      <c r="I40" s="1482"/>
      <c r="J40" s="1492">
        <v>377.93</v>
      </c>
      <c r="K40" s="1493">
        <v>395.02</v>
      </c>
      <c r="L40" s="1493">
        <v>403.76</v>
      </c>
      <c r="M40" s="1493">
        <v>395.15</v>
      </c>
      <c r="N40" s="1494">
        <v>6.3</v>
      </c>
      <c r="O40" s="1496">
        <v>1.6E-2</v>
      </c>
      <c r="P40" s="1450"/>
      <c r="Q40" s="1492"/>
      <c r="R40" s="1493"/>
      <c r="S40" s="1493"/>
      <c r="T40" s="1493"/>
      <c r="U40" s="1494"/>
      <c r="V40" s="1496"/>
      <c r="W40" s="1450"/>
      <c r="X40" s="1497">
        <v>388.13</v>
      </c>
      <c r="Y40" s="1459"/>
      <c r="Z40" s="1498">
        <v>5.26</v>
      </c>
      <c r="AA40" s="1496">
        <v>1.4E-2</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G34" sqref="G34"/>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3.42578125" style="1147" customWidth="1"/>
    <col min="6" max="6" width="17.5703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10" ht="15.75">
      <c r="A1" s="566" t="s">
        <v>304</v>
      </c>
    </row>
    <row r="2" spans="1:10" ht="26.25" customHeight="1">
      <c r="A2" s="567" t="s">
        <v>305</v>
      </c>
    </row>
    <row r="5" spans="1:10" ht="38.25" customHeight="1" thickBot="1">
      <c r="A5" s="1342" t="s">
        <v>469</v>
      </c>
      <c r="B5" s="1342"/>
      <c r="C5" s="1342"/>
      <c r="D5" s="1342"/>
      <c r="E5" s="1342"/>
      <c r="F5" s="1342"/>
      <c r="H5" s="651" t="s">
        <v>331</v>
      </c>
    </row>
    <row r="6" spans="1:10" ht="15.75" customHeight="1" thickBot="1">
      <c r="A6" s="1343" t="s">
        <v>170</v>
      </c>
      <c r="B6" s="1345" t="s">
        <v>470</v>
      </c>
      <c r="C6" s="1346"/>
      <c r="D6" s="1347"/>
      <c r="E6" s="1348" t="s">
        <v>471</v>
      </c>
      <c r="F6" s="1350" t="s">
        <v>472</v>
      </c>
    </row>
    <row r="7" spans="1:10" ht="21" customHeight="1" thickBot="1">
      <c r="A7" s="1344"/>
      <c r="B7" s="1164" t="s">
        <v>312</v>
      </c>
      <c r="C7" s="1164" t="s">
        <v>320</v>
      </c>
      <c r="D7" s="1164" t="s">
        <v>321</v>
      </c>
      <c r="E7" s="1349"/>
      <c r="F7" s="1351"/>
    </row>
    <row r="8" spans="1:10" ht="17.25" customHeight="1" thickBot="1">
      <c r="A8" s="850" t="s">
        <v>171</v>
      </c>
      <c r="B8" s="735">
        <v>3250</v>
      </c>
      <c r="C8" s="735">
        <v>543</v>
      </c>
      <c r="D8" s="888">
        <f>(C8/B8)*100</f>
        <v>16.707692307692305</v>
      </c>
      <c r="E8" s="735">
        <v>2582</v>
      </c>
      <c r="F8" s="888">
        <f>((B8-E8)/E8)*100</f>
        <v>25.87141750580945</v>
      </c>
      <c r="H8" s="680" t="s">
        <v>172</v>
      </c>
    </row>
    <row r="9" spans="1:10" ht="18" customHeight="1" thickBot="1">
      <c r="A9" s="851" t="s">
        <v>173</v>
      </c>
      <c r="B9" s="736">
        <v>9706</v>
      </c>
      <c r="C9" s="736">
        <v>1244</v>
      </c>
      <c r="D9" s="889">
        <f t="shared" ref="D9:D13" si="0">(C9/B9)*100</f>
        <v>12.816814341644346</v>
      </c>
      <c r="E9" s="736">
        <v>8364</v>
      </c>
      <c r="F9" s="889">
        <f t="shared" ref="F9:F13" si="1">((B9-E9)/E9)*100</f>
        <v>16.044954567192732</v>
      </c>
      <c r="H9" s="650">
        <f>B9-E9</f>
        <v>1342</v>
      </c>
    </row>
    <row r="10" spans="1:10" ht="15" customHeight="1" thickBot="1">
      <c r="A10" s="852" t="s">
        <v>306</v>
      </c>
      <c r="B10" s="737">
        <v>2664</v>
      </c>
      <c r="C10" s="1102">
        <v>0</v>
      </c>
      <c r="D10" s="889">
        <f t="shared" si="0"/>
        <v>0</v>
      </c>
      <c r="E10" s="738">
        <v>1741</v>
      </c>
      <c r="F10" s="889">
        <f t="shared" si="1"/>
        <v>53.015508328546815</v>
      </c>
    </row>
    <row r="11" spans="1:10" ht="17.25" customHeight="1" thickBot="1">
      <c r="A11" s="851" t="s">
        <v>174</v>
      </c>
      <c r="B11" s="1249">
        <v>66381</v>
      </c>
      <c r="C11" s="740">
        <v>2867</v>
      </c>
      <c r="D11" s="890">
        <f t="shared" si="0"/>
        <v>4.3190069447582893</v>
      </c>
      <c r="E11" s="740">
        <v>61703</v>
      </c>
      <c r="F11" s="890">
        <f t="shared" si="1"/>
        <v>7.5814790204690219</v>
      </c>
      <c r="J11" s="847"/>
    </row>
    <row r="12" spans="1:10" ht="15" customHeight="1" thickBot="1">
      <c r="A12" s="850" t="s">
        <v>175</v>
      </c>
      <c r="B12" s="735">
        <v>25639</v>
      </c>
      <c r="C12" s="735">
        <v>5359</v>
      </c>
      <c r="D12" s="889">
        <f t="shared" si="0"/>
        <v>20.901751238347828</v>
      </c>
      <c r="E12" s="735">
        <v>25669</v>
      </c>
      <c r="F12" s="889">
        <f t="shared" si="1"/>
        <v>-0.11687249211110677</v>
      </c>
    </row>
    <row r="13" spans="1:10" ht="15" customHeight="1" thickBot="1">
      <c r="A13" s="850" t="s">
        <v>176</v>
      </c>
      <c r="B13" s="735">
        <f t="shared" ref="B13:C13" si="2">B11+B12</f>
        <v>92020</v>
      </c>
      <c r="C13" s="735">
        <f t="shared" si="2"/>
        <v>8226</v>
      </c>
      <c r="D13" s="891">
        <f t="shared" si="0"/>
        <v>8.9393610084764177</v>
      </c>
      <c r="E13" s="735">
        <f t="shared" ref="E13" si="3">E11+E12</f>
        <v>87372</v>
      </c>
      <c r="F13" s="891">
        <f t="shared" si="1"/>
        <v>5.3197820812159495</v>
      </c>
    </row>
    <row r="16" spans="1:10" ht="15.75">
      <c r="A16" s="570" t="s">
        <v>307</v>
      </c>
    </row>
    <row r="18" spans="1:16" ht="33" customHeight="1" thickBot="1">
      <c r="A18" s="1342" t="s">
        <v>473</v>
      </c>
      <c r="B18" s="1342"/>
      <c r="C18" s="1342"/>
      <c r="D18" s="1342"/>
      <c r="E18" s="1342"/>
      <c r="F18" s="1342"/>
    </row>
    <row r="19" spans="1:16" ht="16.5" customHeight="1" thickBot="1">
      <c r="A19" s="1353" t="s">
        <v>177</v>
      </c>
      <c r="B19" s="1345" t="s">
        <v>470</v>
      </c>
      <c r="C19" s="1346"/>
      <c r="D19" s="1347"/>
      <c r="E19" s="1348" t="s">
        <v>471</v>
      </c>
      <c r="F19" s="1350" t="s">
        <v>472</v>
      </c>
    </row>
    <row r="20" spans="1:16" ht="21" customHeight="1" thickBot="1">
      <c r="A20" s="1354"/>
      <c r="B20" s="849" t="s">
        <v>312</v>
      </c>
      <c r="C20" s="849" t="s">
        <v>458</v>
      </c>
      <c r="D20" s="849" t="s">
        <v>459</v>
      </c>
      <c r="E20" s="1349"/>
      <c r="F20" s="1351"/>
      <c r="L20" s="1188"/>
    </row>
    <row r="21" spans="1:16" ht="15.75" thickBot="1">
      <c r="A21" s="568" t="s">
        <v>171</v>
      </c>
      <c r="B21" s="735">
        <v>7810</v>
      </c>
      <c r="C21" s="741">
        <v>0</v>
      </c>
      <c r="D21" s="888">
        <f>(C21/B21)*100</f>
        <v>0</v>
      </c>
      <c r="E21" s="735">
        <v>9369</v>
      </c>
      <c r="F21" s="888">
        <f>((B21-E21)/E21)*100</f>
        <v>-16.639982922403671</v>
      </c>
      <c r="H21" s="680" t="s">
        <v>178</v>
      </c>
    </row>
    <row r="22" spans="1:16" ht="15.75" thickBot="1">
      <c r="A22" s="568" t="s">
        <v>173</v>
      </c>
      <c r="B22" s="735">
        <v>28498</v>
      </c>
      <c r="C22" s="741">
        <v>0</v>
      </c>
      <c r="D22" s="889">
        <f t="shared" ref="D22:D26" si="4">(C22/B22)*100</f>
        <v>0</v>
      </c>
      <c r="E22" s="735">
        <v>43028</v>
      </c>
      <c r="F22" s="889">
        <f t="shared" ref="F22:F26" si="5">((B22-E22)/E22)*100</f>
        <v>-33.768708747792139</v>
      </c>
      <c r="H22" s="650">
        <f>B22-E22</f>
        <v>-14530</v>
      </c>
    </row>
    <row r="23" spans="1:16" ht="15.75" thickBot="1">
      <c r="A23" s="569" t="s">
        <v>306</v>
      </c>
      <c r="B23" s="738">
        <v>7029</v>
      </c>
      <c r="C23" s="742">
        <v>0</v>
      </c>
      <c r="D23" s="889">
        <f t="shared" si="4"/>
        <v>0</v>
      </c>
      <c r="E23" s="738">
        <v>15511</v>
      </c>
      <c r="F23" s="889">
        <f t="shared" si="5"/>
        <v>-54.68377280639546</v>
      </c>
    </row>
    <row r="24" spans="1:16" ht="15.75" thickBot="1">
      <c r="A24" s="568" t="s">
        <v>174</v>
      </c>
      <c r="B24" s="735">
        <v>3518</v>
      </c>
      <c r="C24" s="743">
        <v>12.9</v>
      </c>
      <c r="D24" s="890">
        <f t="shared" si="4"/>
        <v>0.36668561682774309</v>
      </c>
      <c r="E24" s="735">
        <v>4419</v>
      </c>
      <c r="F24" s="890">
        <f t="shared" si="5"/>
        <v>-20.389228332201856</v>
      </c>
    </row>
    <row r="25" spans="1:16" ht="15.75" thickBot="1">
      <c r="A25" s="568" t="s">
        <v>175</v>
      </c>
      <c r="B25" s="735">
        <v>1403</v>
      </c>
      <c r="C25" s="743">
        <v>6</v>
      </c>
      <c r="D25" s="889">
        <f t="shared" si="4"/>
        <v>0.42765502494654317</v>
      </c>
      <c r="E25" s="735">
        <v>1159</v>
      </c>
      <c r="F25" s="889">
        <f t="shared" si="5"/>
        <v>21.052631578947366</v>
      </c>
    </row>
    <row r="26" spans="1:16" ht="15.75" thickBot="1">
      <c r="A26" s="568" t="s">
        <v>176</v>
      </c>
      <c r="B26" s="735">
        <f t="shared" ref="B26:C26" si="6">B24+B25</f>
        <v>4921</v>
      </c>
      <c r="C26" s="744">
        <f t="shared" si="6"/>
        <v>18.899999999999999</v>
      </c>
      <c r="D26" s="891">
        <f t="shared" si="4"/>
        <v>0.38406827880512084</v>
      </c>
      <c r="E26" s="735">
        <f>E24+E25</f>
        <v>5578</v>
      </c>
      <c r="F26" s="891">
        <f t="shared" si="5"/>
        <v>-11.77841520258157</v>
      </c>
      <c r="P26" s="1089"/>
    </row>
    <row r="27" spans="1:16" ht="16.5" customHeight="1">
      <c r="A27" s="1355"/>
      <c r="B27" s="1355"/>
      <c r="C27" s="1355"/>
      <c r="D27" s="1355"/>
      <c r="E27" s="1355"/>
      <c r="F27" s="1355"/>
    </row>
    <row r="28" spans="1:16">
      <c r="B28" s="573"/>
      <c r="C28" s="574"/>
      <c r="D28" s="574"/>
      <c r="E28" s="574"/>
      <c r="F28" s="575"/>
    </row>
    <row r="29" spans="1:16" ht="15">
      <c r="A29" s="1252" t="s">
        <v>465</v>
      </c>
      <c r="B29" s="577"/>
      <c r="C29" s="578"/>
      <c r="D29" s="578"/>
      <c r="E29" s="578"/>
      <c r="F29" s="575"/>
      <c r="K29" s="1188"/>
    </row>
    <row r="30" spans="1:16">
      <c r="A30" s="573"/>
      <c r="B30" s="582"/>
      <c r="C30" s="571"/>
      <c r="D30" s="571"/>
      <c r="E30" s="571"/>
      <c r="F30" s="571"/>
      <c r="G30" s="571"/>
    </row>
    <row r="31" spans="1:16">
      <c r="A31" s="573"/>
      <c r="B31" s="583"/>
      <c r="C31" s="571"/>
      <c r="D31" s="584"/>
      <c r="E31" s="585"/>
      <c r="F31" s="571"/>
      <c r="G31" s="571"/>
      <c r="H31" s="576"/>
    </row>
    <row r="32" spans="1:16">
      <c r="A32" s="577"/>
      <c r="B32" s="571"/>
      <c r="C32" s="1352"/>
      <c r="D32" s="1352"/>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8"/>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52"/>
      <c r="C43" s="1352"/>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G14" sqref="G14"/>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3" style="1147" customWidth="1"/>
    <col min="6" max="6" width="20.28515625" style="1147" customWidth="1"/>
    <col min="7" max="7" width="10.5703125" style="1147" customWidth="1"/>
    <col min="8" max="8" width="9.85546875" style="847" bestFit="1" customWidth="1"/>
    <col min="9" max="9" width="8.85546875" style="1147" bestFit="1" customWidth="1"/>
    <col min="10" max="10" width="2.85546875" style="1147" customWidth="1"/>
    <col min="11" max="11" width="19.85546875" style="1147" customWidth="1"/>
    <col min="12" max="12" width="12.140625" style="1147" customWidth="1"/>
    <col min="13" max="13" width="11.7109375" style="1147" customWidth="1"/>
    <col min="14" max="14" width="8.85546875" style="1147" bestFit="1" customWidth="1"/>
    <col min="15" max="15" width="4.42578125" style="1147" customWidth="1"/>
    <col min="16" max="16" width="14.57031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587" t="s">
        <v>304</v>
      </c>
    </row>
    <row r="2" spans="1:24" ht="28.5" customHeight="1">
      <c r="A2" s="1356" t="s">
        <v>474</v>
      </c>
      <c r="B2" s="1356"/>
      <c r="C2" s="1356"/>
      <c r="D2" s="1356"/>
      <c r="E2" s="1356"/>
      <c r="F2" s="1356"/>
      <c r="G2" s="1356"/>
      <c r="H2" s="1356"/>
      <c r="I2" s="1356"/>
      <c r="J2" s="1356"/>
      <c r="K2" s="1356"/>
      <c r="L2" s="1356"/>
      <c r="M2" s="1356"/>
      <c r="N2" s="1356"/>
      <c r="O2" s="1356"/>
      <c r="P2" s="1356"/>
      <c r="Q2" s="1356"/>
      <c r="R2" s="1356"/>
      <c r="S2" s="1356"/>
      <c r="T2" s="1356"/>
      <c r="U2" s="1356"/>
      <c r="V2" s="1356"/>
      <c r="W2" s="1356"/>
      <c r="X2" s="1356"/>
    </row>
    <row r="3" spans="1:24" ht="15.75" customHeight="1">
      <c r="A3" s="1357" t="s">
        <v>475</v>
      </c>
      <c r="B3" s="1357"/>
      <c r="C3" s="1357"/>
      <c r="D3" s="1357"/>
      <c r="E3" s="1357"/>
      <c r="F3" s="1357"/>
      <c r="P3" s="589"/>
    </row>
    <row r="4" spans="1:24" ht="4.5" customHeight="1">
      <c r="A4" s="590"/>
      <c r="B4" s="590"/>
      <c r="C4" s="588"/>
      <c r="D4" s="588"/>
    </row>
    <row r="5" spans="1:24" ht="30.75" thickBot="1">
      <c r="A5" s="591" t="s">
        <v>179</v>
      </c>
      <c r="B5" s="1358" t="s">
        <v>180</v>
      </c>
      <c r="C5" s="1358"/>
      <c r="D5" s="592"/>
      <c r="E5" s="592"/>
      <c r="F5" s="591" t="s">
        <v>181</v>
      </c>
      <c r="G5" s="593" t="s">
        <v>182</v>
      </c>
      <c r="H5" s="943"/>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3261.4259999999999</v>
      </c>
      <c r="C7" s="603">
        <v>4711</v>
      </c>
      <c r="D7" s="871">
        <v>2.3209429035345321</v>
      </c>
      <c r="F7" s="745" t="s">
        <v>194</v>
      </c>
      <c r="G7" s="603">
        <v>1009.505</v>
      </c>
      <c r="H7" s="603">
        <v>1346</v>
      </c>
      <c r="I7" s="871">
        <v>3.0440112645386876</v>
      </c>
      <c r="K7" s="745" t="s">
        <v>192</v>
      </c>
      <c r="L7" s="603">
        <v>72551.979000000007</v>
      </c>
      <c r="M7" s="603">
        <v>18893.272000000001</v>
      </c>
      <c r="N7" s="733">
        <f>L7/M7</f>
        <v>3.8400960405376052</v>
      </c>
      <c r="P7" s="745" t="s">
        <v>195</v>
      </c>
      <c r="Q7" s="603">
        <v>12058.231</v>
      </c>
      <c r="R7" s="603">
        <v>3789.5030000000002</v>
      </c>
      <c r="S7" s="733">
        <f t="shared" ref="S7:S25" si="0">Q7/R7</f>
        <v>3.1820085641837461</v>
      </c>
    </row>
    <row r="8" spans="1:24" ht="16.5" thickBot="1">
      <c r="A8" s="604" t="s">
        <v>202</v>
      </c>
      <c r="B8" s="605">
        <v>1484.62</v>
      </c>
      <c r="C8" s="605">
        <v>1073</v>
      </c>
      <c r="D8" s="854">
        <v>2.3874901997584375</v>
      </c>
      <c r="F8" s="604" t="s">
        <v>192</v>
      </c>
      <c r="G8" s="605" t="s">
        <v>463</v>
      </c>
      <c r="H8" s="605" t="s">
        <v>463</v>
      </c>
      <c r="I8" s="854" t="s">
        <v>463</v>
      </c>
      <c r="K8" s="604" t="s">
        <v>195</v>
      </c>
      <c r="L8" s="605">
        <v>43726.432000000001</v>
      </c>
      <c r="M8" s="605">
        <v>11938.918</v>
      </c>
      <c r="N8" s="652">
        <f t="shared" ref="N8:N25" si="1">L8/M8</f>
        <v>3.662512130496248</v>
      </c>
      <c r="P8" s="604" t="s">
        <v>193</v>
      </c>
      <c r="Q8" s="605">
        <v>11606.404</v>
      </c>
      <c r="R8" s="605">
        <v>2859.2049999999999</v>
      </c>
      <c r="S8" s="652">
        <f t="shared" si="0"/>
        <v>4.0593115918585765</v>
      </c>
    </row>
    <row r="9" spans="1:24" ht="16.5" thickBot="1">
      <c r="A9" s="604" t="s">
        <v>194</v>
      </c>
      <c r="B9" s="605">
        <v>1009.505</v>
      </c>
      <c r="C9" s="605">
        <v>1346</v>
      </c>
      <c r="D9" s="854">
        <v>2.1429002032002744</v>
      </c>
      <c r="F9" s="946" t="s">
        <v>322</v>
      </c>
      <c r="G9" s="608" t="s">
        <v>463</v>
      </c>
      <c r="H9" s="608" t="s">
        <v>463</v>
      </c>
      <c r="I9" s="947" t="s">
        <v>463</v>
      </c>
      <c r="K9" s="604" t="s">
        <v>435</v>
      </c>
      <c r="L9" s="605">
        <v>22380.135999999999</v>
      </c>
      <c r="M9" s="605">
        <v>7207.8789999999999</v>
      </c>
      <c r="N9" s="652">
        <f t="shared" si="1"/>
        <v>3.1049544533142135</v>
      </c>
      <c r="P9" s="604" t="s">
        <v>199</v>
      </c>
      <c r="Q9" s="605">
        <v>11180.431</v>
      </c>
      <c r="R9" s="605">
        <v>1996.0550000000001</v>
      </c>
      <c r="S9" s="652">
        <f t="shared" si="0"/>
        <v>5.6012639932266399</v>
      </c>
    </row>
    <row r="10" spans="1:24" ht="15.75">
      <c r="A10" s="604" t="s">
        <v>204</v>
      </c>
      <c r="B10" s="605">
        <v>962.71600000000001</v>
      </c>
      <c r="C10" s="605">
        <v>625</v>
      </c>
      <c r="D10" s="854">
        <v>2.3716975307026953</v>
      </c>
      <c r="H10" s="1147"/>
      <c r="K10" s="604" t="s">
        <v>194</v>
      </c>
      <c r="L10" s="605">
        <v>20479.800999999999</v>
      </c>
      <c r="M10" s="605">
        <v>5328.1109999999999</v>
      </c>
      <c r="N10" s="652">
        <f t="shared" si="1"/>
        <v>3.8437264163603198</v>
      </c>
      <c r="P10" s="604" t="s">
        <v>194</v>
      </c>
      <c r="Q10" s="605">
        <v>7851.9120000000003</v>
      </c>
      <c r="R10" s="605">
        <v>2190.768</v>
      </c>
      <c r="S10" s="652">
        <f t="shared" si="0"/>
        <v>3.5840910584781227</v>
      </c>
    </row>
    <row r="11" spans="1:24" ht="15.75">
      <c r="A11" s="604" t="s">
        <v>353</v>
      </c>
      <c r="B11" s="605">
        <v>687.56500000000005</v>
      </c>
      <c r="C11" s="605">
        <v>462</v>
      </c>
      <c r="D11" s="854">
        <v>2.2912836021505378</v>
      </c>
      <c r="F11" s="1147" t="s">
        <v>464</v>
      </c>
      <c r="K11" s="604" t="s">
        <v>201</v>
      </c>
      <c r="L11" s="605">
        <v>17616.556</v>
      </c>
      <c r="M11" s="605">
        <v>3621.6419999999998</v>
      </c>
      <c r="N11" s="652">
        <f t="shared" si="1"/>
        <v>4.8642455549168035</v>
      </c>
      <c r="P11" s="604" t="s">
        <v>435</v>
      </c>
      <c r="Q11" s="605">
        <v>7257.6319999999996</v>
      </c>
      <c r="R11" s="605">
        <v>2596.7040000000002</v>
      </c>
      <c r="S11" s="652">
        <f t="shared" si="0"/>
        <v>2.7949400470750612</v>
      </c>
    </row>
    <row r="12" spans="1:24" ht="15.75">
      <c r="A12" s="604" t="s">
        <v>205</v>
      </c>
      <c r="B12" s="605">
        <v>474.46800000000002</v>
      </c>
      <c r="C12" s="605">
        <v>327</v>
      </c>
      <c r="D12" s="854">
        <v>2.8847161808013402</v>
      </c>
      <c r="H12" s="1147"/>
      <c r="K12" s="604" t="s">
        <v>202</v>
      </c>
      <c r="L12" s="605">
        <v>10804.206</v>
      </c>
      <c r="M12" s="605">
        <v>2853.875</v>
      </c>
      <c r="N12" s="652">
        <f t="shared" si="1"/>
        <v>3.7858021111646445</v>
      </c>
      <c r="P12" s="604" t="s">
        <v>196</v>
      </c>
      <c r="Q12" s="605">
        <v>7008.1220000000003</v>
      </c>
      <c r="R12" s="605">
        <v>1670.0229999999999</v>
      </c>
      <c r="S12" s="652">
        <f t="shared" si="0"/>
        <v>4.1964224444813043</v>
      </c>
    </row>
    <row r="13" spans="1:24" ht="16.5" thickBot="1">
      <c r="A13" s="604" t="s">
        <v>200</v>
      </c>
      <c r="B13" s="605">
        <v>350.54199999999997</v>
      </c>
      <c r="C13" s="605">
        <v>487</v>
      </c>
      <c r="D13" s="854">
        <v>2.6096143287199198</v>
      </c>
      <c r="H13" s="1147"/>
      <c r="K13" s="604" t="s">
        <v>199</v>
      </c>
      <c r="L13" s="605">
        <v>9513.509</v>
      </c>
      <c r="M13" s="605">
        <v>1464.0409999999999</v>
      </c>
      <c r="N13" s="652">
        <f t="shared" si="1"/>
        <v>6.4981165144965205</v>
      </c>
      <c r="P13" s="604" t="s">
        <v>201</v>
      </c>
      <c r="Q13" s="605">
        <v>4381.7030000000004</v>
      </c>
      <c r="R13" s="605">
        <v>1131.2940000000001</v>
      </c>
      <c r="S13" s="652">
        <f t="shared" si="0"/>
        <v>3.873177971420338</v>
      </c>
    </row>
    <row r="14" spans="1:24" ht="16.5" thickBot="1">
      <c r="A14" s="1150" t="s">
        <v>322</v>
      </c>
      <c r="B14" s="1250">
        <v>8769.3320000000003</v>
      </c>
      <c r="C14" s="1251">
        <v>9706</v>
      </c>
      <c r="D14" s="1149">
        <v>2.7555470305968215</v>
      </c>
      <c r="K14" s="604" t="s">
        <v>197</v>
      </c>
      <c r="L14" s="605">
        <v>9214.1509999999998</v>
      </c>
      <c r="M14" s="605">
        <v>2377.0219999999999</v>
      </c>
      <c r="N14" s="652">
        <f t="shared" si="1"/>
        <v>3.8763423308661005</v>
      </c>
      <c r="P14" s="604" t="s">
        <v>341</v>
      </c>
      <c r="Q14" s="605">
        <v>3598.6460000000002</v>
      </c>
      <c r="R14" s="605">
        <v>994.07899999999995</v>
      </c>
      <c r="S14" s="652">
        <f t="shared" si="0"/>
        <v>3.6200804966204903</v>
      </c>
    </row>
    <row r="15" spans="1:24" ht="15.75">
      <c r="E15" s="825"/>
      <c r="K15" s="604" t="s">
        <v>354</v>
      </c>
      <c r="L15" s="605">
        <v>7334.5630000000001</v>
      </c>
      <c r="M15" s="605">
        <v>1401.4570000000001</v>
      </c>
      <c r="N15" s="652">
        <f t="shared" si="1"/>
        <v>5.2335269651512668</v>
      </c>
      <c r="P15" s="604" t="s">
        <v>192</v>
      </c>
      <c r="Q15" s="605">
        <v>3267.973</v>
      </c>
      <c r="R15" s="605">
        <v>975.54499999999996</v>
      </c>
      <c r="S15" s="652">
        <f t="shared" si="0"/>
        <v>3.3498946742590041</v>
      </c>
    </row>
    <row r="16" spans="1:24" ht="15.75">
      <c r="E16" s="661"/>
      <c r="K16" s="604" t="s">
        <v>206</v>
      </c>
      <c r="L16" s="605">
        <v>6098.4030000000002</v>
      </c>
      <c r="M16" s="605">
        <v>1527.356</v>
      </c>
      <c r="N16" s="652">
        <f t="shared" si="1"/>
        <v>3.9927842624771177</v>
      </c>
      <c r="P16" s="604" t="s">
        <v>202</v>
      </c>
      <c r="Q16" s="605">
        <v>2431.1210000000001</v>
      </c>
      <c r="R16" s="605">
        <v>660.93600000000004</v>
      </c>
      <c r="S16" s="652">
        <f t="shared" si="0"/>
        <v>3.6783001682462446</v>
      </c>
    </row>
    <row r="17" spans="1:19" ht="15.75">
      <c r="K17" s="604" t="s">
        <v>193</v>
      </c>
      <c r="L17" s="605">
        <v>5610.51</v>
      </c>
      <c r="M17" s="605">
        <v>1218.751</v>
      </c>
      <c r="N17" s="652">
        <f t="shared" si="1"/>
        <v>4.6034916073915015</v>
      </c>
      <c r="P17" s="604" t="s">
        <v>209</v>
      </c>
      <c r="Q17" s="605">
        <v>1796.682</v>
      </c>
      <c r="R17" s="605">
        <v>689.08299999999997</v>
      </c>
      <c r="S17" s="652">
        <f t="shared" si="0"/>
        <v>2.6073520896611875</v>
      </c>
    </row>
    <row r="18" spans="1:19" ht="15.75">
      <c r="K18" s="604" t="s">
        <v>209</v>
      </c>
      <c r="L18" s="605">
        <v>5095.6930000000002</v>
      </c>
      <c r="M18" s="605">
        <v>1535.7760000000001</v>
      </c>
      <c r="N18" s="652">
        <f t="shared" si="1"/>
        <v>3.3179923374242075</v>
      </c>
      <c r="P18" s="604" t="s">
        <v>208</v>
      </c>
      <c r="Q18" s="605">
        <v>1704.0719999999999</v>
      </c>
      <c r="R18" s="605">
        <v>586.875</v>
      </c>
      <c r="S18" s="652">
        <f t="shared" si="0"/>
        <v>2.9036370607028754</v>
      </c>
    </row>
    <row r="19" spans="1:19" ht="15.75">
      <c r="K19" s="604" t="s">
        <v>355</v>
      </c>
      <c r="L19" s="605">
        <v>3740.9679999999998</v>
      </c>
      <c r="M19" s="605">
        <v>1165.7370000000001</v>
      </c>
      <c r="N19" s="652">
        <f t="shared" si="1"/>
        <v>3.2091011952095538</v>
      </c>
      <c r="P19" s="604" t="s">
        <v>203</v>
      </c>
      <c r="Q19" s="605">
        <v>1374.9639999999999</v>
      </c>
      <c r="R19" s="605">
        <v>809.05600000000004</v>
      </c>
      <c r="S19" s="652">
        <f t="shared" si="0"/>
        <v>1.6994670331843529</v>
      </c>
    </row>
    <row r="20" spans="1:19" ht="15.75">
      <c r="K20" s="604" t="s">
        <v>207</v>
      </c>
      <c r="L20" s="605">
        <v>3303.694</v>
      </c>
      <c r="M20" s="605">
        <v>775.09299999999996</v>
      </c>
      <c r="N20" s="652">
        <f t="shared" si="1"/>
        <v>4.2623194894032075</v>
      </c>
      <c r="P20" s="604" t="s">
        <v>354</v>
      </c>
      <c r="Q20" s="605">
        <v>1231.643</v>
      </c>
      <c r="R20" s="605">
        <v>345.81200000000001</v>
      </c>
      <c r="S20" s="652">
        <f t="shared" si="0"/>
        <v>3.5615970527338554</v>
      </c>
    </row>
    <row r="21" spans="1:19" ht="15.75">
      <c r="K21" s="604" t="s">
        <v>200</v>
      </c>
      <c r="L21" s="605">
        <v>3301.3339999999998</v>
      </c>
      <c r="M21" s="605">
        <v>1124.0740000000001</v>
      </c>
      <c r="N21" s="652">
        <f t="shared" si="1"/>
        <v>2.9369365362066908</v>
      </c>
      <c r="P21" s="604" t="s">
        <v>206</v>
      </c>
      <c r="Q21" s="605">
        <v>1091.932</v>
      </c>
      <c r="R21" s="605">
        <v>294.238</v>
      </c>
      <c r="S21" s="652">
        <f t="shared" si="0"/>
        <v>3.7110502382425112</v>
      </c>
    </row>
    <row r="22" spans="1:19" ht="15.75">
      <c r="H22" s="1147"/>
      <c r="K22" s="604" t="s">
        <v>196</v>
      </c>
      <c r="L22" s="605">
        <v>1829.0930000000001</v>
      </c>
      <c r="M22" s="605">
        <v>412.87099999999998</v>
      </c>
      <c r="N22" s="652">
        <f t="shared" si="1"/>
        <v>4.4301803711086514</v>
      </c>
      <c r="P22" s="604" t="s">
        <v>210</v>
      </c>
      <c r="Q22" s="605">
        <v>1083.415</v>
      </c>
      <c r="R22" s="605">
        <v>287.38</v>
      </c>
      <c r="S22" s="652">
        <f t="shared" si="0"/>
        <v>3.7699735541791357</v>
      </c>
    </row>
    <row r="23" spans="1:19" ht="15.75">
      <c r="H23" s="1147"/>
      <c r="K23" s="604" t="s">
        <v>210</v>
      </c>
      <c r="L23" s="605">
        <v>1816.3789999999999</v>
      </c>
      <c r="M23" s="605">
        <v>741.5</v>
      </c>
      <c r="N23" s="652">
        <f t="shared" si="1"/>
        <v>2.4496008091706001</v>
      </c>
      <c r="P23" s="604" t="s">
        <v>353</v>
      </c>
      <c r="Q23" s="605">
        <v>1081.704</v>
      </c>
      <c r="R23" s="605">
        <v>286.79899999999998</v>
      </c>
      <c r="S23" s="652">
        <f t="shared" si="0"/>
        <v>3.7716449499475244</v>
      </c>
    </row>
    <row r="24" spans="1:19" ht="16.5" thickBot="1">
      <c r="H24" s="1147"/>
      <c r="K24" s="604" t="s">
        <v>205</v>
      </c>
      <c r="L24" s="605">
        <v>1476.7819999999999</v>
      </c>
      <c r="M24" s="605">
        <v>337.03</v>
      </c>
      <c r="N24" s="652">
        <f t="shared" si="1"/>
        <v>4.3817523662581968</v>
      </c>
      <c r="P24" s="604" t="s">
        <v>211</v>
      </c>
      <c r="Q24" s="605">
        <v>1032.258</v>
      </c>
      <c r="R24" s="605">
        <v>305.37</v>
      </c>
      <c r="S24" s="652">
        <f t="shared" si="0"/>
        <v>3.3803517044896356</v>
      </c>
    </row>
    <row r="25" spans="1:19" ht="16.5" thickBot="1">
      <c r="H25" s="1147"/>
      <c r="K25" s="946" t="s">
        <v>322</v>
      </c>
      <c r="L25" s="608">
        <v>254033.62700000001</v>
      </c>
      <c r="M25" s="608">
        <v>66380.918999999994</v>
      </c>
      <c r="N25" s="732">
        <f t="shared" si="1"/>
        <v>3.8269073526987483</v>
      </c>
      <c r="P25" s="946" t="s">
        <v>322</v>
      </c>
      <c r="Q25" s="608">
        <v>89323.24</v>
      </c>
      <c r="R25" s="608">
        <v>25638.591</v>
      </c>
      <c r="S25" s="732">
        <f t="shared" si="0"/>
        <v>3.4839371633175942</v>
      </c>
    </row>
    <row r="26" spans="1:19">
      <c r="H26" s="1147"/>
    </row>
    <row r="27" spans="1:19">
      <c r="A27" s="1252" t="s">
        <v>465</v>
      </c>
      <c r="H27" s="1147"/>
    </row>
    <row r="28" spans="1:19">
      <c r="H28" s="1147"/>
    </row>
    <row r="29" spans="1:19">
      <c r="H29" s="1147"/>
    </row>
    <row r="30" spans="1:19">
      <c r="H30" s="1147"/>
    </row>
    <row r="31" spans="1:19">
      <c r="H31" s="1147"/>
    </row>
    <row r="32" spans="1:19">
      <c r="H32" s="1147"/>
    </row>
    <row r="33" spans="8:8">
      <c r="H33" s="1147"/>
    </row>
    <row r="34" spans="8:8">
      <c r="H34" s="1147"/>
    </row>
    <row r="35" spans="8:8">
      <c r="H35" s="1147"/>
    </row>
    <row r="36" spans="8:8">
      <c r="H36" s="1147"/>
    </row>
    <row r="37" spans="8:8" ht="17.25" customHeight="1">
      <c r="H37" s="1147"/>
    </row>
    <row r="38" spans="8:8">
      <c r="H38" s="1147"/>
    </row>
    <row r="39" spans="8:8">
      <c r="H39" s="1147"/>
    </row>
    <row r="40" spans="8:8">
      <c r="H40" s="1147"/>
    </row>
    <row r="41" spans="8:8">
      <c r="H41" s="1147"/>
    </row>
    <row r="42" spans="8:8" ht="14.25" customHeight="1">
      <c r="H42" s="1147"/>
    </row>
    <row r="43" spans="8:8">
      <c r="H43" s="1147"/>
    </row>
    <row r="44" spans="8:8">
      <c r="H44" s="1147"/>
    </row>
    <row r="45" spans="8:8">
      <c r="H45" s="1147"/>
    </row>
    <row r="46" spans="8:8">
      <c r="H46" s="1147"/>
    </row>
    <row r="47" spans="8:8">
      <c r="H47" s="1147"/>
    </row>
    <row r="48" spans="8:8" ht="14.25" customHeight="1">
      <c r="H48" s="1147"/>
    </row>
    <row r="49" spans="8:8">
      <c r="H49" s="1147"/>
    </row>
    <row r="50" spans="8:8">
      <c r="H50" s="1147"/>
    </row>
    <row r="51" spans="8:8">
      <c r="H51" s="1147"/>
    </row>
    <row r="52" spans="8:8">
      <c r="H52" s="1147"/>
    </row>
    <row r="53" spans="8:8">
      <c r="H53" s="1147"/>
    </row>
    <row r="54" spans="8:8">
      <c r="H54" s="1147"/>
    </row>
    <row r="55" spans="8:8">
      <c r="H55" s="1147"/>
    </row>
    <row r="56" spans="8:8">
      <c r="H56" s="1147"/>
    </row>
    <row r="57" spans="8:8">
      <c r="H57" s="1147"/>
    </row>
    <row r="58" spans="8:8">
      <c r="H58" s="1147"/>
    </row>
    <row r="59" spans="8:8">
      <c r="H59" s="1147"/>
    </row>
    <row r="60" spans="8:8">
      <c r="H60" s="1147"/>
    </row>
    <row r="61" spans="8:8">
      <c r="H61" s="1147"/>
    </row>
    <row r="62" spans="8:8">
      <c r="H62" s="1147"/>
    </row>
    <row r="63" spans="8:8">
      <c r="H63" s="1147"/>
    </row>
    <row r="64" spans="8:8">
      <c r="H64" s="1147"/>
    </row>
    <row r="65" spans="8:8">
      <c r="H65" s="1147"/>
    </row>
    <row r="66" spans="8:8">
      <c r="H66" s="1147"/>
    </row>
    <row r="67" spans="8:8">
      <c r="H67" s="1147"/>
    </row>
    <row r="68" spans="8:8">
      <c r="H68" s="1147"/>
    </row>
    <row r="69" spans="8:8">
      <c r="H69" s="1147"/>
    </row>
    <row r="70" spans="8:8">
      <c r="H70" s="1147"/>
    </row>
    <row r="71" spans="8:8">
      <c r="H71" s="1147"/>
    </row>
    <row r="72" spans="8:8">
      <c r="H72" s="1147"/>
    </row>
    <row r="73" spans="8:8">
      <c r="H73" s="1147"/>
    </row>
    <row r="74" spans="8:8">
      <c r="H74" s="1147"/>
    </row>
    <row r="75" spans="8:8">
      <c r="H75" s="1147"/>
    </row>
    <row r="76" spans="8:8">
      <c r="H76" s="1147"/>
    </row>
    <row r="77" spans="8:8">
      <c r="H77" s="1147"/>
    </row>
    <row r="78" spans="8:8">
      <c r="H78" s="1147"/>
    </row>
    <row r="79" spans="8:8">
      <c r="H79" s="1147"/>
    </row>
    <row r="80" spans="8:8">
      <c r="H80" s="1147"/>
    </row>
    <row r="81" spans="8:8">
      <c r="H81" s="1147"/>
    </row>
    <row r="82" spans="8:8">
      <c r="H82" s="1147"/>
    </row>
    <row r="83" spans="8:8">
      <c r="H83" s="1147"/>
    </row>
    <row r="84" spans="8:8">
      <c r="H84" s="1147"/>
    </row>
    <row r="85" spans="8:8">
      <c r="H85" s="1147"/>
    </row>
    <row r="86" spans="8:8">
      <c r="H86" s="1147"/>
    </row>
    <row r="87" spans="8:8">
      <c r="H87" s="1147"/>
    </row>
    <row r="88" spans="8:8">
      <c r="H88" s="1147"/>
    </row>
    <row r="89" spans="8:8">
      <c r="H89" s="1147"/>
    </row>
    <row r="90" spans="8:8">
      <c r="H90" s="1147"/>
    </row>
    <row r="91" spans="8:8">
      <c r="H91" s="1147"/>
    </row>
    <row r="92" spans="8:8">
      <c r="H92" s="1147"/>
    </row>
    <row r="93" spans="8:8">
      <c r="H93" s="1147"/>
    </row>
    <row r="94" spans="8:8">
      <c r="H94" s="1147"/>
    </row>
    <row r="95" spans="8:8">
      <c r="H95" s="1147"/>
    </row>
    <row r="96" spans="8:8">
      <c r="H96" s="1147"/>
    </row>
    <row r="97" spans="8:8">
      <c r="H97" s="1147"/>
    </row>
    <row r="98" spans="8:8">
      <c r="H98" s="1147"/>
    </row>
    <row r="99" spans="8:8">
      <c r="H99" s="1147"/>
    </row>
    <row r="100" spans="8:8">
      <c r="H100" s="1147"/>
    </row>
    <row r="101" spans="8:8">
      <c r="H101" s="1147"/>
    </row>
    <row r="102" spans="8:8">
      <c r="H102" s="1147"/>
    </row>
    <row r="103" spans="8:8">
      <c r="H103" s="1147"/>
    </row>
    <row r="104" spans="8:8">
      <c r="H104" s="1147"/>
    </row>
    <row r="105" spans="8:8">
      <c r="H105" s="1147"/>
    </row>
    <row r="106" spans="8:8">
      <c r="H106" s="1147"/>
    </row>
    <row r="107" spans="8:8">
      <c r="H107" s="1147"/>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22"/>
  <sheetViews>
    <sheetView zoomScaleNormal="100" workbookViewId="0">
      <selection activeCell="I33" sqref="I33"/>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18"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587" t="s">
        <v>304</v>
      </c>
    </row>
    <row r="2" spans="1:27" ht="18" customHeight="1">
      <c r="A2" s="1356" t="s">
        <v>476</v>
      </c>
      <c r="B2" s="1356"/>
      <c r="C2" s="1356"/>
      <c r="D2" s="1356"/>
      <c r="E2" s="1356"/>
      <c r="F2" s="1356"/>
      <c r="G2" s="1356"/>
      <c r="H2" s="1356"/>
      <c r="I2" s="1356"/>
      <c r="J2" s="1356"/>
      <c r="K2" s="1356"/>
      <c r="L2" s="1356"/>
      <c r="M2" s="1356"/>
      <c r="N2" s="1356"/>
      <c r="O2" s="1356"/>
      <c r="P2" s="1356"/>
      <c r="Q2" s="1356"/>
      <c r="R2" s="1356"/>
      <c r="S2" s="1356"/>
      <c r="T2" s="1356"/>
      <c r="U2" s="1356"/>
      <c r="V2" s="1356"/>
      <c r="W2" s="1356"/>
      <c r="X2" s="1356"/>
      <c r="Y2" s="1356"/>
      <c r="Z2" s="1356"/>
      <c r="AA2" s="1356"/>
    </row>
    <row r="3" spans="1:27" ht="18" customHeight="1">
      <c r="A3" s="1359" t="s">
        <v>477</v>
      </c>
      <c r="B3" s="1359"/>
      <c r="C3" s="1359"/>
      <c r="D3" s="1359"/>
      <c r="E3" s="1359"/>
      <c r="F3" s="1359"/>
      <c r="G3" s="135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4274.09</v>
      </c>
      <c r="C8" s="603">
        <v>6110</v>
      </c>
      <c r="D8" s="733">
        <v>2.2772960333773984</v>
      </c>
      <c r="E8" s="828"/>
      <c r="F8" s="827" t="s">
        <v>210</v>
      </c>
      <c r="G8" s="603">
        <v>1142.2239999999999</v>
      </c>
      <c r="H8" s="893">
        <v>5892</v>
      </c>
      <c r="I8" s="894">
        <v>2.4752513440205299</v>
      </c>
      <c r="J8" s="661"/>
      <c r="K8" s="745" t="s">
        <v>201</v>
      </c>
      <c r="L8" s="603">
        <v>2200.826</v>
      </c>
      <c r="M8" s="603">
        <v>753.19799999999998</v>
      </c>
      <c r="N8" s="733">
        <f>L8/M8</f>
        <v>2.9219753637157826</v>
      </c>
      <c r="O8" s="661"/>
      <c r="P8" s="745" t="s">
        <v>435</v>
      </c>
      <c r="Q8" s="603">
        <v>1360.817</v>
      </c>
      <c r="R8" s="603">
        <v>287.49299999999999</v>
      </c>
      <c r="S8" s="733">
        <f t="shared" ref="S8:S16" si="0">Q8/R8</f>
        <v>4.7333917695387369</v>
      </c>
    </row>
    <row r="9" spans="1:27" ht="15.75">
      <c r="A9" s="606" t="s">
        <v>210</v>
      </c>
      <c r="B9" s="605">
        <v>2617.4070000000002</v>
      </c>
      <c r="C9" s="607">
        <v>8764</v>
      </c>
      <c r="D9" s="653">
        <v>1.8006727722381861</v>
      </c>
      <c r="E9" s="829"/>
      <c r="F9" s="606" t="s">
        <v>214</v>
      </c>
      <c r="G9" s="605">
        <v>79.125</v>
      </c>
      <c r="H9" s="607">
        <v>832</v>
      </c>
      <c r="I9" s="653">
        <v>1.4913245794163636</v>
      </c>
      <c r="J9" s="661"/>
      <c r="K9" s="604" t="s">
        <v>197</v>
      </c>
      <c r="L9" s="605">
        <v>1676.9849999999999</v>
      </c>
      <c r="M9" s="605">
        <v>516.93100000000004</v>
      </c>
      <c r="N9" s="652">
        <v>3.2317403424930307</v>
      </c>
      <c r="O9" s="661"/>
      <c r="P9" s="604" t="s">
        <v>195</v>
      </c>
      <c r="Q9" s="605">
        <v>1287.375</v>
      </c>
      <c r="R9" s="605">
        <v>314.62400000000002</v>
      </c>
      <c r="S9" s="652">
        <f t="shared" si="0"/>
        <v>4.0917889290073228</v>
      </c>
    </row>
    <row r="10" spans="1:27" ht="16.5" thickBot="1">
      <c r="A10" s="606" t="s">
        <v>197</v>
      </c>
      <c r="B10" s="605">
        <v>2127.35</v>
      </c>
      <c r="C10" s="605">
        <v>1938</v>
      </c>
      <c r="D10" s="652">
        <v>1.7637585930478297</v>
      </c>
      <c r="E10" s="828"/>
      <c r="F10" s="952" t="s">
        <v>435</v>
      </c>
      <c r="G10" s="945">
        <v>42.201000000000001</v>
      </c>
      <c r="H10" s="953">
        <v>140</v>
      </c>
      <c r="I10" s="954">
        <v>2.5143154006003234</v>
      </c>
      <c r="J10" s="661"/>
      <c r="K10" s="604" t="s">
        <v>195</v>
      </c>
      <c r="L10" s="605">
        <v>1601.412</v>
      </c>
      <c r="M10" s="605">
        <v>439.13299999999998</v>
      </c>
      <c r="N10" s="652">
        <v>2.5733953939574841</v>
      </c>
      <c r="O10" s="661"/>
      <c r="P10" s="604" t="s">
        <v>197</v>
      </c>
      <c r="Q10" s="605">
        <v>1118.74</v>
      </c>
      <c r="R10" s="605">
        <v>352.48099999999999</v>
      </c>
      <c r="S10" s="652">
        <f t="shared" si="0"/>
        <v>3.1739015719996257</v>
      </c>
    </row>
    <row r="11" spans="1:27" ht="16.5" thickBot="1">
      <c r="A11" s="606" t="s">
        <v>195</v>
      </c>
      <c r="B11" s="605">
        <v>1997.578</v>
      </c>
      <c r="C11" s="607">
        <v>1656</v>
      </c>
      <c r="D11" s="653">
        <v>2.2371977690302947</v>
      </c>
      <c r="E11" s="829"/>
      <c r="F11" s="1041" t="s">
        <v>322</v>
      </c>
      <c r="G11" s="1113">
        <v>1285.3230000000001</v>
      </c>
      <c r="H11" s="1269">
        <v>7029</v>
      </c>
      <c r="I11" s="1115">
        <v>2.3067895162311416</v>
      </c>
      <c r="J11" s="661"/>
      <c r="K11" s="604" t="s">
        <v>212</v>
      </c>
      <c r="L11" s="605">
        <v>1537.2080000000001</v>
      </c>
      <c r="M11" s="605">
        <v>325.85300000000001</v>
      </c>
      <c r="N11" s="652">
        <v>3.4685944956126917</v>
      </c>
      <c r="O11" s="661"/>
      <c r="P11" s="604" t="s">
        <v>194</v>
      </c>
      <c r="Q11" s="605">
        <v>652.976</v>
      </c>
      <c r="R11" s="605">
        <v>102.30200000000001</v>
      </c>
      <c r="S11" s="652">
        <f t="shared" si="0"/>
        <v>6.3828273152040031</v>
      </c>
    </row>
    <row r="12" spans="1:27" ht="15.75">
      <c r="A12" s="606" t="s">
        <v>206</v>
      </c>
      <c r="B12" s="605">
        <v>1567.095</v>
      </c>
      <c r="C12" s="607">
        <v>996</v>
      </c>
      <c r="D12" s="653">
        <v>3.0566763287838841</v>
      </c>
      <c r="E12" s="829"/>
      <c r="J12" s="661"/>
      <c r="K12" s="604" t="s">
        <v>192</v>
      </c>
      <c r="L12" s="605">
        <v>1231.4839999999999</v>
      </c>
      <c r="M12" s="605">
        <v>501.44600000000003</v>
      </c>
      <c r="N12" s="652">
        <v>4.5970279399346481</v>
      </c>
      <c r="O12" s="661"/>
      <c r="P12" s="604" t="s">
        <v>212</v>
      </c>
      <c r="Q12" s="605">
        <v>388.09800000000001</v>
      </c>
      <c r="R12" s="605">
        <v>78.45</v>
      </c>
      <c r="S12" s="652">
        <f t="shared" si="0"/>
        <v>4.9470745697896747</v>
      </c>
    </row>
    <row r="13" spans="1:27" ht="15.75">
      <c r="A13" s="606" t="s">
        <v>214</v>
      </c>
      <c r="B13" s="605">
        <v>1188.6469999999999</v>
      </c>
      <c r="C13" s="605">
        <v>2972</v>
      </c>
      <c r="D13" s="652">
        <v>1.7083595480330025</v>
      </c>
      <c r="E13" s="829"/>
      <c r="J13" s="661"/>
      <c r="K13" s="604" t="s">
        <v>435</v>
      </c>
      <c r="L13" s="605">
        <v>1168.723</v>
      </c>
      <c r="M13" s="605">
        <v>165.65</v>
      </c>
      <c r="N13" s="652">
        <v>2.9630257847383312</v>
      </c>
      <c r="O13" s="661"/>
      <c r="P13" s="604" t="s">
        <v>192</v>
      </c>
      <c r="Q13" s="605">
        <v>334.16899999999998</v>
      </c>
      <c r="R13" s="605">
        <v>69.793000000000006</v>
      </c>
      <c r="S13" s="652">
        <f t="shared" si="0"/>
        <v>4.7880016620577992</v>
      </c>
    </row>
    <row r="14" spans="1:27" ht="15.75">
      <c r="A14" s="606" t="s">
        <v>435</v>
      </c>
      <c r="B14" s="605">
        <v>1100.289</v>
      </c>
      <c r="C14" s="607">
        <v>1688</v>
      </c>
      <c r="D14" s="653">
        <v>3.2533089846065484</v>
      </c>
      <c r="E14" s="829"/>
      <c r="J14" s="661"/>
      <c r="K14" s="604" t="s">
        <v>210</v>
      </c>
      <c r="L14" s="605">
        <v>1099.942</v>
      </c>
      <c r="M14" s="605">
        <v>269.43799999999999</v>
      </c>
      <c r="N14" s="652">
        <v>2.3718258165942947</v>
      </c>
      <c r="O14" s="661"/>
      <c r="P14" s="604" t="s">
        <v>206</v>
      </c>
      <c r="Q14" s="605">
        <v>225.71100000000001</v>
      </c>
      <c r="R14" s="605">
        <v>44.796999999999997</v>
      </c>
      <c r="S14" s="652">
        <f t="shared" si="0"/>
        <v>5.0385293658057462</v>
      </c>
    </row>
    <row r="15" spans="1:27" ht="16.5" thickBot="1">
      <c r="A15" s="952" t="s">
        <v>211</v>
      </c>
      <c r="B15" s="945">
        <v>568.28899999999999</v>
      </c>
      <c r="C15" s="953">
        <v>848</v>
      </c>
      <c r="D15" s="954">
        <v>2.3417218137254903</v>
      </c>
      <c r="E15" s="829"/>
      <c r="J15" s="661"/>
      <c r="K15" s="604" t="s">
        <v>213</v>
      </c>
      <c r="L15" s="605">
        <v>715.68299999999999</v>
      </c>
      <c r="M15" s="605">
        <v>294.15499999999997</v>
      </c>
      <c r="N15" s="652">
        <v>3.2657497832912896</v>
      </c>
      <c r="O15" s="661"/>
      <c r="P15" s="604" t="s">
        <v>201</v>
      </c>
      <c r="Q15" s="605">
        <v>86.721000000000004</v>
      </c>
      <c r="R15" s="605">
        <v>59.152999999999999</v>
      </c>
      <c r="S15" s="652">
        <f t="shared" si="0"/>
        <v>1.4660456781566447</v>
      </c>
    </row>
    <row r="16" spans="1:27" ht="16.5" thickBot="1">
      <c r="A16" s="606" t="s">
        <v>192</v>
      </c>
      <c r="B16" s="605">
        <v>554.71100000000001</v>
      </c>
      <c r="C16" s="607">
        <v>2253</v>
      </c>
      <c r="D16" s="653">
        <v>2.3054483990130996</v>
      </c>
      <c r="E16" s="829"/>
      <c r="J16" s="661"/>
      <c r="K16" s="946" t="s">
        <v>322</v>
      </c>
      <c r="L16" s="608">
        <v>12453.371999999999</v>
      </c>
      <c r="M16" s="608">
        <v>3517.5419999999999</v>
      </c>
      <c r="N16" s="732">
        <v>3.2657497832912896</v>
      </c>
      <c r="O16" s="661"/>
      <c r="P16" s="946" t="s">
        <v>322</v>
      </c>
      <c r="Q16" s="608">
        <v>5585.8019999999997</v>
      </c>
      <c r="R16" s="608">
        <v>1403.289</v>
      </c>
      <c r="S16" s="732">
        <f t="shared" si="0"/>
        <v>3.9805072226747304</v>
      </c>
    </row>
    <row r="17" spans="1:15" ht="15.75">
      <c r="A17" s="606" t="s">
        <v>193</v>
      </c>
      <c r="B17" s="605">
        <v>520.154</v>
      </c>
      <c r="C17" s="605">
        <v>537</v>
      </c>
      <c r="D17" s="652">
        <v>2.9947861621926304</v>
      </c>
      <c r="E17" s="828"/>
      <c r="J17" s="661"/>
      <c r="O17" s="661"/>
    </row>
    <row r="18" spans="1:15" ht="16.5" thickBot="1">
      <c r="A18" s="952" t="s">
        <v>205</v>
      </c>
      <c r="B18" s="945">
        <v>458.5</v>
      </c>
      <c r="C18" s="953">
        <v>514</v>
      </c>
      <c r="D18" s="954">
        <v>1.8530027804656974</v>
      </c>
      <c r="E18" s="830"/>
      <c r="O18" s="661"/>
    </row>
    <row r="19" spans="1:15" ht="16.5" thickBot="1">
      <c r="A19" s="1041" t="s">
        <v>322</v>
      </c>
      <c r="B19" s="608">
        <v>17216.16</v>
      </c>
      <c r="C19" s="1103">
        <v>28498</v>
      </c>
      <c r="D19" s="1104">
        <v>2.1862075874414244</v>
      </c>
      <c r="E19" s="831"/>
      <c r="J19" s="661"/>
      <c r="O19" s="661"/>
    </row>
    <row r="20" spans="1:15" ht="15" customHeight="1">
      <c r="E20" s="831"/>
      <c r="J20" s="661"/>
      <c r="O20" s="661"/>
    </row>
    <row r="21" spans="1:15">
      <c r="E21" s="832"/>
      <c r="J21" s="661"/>
    </row>
    <row r="22" spans="1:15">
      <c r="A22" s="1252" t="s">
        <v>465</v>
      </c>
      <c r="F22" s="111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42" t="s">
        <v>441</v>
      </c>
      <c r="B5" s="1342"/>
      <c r="C5" s="1342"/>
      <c r="D5" s="1342"/>
      <c r="E5" s="1342"/>
      <c r="F5" s="1342"/>
      <c r="H5" s="651" t="s">
        <v>331</v>
      </c>
    </row>
    <row r="6" spans="1:10" ht="15.75" customHeight="1" thickBot="1">
      <c r="A6" s="1343" t="s">
        <v>170</v>
      </c>
      <c r="B6" s="1345" t="s">
        <v>442</v>
      </c>
      <c r="C6" s="1346"/>
      <c r="D6" s="1347"/>
      <c r="E6" s="1348" t="s">
        <v>443</v>
      </c>
      <c r="F6" s="1343" t="s">
        <v>444</v>
      </c>
    </row>
    <row r="7" spans="1:10" ht="31.5" customHeight="1" thickBot="1">
      <c r="A7" s="1344"/>
      <c r="B7" s="849" t="s">
        <v>312</v>
      </c>
      <c r="C7" s="849" t="s">
        <v>320</v>
      </c>
      <c r="D7" s="849" t="s">
        <v>321</v>
      </c>
      <c r="E7" s="1349"/>
      <c r="F7" s="1344"/>
    </row>
    <row r="8" spans="1:10" ht="17.25" customHeight="1" thickBot="1">
      <c r="A8" s="850" t="s">
        <v>171</v>
      </c>
      <c r="B8" s="735">
        <v>13872.912</v>
      </c>
      <c r="C8" s="735">
        <v>4836.6369999999997</v>
      </c>
      <c r="D8" s="888">
        <f>(C8/B8)*100</f>
        <v>34.86389158959561</v>
      </c>
      <c r="E8" s="735">
        <v>10934.939</v>
      </c>
      <c r="F8" s="888">
        <f>((B8-E8)/E8)*100</f>
        <v>26.867758475836034</v>
      </c>
      <c r="H8" s="680" t="s">
        <v>172</v>
      </c>
    </row>
    <row r="9" spans="1:10" ht="18" customHeight="1" thickBot="1">
      <c r="A9" s="851" t="s">
        <v>173</v>
      </c>
      <c r="B9" s="736">
        <v>49967</v>
      </c>
      <c r="C9" s="736">
        <v>10098</v>
      </c>
      <c r="D9" s="889">
        <f t="shared" ref="D9:D13" si="0">(C9/B9)*100</f>
        <v>20.209338163187702</v>
      </c>
      <c r="E9" s="736">
        <v>51011</v>
      </c>
      <c r="F9" s="889">
        <f t="shared" ref="F9:F13" si="1">((B9-E9)/E9)*100</f>
        <v>-2.0466173962478682</v>
      </c>
      <c r="H9" s="650">
        <f>B9-E9</f>
        <v>-1044</v>
      </c>
    </row>
    <row r="10" spans="1:10" ht="15" customHeight="1" thickBot="1">
      <c r="A10" s="852" t="s">
        <v>306</v>
      </c>
      <c r="B10" s="737">
        <v>20779</v>
      </c>
      <c r="C10" s="1102">
        <v>0</v>
      </c>
      <c r="D10" s="889">
        <f t="shared" si="0"/>
        <v>0</v>
      </c>
      <c r="E10" s="738">
        <v>25583</v>
      </c>
      <c r="F10" s="889">
        <f t="shared" si="1"/>
        <v>-18.778094828597116</v>
      </c>
    </row>
    <row r="11" spans="1:10" ht="17.25" customHeight="1" thickBot="1">
      <c r="A11" s="853" t="s">
        <v>174</v>
      </c>
      <c r="B11" s="739">
        <v>273146.06</v>
      </c>
      <c r="C11" s="740">
        <v>12231.944</v>
      </c>
      <c r="D11" s="890">
        <f t="shared" si="0"/>
        <v>4.4781696649770453</v>
      </c>
      <c r="E11" s="740">
        <v>306802.46600000001</v>
      </c>
      <c r="F11" s="890">
        <f t="shared" si="1"/>
        <v>-10.970057196346009</v>
      </c>
      <c r="J11" s="847"/>
    </row>
    <row r="12" spans="1:10" ht="15" customHeight="1" thickBot="1">
      <c r="A12" s="850" t="s">
        <v>175</v>
      </c>
      <c r="B12" s="735">
        <v>104640.15300000001</v>
      </c>
      <c r="C12" s="735">
        <v>21191.342000000001</v>
      </c>
      <c r="D12" s="889">
        <f t="shared" si="0"/>
        <v>20.251635144302586</v>
      </c>
      <c r="E12" s="735">
        <v>89043.978000000003</v>
      </c>
      <c r="F12" s="889">
        <f t="shared" si="1"/>
        <v>17.515137295415983</v>
      </c>
    </row>
    <row r="13" spans="1:10" ht="15" customHeight="1" thickBot="1">
      <c r="A13" s="850" t="s">
        <v>176</v>
      </c>
      <c r="B13" s="735">
        <f t="shared" ref="B13:C13" si="2">B11+B12</f>
        <v>377786.21299999999</v>
      </c>
      <c r="C13" s="735">
        <f t="shared" si="2"/>
        <v>33423.286</v>
      </c>
      <c r="D13" s="891">
        <f t="shared" si="0"/>
        <v>8.8471428680749664</v>
      </c>
      <c r="E13" s="735">
        <f t="shared" ref="E13" si="3">E11+E12</f>
        <v>395846.44400000002</v>
      </c>
      <c r="F13" s="891">
        <f t="shared" si="1"/>
        <v>-4.5624335582006719</v>
      </c>
    </row>
    <row r="16" spans="1:10" ht="15.75">
      <c r="A16" s="570" t="s">
        <v>307</v>
      </c>
    </row>
    <row r="18" spans="1:16" ht="33" customHeight="1" thickBot="1">
      <c r="A18" s="1342" t="s">
        <v>445</v>
      </c>
      <c r="B18" s="1342"/>
      <c r="C18" s="1342"/>
      <c r="D18" s="1342"/>
      <c r="E18" s="1342"/>
      <c r="F18" s="1342"/>
      <c r="K18" s="106"/>
      <c r="L18" s="106"/>
    </row>
    <row r="19" spans="1:16" ht="24.75" customHeight="1" thickBot="1">
      <c r="A19" s="1353" t="s">
        <v>177</v>
      </c>
      <c r="B19" s="1361" t="s">
        <v>442</v>
      </c>
      <c r="C19" s="1362"/>
      <c r="D19" s="1363"/>
      <c r="E19" s="1364" t="s">
        <v>443</v>
      </c>
      <c r="F19" s="1353" t="s">
        <v>444</v>
      </c>
      <c r="J19" s="106"/>
      <c r="K19" s="106"/>
      <c r="L19" s="106"/>
    </row>
    <row r="20" spans="1:16" ht="21" customHeight="1" thickBot="1">
      <c r="A20" s="1354"/>
      <c r="B20" s="879" t="s">
        <v>312</v>
      </c>
      <c r="C20" s="879" t="s">
        <v>320</v>
      </c>
      <c r="D20" s="879" t="s">
        <v>321</v>
      </c>
      <c r="E20" s="1365"/>
      <c r="F20" s="1360"/>
      <c r="J20" s="106"/>
      <c r="K20" s="106"/>
      <c r="L20" s="892"/>
    </row>
    <row r="21" spans="1:16" ht="15.75" thickBot="1">
      <c r="A21" s="568" t="s">
        <v>171</v>
      </c>
      <c r="B21" s="735">
        <v>32701.297999999999</v>
      </c>
      <c r="C21" s="741">
        <v>0</v>
      </c>
      <c r="D21" s="888">
        <f>(C21/B21)*100</f>
        <v>0</v>
      </c>
      <c r="E21" s="735">
        <v>45324.656000000003</v>
      </c>
      <c r="F21" s="888">
        <f>((B21-E21)/E21)*100</f>
        <v>-27.850973651074156</v>
      </c>
      <c r="H21" s="680" t="s">
        <v>178</v>
      </c>
      <c r="J21" s="106"/>
      <c r="K21" s="106"/>
      <c r="L21" s="106"/>
    </row>
    <row r="22" spans="1:16" ht="15.75" thickBot="1">
      <c r="A22" s="568" t="s">
        <v>173</v>
      </c>
      <c r="B22" s="735">
        <v>157627</v>
      </c>
      <c r="C22" s="741">
        <v>0</v>
      </c>
      <c r="D22" s="889">
        <f t="shared" ref="D22:D26" si="4">(C22/B22)*100</f>
        <v>0</v>
      </c>
      <c r="E22" s="735">
        <v>192967</v>
      </c>
      <c r="F22" s="889">
        <f t="shared" ref="F22:F26" si="5">((B22-E22)/E22)*100</f>
        <v>-18.314012240434892</v>
      </c>
      <c r="H22" s="650">
        <f>B22-E22</f>
        <v>-35340</v>
      </c>
      <c r="K22" s="106"/>
      <c r="L22" s="106"/>
    </row>
    <row r="23" spans="1:16" ht="15.75" thickBot="1">
      <c r="A23" s="569" t="s">
        <v>306</v>
      </c>
      <c r="B23" s="738">
        <v>47828</v>
      </c>
      <c r="C23" s="742">
        <v>0</v>
      </c>
      <c r="D23" s="889">
        <f t="shared" si="4"/>
        <v>0</v>
      </c>
      <c r="E23" s="738">
        <v>52966</v>
      </c>
      <c r="F23" s="889">
        <f t="shared" si="5"/>
        <v>-9.7005626250802397</v>
      </c>
    </row>
    <row r="24" spans="1:16" ht="15.75" thickBot="1">
      <c r="A24" s="568" t="s">
        <v>174</v>
      </c>
      <c r="B24" s="735">
        <v>16828.11</v>
      </c>
      <c r="C24" s="743">
        <v>52.972999999999999</v>
      </c>
      <c r="D24" s="890">
        <f t="shared" si="4"/>
        <v>0.31478876712833465</v>
      </c>
      <c r="E24" s="735">
        <v>17494.170999999998</v>
      </c>
      <c r="F24" s="890">
        <f t="shared" si="5"/>
        <v>-3.8073310247167353</v>
      </c>
    </row>
    <row r="25" spans="1:16" ht="15.75" thickBot="1">
      <c r="A25" s="568" t="s">
        <v>175</v>
      </c>
      <c r="B25" s="735">
        <v>5128.2700000000004</v>
      </c>
      <c r="C25" s="743">
        <v>54.781999999999996</v>
      </c>
      <c r="D25" s="889">
        <f t="shared" si="4"/>
        <v>1.0682354868210917</v>
      </c>
      <c r="E25" s="735">
        <v>5563.3559999999998</v>
      </c>
      <c r="F25" s="889">
        <f t="shared" si="5"/>
        <v>-7.8205672978683971</v>
      </c>
    </row>
    <row r="26" spans="1:16" ht="15.75" thickBot="1">
      <c r="A26" s="568" t="s">
        <v>176</v>
      </c>
      <c r="B26" s="735">
        <f t="shared" ref="B26:C26" si="6">B24+B25</f>
        <v>21956.38</v>
      </c>
      <c r="C26" s="744">
        <f t="shared" si="6"/>
        <v>107.755</v>
      </c>
      <c r="D26" s="891">
        <f t="shared" si="4"/>
        <v>0.49076851466407484</v>
      </c>
      <c r="E26" s="735">
        <f>E24+E25</f>
        <v>23057.526999999998</v>
      </c>
      <c r="F26" s="891">
        <f t="shared" si="5"/>
        <v>-4.7756509186783012</v>
      </c>
      <c r="P26" s="1089"/>
    </row>
    <row r="27" spans="1:16" ht="16.5" customHeight="1">
      <c r="A27" s="1355"/>
      <c r="B27" s="1355"/>
      <c r="C27" s="1355"/>
      <c r="D27" s="1355"/>
      <c r="E27" s="1355"/>
      <c r="F27" s="1355"/>
      <c r="J27" s="106"/>
      <c r="K27" s="106"/>
      <c r="L27" s="106"/>
    </row>
    <row r="28" spans="1:16">
      <c r="B28" s="573"/>
      <c r="C28" s="574"/>
      <c r="D28" s="574"/>
      <c r="E28" s="574"/>
      <c r="F28" s="575"/>
      <c r="I28" s="106"/>
      <c r="J28" s="106"/>
      <c r="K28" s="106"/>
      <c r="L28" s="106"/>
    </row>
    <row r="29" spans="1:16" ht="15">
      <c r="A29" s="1252" t="s">
        <v>465</v>
      </c>
      <c r="B29" s="577"/>
      <c r="C29" s="578"/>
      <c r="D29" s="578"/>
      <c r="E29" s="578"/>
      <c r="F29" s="575"/>
      <c r="I29" s="106"/>
      <c r="J29" s="106"/>
      <c r="K29" s="892"/>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52"/>
      <c r="D32" s="1352"/>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2"/>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52"/>
      <c r="C43" s="1352"/>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7"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356" t="s">
        <v>446</v>
      </c>
      <c r="B2" s="1356"/>
      <c r="C2" s="1356"/>
      <c r="D2" s="1356"/>
      <c r="E2" s="1356"/>
      <c r="F2" s="1356"/>
      <c r="G2" s="1356"/>
      <c r="H2" s="1356"/>
      <c r="I2" s="1356"/>
      <c r="J2" s="1356"/>
      <c r="K2" s="1356"/>
      <c r="L2" s="1356"/>
      <c r="M2" s="1356"/>
      <c r="N2" s="1356"/>
      <c r="O2" s="1356"/>
      <c r="P2" s="1356"/>
      <c r="Q2" s="1356"/>
      <c r="R2" s="1356"/>
      <c r="S2" s="1356"/>
      <c r="T2" s="1356"/>
      <c r="U2" s="1356"/>
      <c r="V2" s="1356"/>
      <c r="W2" s="1356"/>
      <c r="X2" s="1356"/>
    </row>
    <row r="3" spans="1:24" ht="15.75" customHeight="1">
      <c r="A3" s="1357" t="s">
        <v>447</v>
      </c>
      <c r="B3" s="1357"/>
      <c r="C3" s="1357"/>
      <c r="D3" s="1357"/>
      <c r="E3" s="1357"/>
      <c r="F3" s="1357"/>
      <c r="P3" s="589"/>
    </row>
    <row r="4" spans="1:24" ht="4.5" customHeight="1">
      <c r="A4" s="590"/>
      <c r="B4" s="590"/>
      <c r="C4" s="588"/>
      <c r="D4" s="588"/>
    </row>
    <row r="5" spans="1:24" ht="15.75" thickBot="1">
      <c r="A5" s="591" t="s">
        <v>179</v>
      </c>
      <c r="B5" s="1358" t="s">
        <v>180</v>
      </c>
      <c r="C5" s="1358"/>
      <c r="D5" s="592"/>
      <c r="E5" s="592"/>
      <c r="F5" s="591" t="s">
        <v>181</v>
      </c>
      <c r="G5" s="593" t="s">
        <v>182</v>
      </c>
      <c r="H5" s="943"/>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1">
        <v>2.5690254272428916</v>
      </c>
      <c r="F7" s="745" t="s">
        <v>192</v>
      </c>
      <c r="G7" s="603">
        <v>2113.8409999999999</v>
      </c>
      <c r="H7" s="603">
        <v>10060</v>
      </c>
      <c r="I7" s="871">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4">
        <v>2.355936306022095</v>
      </c>
      <c r="F8" s="604" t="s">
        <v>194</v>
      </c>
      <c r="G8" s="605">
        <v>1464.146</v>
      </c>
      <c r="H8" s="605">
        <v>8041</v>
      </c>
      <c r="I8" s="854">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4">
        <v>2.3478202401332386</v>
      </c>
      <c r="F9" s="1048" t="s">
        <v>435</v>
      </c>
      <c r="G9" s="945">
        <v>451.22199999999998</v>
      </c>
      <c r="H9" s="945">
        <v>2476</v>
      </c>
      <c r="I9" s="1063">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4">
        <v>2.9409332218395985</v>
      </c>
      <c r="F10" s="946" t="s">
        <v>322</v>
      </c>
      <c r="G10" s="608">
        <v>4062.904</v>
      </c>
      <c r="H10" s="608">
        <v>20779</v>
      </c>
      <c r="I10" s="947">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4">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4">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4">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8" t="s">
        <v>198</v>
      </c>
      <c r="B14" s="945">
        <v>1153.1410000000001</v>
      </c>
      <c r="C14" s="945">
        <v>2935</v>
      </c>
      <c r="D14" s="1063">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6" t="s">
        <v>322</v>
      </c>
      <c r="B15" s="608">
        <v>35245.040000000001</v>
      </c>
      <c r="C15" s="608">
        <v>49967</v>
      </c>
      <c r="D15" s="947">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8"/>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8" t="s">
        <v>212</v>
      </c>
      <c r="L28" s="945">
        <v>3046.01</v>
      </c>
      <c r="M28" s="945">
        <v>714.17499999999995</v>
      </c>
      <c r="N28" s="1049">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6"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8" t="s">
        <v>450</v>
      </c>
      <c r="Q31" s="945">
        <v>2408.4180000000001</v>
      </c>
      <c r="R31" s="945">
        <v>607.25099999999998</v>
      </c>
      <c r="S31" s="1049">
        <v>3.9660996853031123</v>
      </c>
    </row>
    <row r="32" spans="1:19" ht="16.5" thickBot="1">
      <c r="A32" s="1252" t="s">
        <v>465</v>
      </c>
      <c r="B32" s="106"/>
      <c r="C32" s="106"/>
      <c r="D32" s="106"/>
      <c r="E32" s="106"/>
      <c r="F32" s="106"/>
      <c r="G32" s="106"/>
      <c r="H32" s="106"/>
      <c r="I32" s="106"/>
      <c r="J32" s="106"/>
      <c r="K32" s="106"/>
      <c r="L32" s="106"/>
      <c r="M32" s="106"/>
      <c r="N32" s="106"/>
      <c r="P32" s="946"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356" t="s">
        <v>451</v>
      </c>
      <c r="B2" s="1356"/>
      <c r="C2" s="1356"/>
      <c r="D2" s="1356"/>
      <c r="E2" s="1356"/>
      <c r="F2" s="1356"/>
      <c r="G2" s="1356"/>
      <c r="H2" s="1356"/>
      <c r="I2" s="1356"/>
      <c r="J2" s="1356"/>
      <c r="K2" s="1356"/>
      <c r="L2" s="1356"/>
      <c r="M2" s="1356"/>
      <c r="N2" s="1356"/>
      <c r="O2" s="1356"/>
      <c r="P2" s="1356"/>
      <c r="Q2" s="1356"/>
      <c r="R2" s="1356"/>
      <c r="S2" s="1356"/>
      <c r="T2" s="1356"/>
      <c r="U2" s="1356"/>
      <c r="V2" s="1356"/>
      <c r="W2" s="1356"/>
      <c r="X2" s="1356"/>
      <c r="Y2" s="1356"/>
      <c r="Z2" s="1356"/>
      <c r="AA2" s="1356"/>
    </row>
    <row r="3" spans="1:27" ht="18" customHeight="1">
      <c r="A3" s="1359" t="s">
        <v>452</v>
      </c>
      <c r="B3" s="1359"/>
      <c r="C3" s="1359"/>
      <c r="D3" s="1359"/>
      <c r="E3" s="1359"/>
      <c r="F3" s="1359"/>
      <c r="G3" s="135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3">
        <v>26011</v>
      </c>
      <c r="I8" s="894">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2" t="s">
        <v>212</v>
      </c>
      <c r="G10" s="945">
        <v>995.76800000000003</v>
      </c>
      <c r="H10" s="953">
        <v>4355</v>
      </c>
      <c r="I10" s="954">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41" t="s">
        <v>322</v>
      </c>
      <c r="G13" s="1113">
        <v>9349.8790000000008</v>
      </c>
      <c r="H13" s="1114">
        <v>47828</v>
      </c>
      <c r="I13" s="1115">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2" t="s">
        <v>211</v>
      </c>
      <c r="B15" s="945">
        <v>3347.7640000000001</v>
      </c>
      <c r="C15" s="953">
        <v>5461</v>
      </c>
      <c r="D15" s="954">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2" t="s">
        <v>212</v>
      </c>
      <c r="B18" s="945">
        <v>1609.2280000000001</v>
      </c>
      <c r="C18" s="953">
        <v>5383</v>
      </c>
      <c r="D18" s="954">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41" t="s">
        <v>322</v>
      </c>
      <c r="B19" s="608">
        <v>74448.308999999994</v>
      </c>
      <c r="C19" s="1103">
        <v>157627</v>
      </c>
      <c r="D19" s="1104">
        <v>2.2766163288074988</v>
      </c>
      <c r="E19" s="831"/>
      <c r="F19" s="106"/>
      <c r="G19" s="106"/>
      <c r="H19" s="106"/>
      <c r="I19" s="106"/>
      <c r="J19" s="661"/>
      <c r="K19" s="946"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6"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52" t="s">
        <v>465</v>
      </c>
      <c r="B22" s="106"/>
      <c r="C22" s="106"/>
      <c r="D22" s="106"/>
      <c r="K22" s="106"/>
      <c r="L22" s="106"/>
      <c r="M22" s="106"/>
      <c r="N22" s="106"/>
      <c r="P22" s="106"/>
      <c r="Q22" s="106"/>
      <c r="R22" s="106"/>
      <c r="S22" s="106"/>
      <c r="T22" s="106"/>
    </row>
    <row r="23" spans="1:20">
      <c r="A23" s="106"/>
      <c r="B23" s="106"/>
      <c r="C23" s="106"/>
      <c r="D23" s="106"/>
      <c r="F23" s="111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7" zoomScale="80" zoomScaleNormal="80" workbookViewId="0">
      <selection activeCell="C686" sqref="C686"/>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371" t="s">
        <v>258</v>
      </c>
      <c r="C5" s="1371"/>
      <c r="D5" s="1371"/>
      <c r="E5" s="1371"/>
      <c r="F5" s="1371"/>
      <c r="G5" s="1371"/>
      <c r="H5" s="1371"/>
      <c r="I5" s="1371"/>
      <c r="J5" s="1371"/>
      <c r="K5" s="1371"/>
      <c r="L5" s="1371"/>
    </row>
    <row r="6" spans="2:13" ht="18">
      <c r="B6" s="666"/>
      <c r="C6" s="666"/>
      <c r="D6" s="666"/>
      <c r="E6" s="666"/>
      <c r="F6" s="439" t="s">
        <v>259</v>
      </c>
      <c r="G6" s="666"/>
      <c r="H6" s="666"/>
      <c r="I6" s="666"/>
      <c r="J6" s="666"/>
      <c r="K6" s="666"/>
      <c r="L6" s="666"/>
    </row>
    <row r="7" spans="2:13" s="440" customFormat="1" ht="15">
      <c r="B7" s="1372" t="s">
        <v>260</v>
      </c>
      <c r="C7" s="1374" t="s">
        <v>22</v>
      </c>
      <c r="D7" s="1374" t="s">
        <v>261</v>
      </c>
      <c r="E7" s="1376" t="s">
        <v>262</v>
      </c>
      <c r="F7" s="1377"/>
      <c r="G7" s="1378"/>
      <c r="H7" s="1379" t="s">
        <v>263</v>
      </c>
      <c r="I7" s="1381" t="s">
        <v>264</v>
      </c>
      <c r="J7" s="1382"/>
      <c r="K7" s="1382"/>
      <c r="L7" s="1372"/>
    </row>
    <row r="8" spans="2:13">
      <c r="B8" s="1373"/>
      <c r="C8" s="1375"/>
      <c r="D8" s="1375"/>
      <c r="E8" s="1383" t="s">
        <v>265</v>
      </c>
      <c r="F8" s="1374" t="s">
        <v>266</v>
      </c>
      <c r="G8" s="1374" t="s">
        <v>267</v>
      </c>
      <c r="H8" s="1380"/>
      <c r="I8" s="1383" t="s">
        <v>268</v>
      </c>
      <c r="J8" s="1383" t="s">
        <v>24</v>
      </c>
      <c r="K8" s="1374" t="s">
        <v>269</v>
      </c>
      <c r="L8" s="1383" t="s">
        <v>270</v>
      </c>
    </row>
    <row r="9" spans="2:13">
      <c r="B9" s="1373"/>
      <c r="C9" s="1375"/>
      <c r="D9" s="1375"/>
      <c r="E9" s="1384"/>
      <c r="F9" s="1375"/>
      <c r="G9" s="1375"/>
      <c r="H9" s="1380"/>
      <c r="I9" s="1384"/>
      <c r="J9" s="1384"/>
      <c r="K9" s="1399"/>
      <c r="L9" s="1384"/>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370"/>
      <c r="O105" s="1370"/>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370"/>
      <c r="O121" s="1370"/>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370"/>
      <c r="O145" s="1370"/>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370"/>
      <c r="O171" s="1370"/>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04" t="s">
        <v>296</v>
      </c>
      <c r="D177" s="1404"/>
      <c r="E177" s="1404"/>
      <c r="F177" s="1404"/>
      <c r="G177" s="1404"/>
      <c r="H177" s="1404"/>
      <c r="I177" s="1404"/>
      <c r="J177" s="1404"/>
      <c r="K177" s="1404"/>
      <c r="L177" s="1405"/>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385" t="s">
        <v>260</v>
      </c>
      <c r="C194" s="1387" t="s">
        <v>22</v>
      </c>
      <c r="D194" s="1387" t="s">
        <v>261</v>
      </c>
      <c r="E194" s="1389" t="s">
        <v>262</v>
      </c>
      <c r="F194" s="1390"/>
      <c r="G194" s="1391"/>
      <c r="H194" s="1392" t="s">
        <v>263</v>
      </c>
      <c r="I194" s="1394" t="s">
        <v>264</v>
      </c>
      <c r="J194" s="1395"/>
      <c r="K194" s="1395"/>
      <c r="L194" s="1396"/>
    </row>
    <row r="195" spans="2:12" ht="12.75" customHeight="1">
      <c r="B195" s="1386"/>
      <c r="C195" s="1388"/>
      <c r="D195" s="1388"/>
      <c r="E195" s="1397" t="s">
        <v>265</v>
      </c>
      <c r="F195" s="1387" t="s">
        <v>266</v>
      </c>
      <c r="G195" s="1387" t="s">
        <v>267</v>
      </c>
      <c r="H195" s="1393"/>
      <c r="I195" s="1397" t="s">
        <v>268</v>
      </c>
      <c r="J195" s="1397" t="s">
        <v>24</v>
      </c>
      <c r="K195" s="1387" t="s">
        <v>269</v>
      </c>
      <c r="L195" s="1402" t="s">
        <v>270</v>
      </c>
    </row>
    <row r="196" spans="2:12" ht="12.75" customHeight="1">
      <c r="B196" s="1386"/>
      <c r="C196" s="1388"/>
      <c r="D196" s="1388"/>
      <c r="E196" s="1398"/>
      <c r="F196" s="1388"/>
      <c r="G196" s="1388"/>
      <c r="H196" s="1393"/>
      <c r="I196" s="1400"/>
      <c r="J196" s="1400"/>
      <c r="K196" s="1401"/>
      <c r="L196" s="1403"/>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04" t="s">
        <v>297</v>
      </c>
      <c r="D199" s="1404"/>
      <c r="E199" s="1404"/>
      <c r="F199" s="1404"/>
      <c r="G199" s="1404"/>
      <c r="H199" s="1404"/>
      <c r="I199" s="1404"/>
      <c r="J199" s="1404"/>
      <c r="K199" s="1404"/>
      <c r="L199" s="1405"/>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08" t="s">
        <v>260</v>
      </c>
      <c r="C234" s="1387" t="s">
        <v>22</v>
      </c>
      <c r="D234" s="1387" t="s">
        <v>261</v>
      </c>
      <c r="E234" s="1389" t="s">
        <v>262</v>
      </c>
      <c r="F234" s="1390"/>
      <c r="G234" s="1391"/>
      <c r="H234" s="1392" t="s">
        <v>263</v>
      </c>
      <c r="I234" s="1389" t="s">
        <v>264</v>
      </c>
      <c r="J234" s="1390"/>
      <c r="K234" s="1390"/>
      <c r="L234" s="1390"/>
    </row>
    <row r="235" spans="2:12">
      <c r="B235" s="1409"/>
      <c r="C235" s="1388"/>
      <c r="D235" s="1388"/>
      <c r="E235" s="1397" t="s">
        <v>265</v>
      </c>
      <c r="F235" s="1387" t="s">
        <v>266</v>
      </c>
      <c r="G235" s="1387" t="s">
        <v>267</v>
      </c>
      <c r="H235" s="1393"/>
      <c r="I235" s="1397" t="s">
        <v>268</v>
      </c>
      <c r="J235" s="1397" t="s">
        <v>24</v>
      </c>
      <c r="K235" s="1387" t="s">
        <v>269</v>
      </c>
      <c r="L235" s="1394" t="s">
        <v>270</v>
      </c>
    </row>
    <row r="236" spans="2:12">
      <c r="B236" s="1409"/>
      <c r="C236" s="1388"/>
      <c r="D236" s="1388"/>
      <c r="E236" s="1398"/>
      <c r="F236" s="1388"/>
      <c r="G236" s="1388"/>
      <c r="H236" s="1393"/>
      <c r="I236" s="1398"/>
      <c r="J236" s="1398"/>
      <c r="K236" s="1388"/>
      <c r="L236" s="1406"/>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07" t="s">
        <v>271</v>
      </c>
      <c r="D239" s="1407"/>
      <c r="E239" s="1407"/>
      <c r="F239" s="1407"/>
      <c r="G239" s="1407"/>
      <c r="H239" s="1407"/>
      <c r="I239" s="1407"/>
      <c r="J239" s="1407"/>
      <c r="K239" s="1407"/>
      <c r="L239" s="1407"/>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04" t="s">
        <v>296</v>
      </c>
      <c r="D256" s="1404"/>
      <c r="E256" s="1404"/>
      <c r="F256" s="1404"/>
      <c r="G256" s="1404"/>
      <c r="H256" s="1404"/>
      <c r="I256" s="1404"/>
      <c r="J256" s="1404"/>
      <c r="K256" s="1404"/>
      <c r="L256" s="1404"/>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10" t="s">
        <v>260</v>
      </c>
      <c r="C273" s="1387" t="s">
        <v>22</v>
      </c>
      <c r="D273" s="1387" t="s">
        <v>261</v>
      </c>
      <c r="E273" s="1389" t="s">
        <v>262</v>
      </c>
      <c r="F273" s="1390"/>
      <c r="G273" s="1391"/>
      <c r="H273" s="1392" t="s">
        <v>263</v>
      </c>
      <c r="I273" s="1394" t="s">
        <v>264</v>
      </c>
      <c r="J273" s="1395"/>
      <c r="K273" s="1395"/>
      <c r="L273" s="1395"/>
    </row>
    <row r="274" spans="2:12" ht="11.25" customHeight="1">
      <c r="B274" s="1411"/>
      <c r="C274" s="1388"/>
      <c r="D274" s="1388"/>
      <c r="E274" s="1397" t="s">
        <v>265</v>
      </c>
      <c r="F274" s="1387" t="s">
        <v>266</v>
      </c>
      <c r="G274" s="1387" t="s">
        <v>267</v>
      </c>
      <c r="H274" s="1393"/>
      <c r="I274" s="1397" t="s">
        <v>268</v>
      </c>
      <c r="J274" s="1397" t="s">
        <v>24</v>
      </c>
      <c r="K274" s="1387" t="s">
        <v>269</v>
      </c>
      <c r="L274" s="1394" t="s">
        <v>270</v>
      </c>
    </row>
    <row r="275" spans="2:12" ht="11.25" customHeight="1">
      <c r="B275" s="1411"/>
      <c r="C275" s="1388"/>
      <c r="D275" s="1388"/>
      <c r="E275" s="1398"/>
      <c r="F275" s="1388"/>
      <c r="G275" s="1388"/>
      <c r="H275" s="1393"/>
      <c r="I275" s="1400"/>
      <c r="J275" s="1400"/>
      <c r="K275" s="1401"/>
      <c r="L275" s="1406"/>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04" t="s">
        <v>297</v>
      </c>
      <c r="D278" s="1404"/>
      <c r="E278" s="1404"/>
      <c r="F278" s="1404"/>
      <c r="G278" s="1404"/>
      <c r="H278" s="1404"/>
      <c r="I278" s="1404"/>
      <c r="J278" s="1404"/>
      <c r="K278" s="1404"/>
      <c r="L278" s="1404"/>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397" t="s">
        <v>260</v>
      </c>
      <c r="C313" s="1387" t="s">
        <v>22</v>
      </c>
      <c r="D313" s="1387" t="s">
        <v>261</v>
      </c>
      <c r="E313" s="1389" t="s">
        <v>262</v>
      </c>
      <c r="F313" s="1390"/>
      <c r="G313" s="1391"/>
      <c r="H313" s="1387" t="s">
        <v>263</v>
      </c>
      <c r="I313" s="1389" t="s">
        <v>264</v>
      </c>
      <c r="J313" s="1390"/>
      <c r="K313" s="1390"/>
      <c r="L313" s="1391"/>
    </row>
    <row r="314" spans="2:12" ht="11.25" customHeight="1">
      <c r="B314" s="1398"/>
      <c r="C314" s="1388"/>
      <c r="D314" s="1388"/>
      <c r="E314" s="1414" t="s">
        <v>301</v>
      </c>
      <c r="F314" s="1417" t="s">
        <v>302</v>
      </c>
      <c r="G314" s="1417" t="s">
        <v>303</v>
      </c>
      <c r="H314" s="1388"/>
      <c r="I314" s="1397" t="s">
        <v>268</v>
      </c>
      <c r="J314" s="1397" t="s">
        <v>24</v>
      </c>
      <c r="K314" s="1387" t="s">
        <v>269</v>
      </c>
      <c r="L314" s="1397" t="s">
        <v>270</v>
      </c>
    </row>
    <row r="315" spans="2:12" ht="11.25" customHeight="1">
      <c r="B315" s="1400"/>
      <c r="C315" s="1401"/>
      <c r="D315" s="1401"/>
      <c r="E315" s="1416"/>
      <c r="F315" s="1418"/>
      <c r="G315" s="1418"/>
      <c r="H315" s="1401"/>
      <c r="I315" s="1400"/>
      <c r="J315" s="1400"/>
      <c r="K315" s="1401"/>
      <c r="L315" s="1400"/>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07" t="s">
        <v>271</v>
      </c>
      <c r="D318" s="1407"/>
      <c r="E318" s="1407"/>
      <c r="F318" s="1407"/>
      <c r="G318" s="1407"/>
      <c r="H318" s="1407"/>
      <c r="I318" s="1407"/>
      <c r="J318" s="1407"/>
      <c r="K318" s="1407"/>
      <c r="L318" s="1420"/>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04" t="s">
        <v>296</v>
      </c>
      <c r="D335" s="1404"/>
      <c r="E335" s="1404"/>
      <c r="F335" s="1404"/>
      <c r="G335" s="1404"/>
      <c r="H335" s="1404"/>
      <c r="I335" s="1404"/>
      <c r="J335" s="1404"/>
      <c r="K335" s="1404"/>
      <c r="L335" s="1421"/>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12" t="s">
        <v>260</v>
      </c>
      <c r="C352" s="1387" t="s">
        <v>22</v>
      </c>
      <c r="D352" s="1387" t="s">
        <v>261</v>
      </c>
      <c r="E352" s="1389" t="s">
        <v>262</v>
      </c>
      <c r="F352" s="1390"/>
      <c r="G352" s="1391"/>
      <c r="H352" s="1392" t="s">
        <v>263</v>
      </c>
      <c r="I352" s="1394" t="s">
        <v>264</v>
      </c>
      <c r="J352" s="1395"/>
      <c r="K352" s="1395"/>
      <c r="L352" s="1408"/>
    </row>
    <row r="353" spans="2:12" ht="11.25" customHeight="1">
      <c r="B353" s="1413"/>
      <c r="C353" s="1388"/>
      <c r="D353" s="1388"/>
      <c r="E353" s="1414" t="s">
        <v>301</v>
      </c>
      <c r="F353" s="1417" t="s">
        <v>302</v>
      </c>
      <c r="G353" s="1417" t="s">
        <v>303</v>
      </c>
      <c r="H353" s="1393"/>
      <c r="I353" s="1397" t="s">
        <v>268</v>
      </c>
      <c r="J353" s="1397" t="s">
        <v>24</v>
      </c>
      <c r="K353" s="1387" t="s">
        <v>269</v>
      </c>
      <c r="L353" s="1397" t="s">
        <v>270</v>
      </c>
    </row>
    <row r="354" spans="2:12" ht="11.25" customHeight="1">
      <c r="B354" s="1413"/>
      <c r="C354" s="1388"/>
      <c r="D354" s="1388"/>
      <c r="E354" s="1415"/>
      <c r="F354" s="1419"/>
      <c r="G354" s="1419"/>
      <c r="H354" s="1393"/>
      <c r="I354" s="1400"/>
      <c r="J354" s="1400"/>
      <c r="K354" s="1401"/>
      <c r="L354" s="1400"/>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04" t="s">
        <v>297</v>
      </c>
      <c r="D357" s="1404"/>
      <c r="E357" s="1404"/>
      <c r="F357" s="1404"/>
      <c r="G357" s="1404"/>
      <c r="H357" s="1404"/>
      <c r="I357" s="1404"/>
      <c r="J357" s="1404"/>
      <c r="K357" s="1404"/>
      <c r="L357" s="1421"/>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368" t="s">
        <v>260</v>
      </c>
      <c r="C393" s="1366" t="s">
        <v>22</v>
      </c>
      <c r="D393" s="1366" t="s">
        <v>261</v>
      </c>
      <c r="E393" s="1425" t="s">
        <v>262</v>
      </c>
      <c r="F393" s="1426"/>
      <c r="G393" s="1427"/>
      <c r="H393" s="1428" t="s">
        <v>263</v>
      </c>
      <c r="I393" s="1425" t="s">
        <v>264</v>
      </c>
      <c r="J393" s="1426"/>
      <c r="K393" s="1426"/>
      <c r="L393" s="1427"/>
    </row>
    <row r="394" spans="2:12" ht="11.25" customHeight="1">
      <c r="B394" s="1369"/>
      <c r="C394" s="1367"/>
      <c r="D394" s="1367"/>
      <c r="E394" s="1430" t="s">
        <v>301</v>
      </c>
      <c r="F394" s="1432" t="s">
        <v>302</v>
      </c>
      <c r="G394" s="1432" t="s">
        <v>303</v>
      </c>
      <c r="H394" s="1429"/>
      <c r="I394" s="1368" t="s">
        <v>268</v>
      </c>
      <c r="J394" s="1368" t="s">
        <v>24</v>
      </c>
      <c r="K394" s="1366" t="s">
        <v>269</v>
      </c>
      <c r="L394" s="1368" t="s">
        <v>270</v>
      </c>
    </row>
    <row r="395" spans="2:12" ht="11.25" customHeight="1">
      <c r="B395" s="1369"/>
      <c r="C395" s="1367"/>
      <c r="D395" s="1367"/>
      <c r="E395" s="1431"/>
      <c r="F395" s="1433"/>
      <c r="G395" s="1433"/>
      <c r="H395" s="1429"/>
      <c r="I395" s="1369"/>
      <c r="J395" s="1369"/>
      <c r="K395" s="1367"/>
      <c r="L395" s="1422"/>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23" t="s">
        <v>271</v>
      </c>
      <c r="D398" s="1423"/>
      <c r="E398" s="1423"/>
      <c r="F398" s="1423"/>
      <c r="G398" s="1423"/>
      <c r="H398" s="1423"/>
      <c r="I398" s="1423"/>
      <c r="J398" s="1423"/>
      <c r="K398" s="1423"/>
      <c r="L398" s="1424"/>
    </row>
    <row r="399" spans="2:12" ht="12.75">
      <c r="B399" s="705"/>
      <c r="C399" s="685"/>
      <c r="D399" s="685"/>
      <c r="E399" s="685"/>
      <c r="F399" s="685"/>
      <c r="G399" s="685"/>
      <c r="H399" s="685"/>
      <c r="I399" s="685"/>
      <c r="J399" s="685"/>
      <c r="K399" s="685"/>
      <c r="L399" s="710"/>
    </row>
    <row r="400" spans="2:12" ht="12.75">
      <c r="B400" s="707" t="s">
        <v>272</v>
      </c>
      <c r="C400" s="686">
        <f>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ref="C401:C405" si="10">SUM(D401+H401)</f>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SUM(D403+H403)</f>
        <v>143826</v>
      </c>
      <c r="D403" s="686">
        <v>5957</v>
      </c>
      <c r="E403" s="689">
        <v>3079</v>
      </c>
      <c r="F403" s="689">
        <v>2627</v>
      </c>
      <c r="G403" s="686">
        <v>251</v>
      </c>
      <c r="H403" s="686">
        <v>137869</v>
      </c>
      <c r="I403" s="686">
        <v>21774</v>
      </c>
      <c r="J403" s="686">
        <v>43335</v>
      </c>
      <c r="K403" s="686">
        <v>72760</v>
      </c>
      <c r="L403" s="689">
        <v>0</v>
      </c>
    </row>
    <row r="404" spans="2:12" ht="12.75">
      <c r="B404" s="707" t="s">
        <v>276</v>
      </c>
      <c r="C404" s="686">
        <f>SUM(D404+H404)</f>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SUM(D406+H406)</f>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 t="shared" ref="C411" si="11">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2">SUM(C400:C411)</f>
        <v>1933068</v>
      </c>
      <c r="D413" s="690">
        <f>SUM(D400:D411)</f>
        <v>63744</v>
      </c>
      <c r="E413" s="690">
        <f t="shared" si="12"/>
        <v>28507</v>
      </c>
      <c r="F413" s="690">
        <f t="shared" si="12"/>
        <v>31496</v>
      </c>
      <c r="G413" s="690">
        <f>SUM(G400:G411)</f>
        <v>3741</v>
      </c>
      <c r="H413" s="690">
        <f t="shared" si="12"/>
        <v>1869324</v>
      </c>
      <c r="I413" s="690">
        <f t="shared" si="12"/>
        <v>306648</v>
      </c>
      <c r="J413" s="690">
        <f t="shared" si="12"/>
        <v>602123</v>
      </c>
      <c r="K413" s="690">
        <f t="shared" si="12"/>
        <v>960553</v>
      </c>
      <c r="L413" s="690">
        <f>SUM(L400:L411)</f>
        <v>0</v>
      </c>
    </row>
    <row r="414" spans="2:12" ht="12.75">
      <c r="B414" s="706"/>
      <c r="C414" s="691"/>
      <c r="D414" s="691"/>
      <c r="E414" s="691"/>
      <c r="F414" s="691"/>
      <c r="G414" s="691"/>
      <c r="H414" s="691"/>
      <c r="I414" s="691"/>
      <c r="J414" s="691"/>
      <c r="K414" s="691"/>
      <c r="L414" s="703"/>
    </row>
    <row r="415" spans="2:12" ht="12.75">
      <c r="B415" s="706"/>
      <c r="C415" s="1434" t="s">
        <v>296</v>
      </c>
      <c r="D415" s="1434"/>
      <c r="E415" s="1434"/>
      <c r="F415" s="1434"/>
      <c r="G415" s="1434"/>
      <c r="H415" s="1434"/>
      <c r="I415" s="1434"/>
      <c r="J415" s="1434"/>
      <c r="K415" s="1434"/>
      <c r="L415" s="1435"/>
    </row>
    <row r="416" spans="2:12" ht="12.75">
      <c r="B416" s="705"/>
      <c r="C416" s="691"/>
      <c r="D416" s="691"/>
      <c r="E416" s="691"/>
      <c r="F416" s="691"/>
      <c r="G416" s="691"/>
      <c r="H416" s="691"/>
      <c r="I416" s="691"/>
      <c r="J416" s="691"/>
      <c r="K416" s="691"/>
      <c r="L416" s="703"/>
    </row>
    <row r="417" spans="2:12" ht="12.75">
      <c r="B417" s="707" t="s">
        <v>272</v>
      </c>
      <c r="C417" s="686">
        <f t="shared" ref="C417:C423" si="13">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3"/>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3"/>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3"/>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3"/>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3"/>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3"/>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 t="shared" ref="C427:C428" si="14">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 t="shared" si="14"/>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5">SUM(C417:C428)</f>
        <v>559023242</v>
      </c>
      <c r="D430" s="690">
        <f t="shared" si="15"/>
        <v>3329401</v>
      </c>
      <c r="E430" s="690">
        <f t="shared" si="15"/>
        <v>999577</v>
      </c>
      <c r="F430" s="690">
        <f t="shared" si="15"/>
        <v>1818478</v>
      </c>
      <c r="G430" s="690">
        <f t="shared" si="15"/>
        <v>511346</v>
      </c>
      <c r="H430" s="690">
        <f t="shared" si="15"/>
        <v>555693841</v>
      </c>
      <c r="I430" s="690">
        <f t="shared" si="15"/>
        <v>80335411</v>
      </c>
      <c r="J430" s="690">
        <f t="shared" si="15"/>
        <v>161081509</v>
      </c>
      <c r="K430" s="690">
        <f t="shared" si="15"/>
        <v>314276921</v>
      </c>
      <c r="L430" s="690">
        <f t="shared" si="15"/>
        <v>0</v>
      </c>
    </row>
    <row r="431" spans="2:12" ht="12.75">
      <c r="B431" s="692"/>
      <c r="C431" s="693"/>
      <c r="D431" s="693"/>
      <c r="E431" s="693"/>
      <c r="F431" s="693"/>
      <c r="G431" s="693"/>
      <c r="H431" s="693"/>
      <c r="I431" s="693"/>
      <c r="J431" s="693"/>
      <c r="K431" s="693"/>
      <c r="L431" s="693"/>
    </row>
    <row r="432" spans="2:12" ht="12.75" customHeight="1">
      <c r="B432" s="1436" t="s">
        <v>260</v>
      </c>
      <c r="C432" s="1366" t="s">
        <v>22</v>
      </c>
      <c r="D432" s="1366" t="s">
        <v>261</v>
      </c>
      <c r="E432" s="1425" t="s">
        <v>262</v>
      </c>
      <c r="F432" s="1426"/>
      <c r="G432" s="1427"/>
      <c r="H432" s="1428" t="s">
        <v>263</v>
      </c>
      <c r="I432" s="1438" t="s">
        <v>264</v>
      </c>
      <c r="J432" s="1439"/>
      <c r="K432" s="1439"/>
      <c r="L432" s="1440"/>
    </row>
    <row r="433" spans="2:12" ht="11.25" customHeight="1">
      <c r="B433" s="1437"/>
      <c r="C433" s="1367"/>
      <c r="D433" s="1367"/>
      <c r="E433" s="1430" t="s">
        <v>301</v>
      </c>
      <c r="F433" s="1432" t="s">
        <v>302</v>
      </c>
      <c r="G433" s="1432" t="s">
        <v>303</v>
      </c>
      <c r="H433" s="1429"/>
      <c r="I433" s="1368" t="s">
        <v>268</v>
      </c>
      <c r="J433" s="1368" t="s">
        <v>24</v>
      </c>
      <c r="K433" s="1366" t="s">
        <v>269</v>
      </c>
      <c r="L433" s="1368" t="s">
        <v>270</v>
      </c>
    </row>
    <row r="434" spans="2:12" ht="11.25" customHeight="1">
      <c r="B434" s="1437"/>
      <c r="C434" s="1367"/>
      <c r="D434" s="1367"/>
      <c r="E434" s="1431"/>
      <c r="F434" s="1433"/>
      <c r="G434" s="1433"/>
      <c r="H434" s="1429"/>
      <c r="I434" s="1422"/>
      <c r="J434" s="1422"/>
      <c r="K434" s="1441"/>
      <c r="L434" s="1422"/>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34" t="s">
        <v>297</v>
      </c>
      <c r="D437" s="1434"/>
      <c r="E437" s="1434"/>
      <c r="F437" s="1434"/>
      <c r="G437" s="1434"/>
      <c r="H437" s="1434"/>
      <c r="I437" s="1434"/>
      <c r="J437" s="1434"/>
      <c r="K437" s="1434"/>
      <c r="L437" s="1435"/>
    </row>
    <row r="438" spans="2:12" ht="12.75">
      <c r="B438" s="706"/>
      <c r="C438" s="696"/>
      <c r="D438" s="696"/>
      <c r="E438" s="696"/>
      <c r="F438" s="696"/>
      <c r="G438" s="696"/>
      <c r="H438" s="696"/>
      <c r="I438" s="696"/>
      <c r="J438" s="696"/>
      <c r="K438" s="696"/>
      <c r="L438" s="704"/>
    </row>
    <row r="439" spans="2:12" ht="12.75">
      <c r="B439" s="707" t="s">
        <v>272</v>
      </c>
      <c r="C439" s="686">
        <f>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ref="C440:C444" si="16">SUM(D440+H440)</f>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6"/>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6"/>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6"/>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6"/>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SUM(D445+H445)</f>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 t="shared" ref="C449:C450" si="17">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 t="shared" si="17"/>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8">SUM(C439:C450)</f>
        <v>1119140641</v>
      </c>
      <c r="D452" s="701">
        <f t="shared" si="18"/>
        <v>5755809</v>
      </c>
      <c r="E452" s="701">
        <f t="shared" si="18"/>
        <v>1734268</v>
      </c>
      <c r="F452" s="701">
        <f t="shared" si="18"/>
        <v>3141217</v>
      </c>
      <c r="G452" s="701">
        <f t="shared" si="18"/>
        <v>880324</v>
      </c>
      <c r="H452" s="701">
        <f t="shared" si="18"/>
        <v>1113384832</v>
      </c>
      <c r="I452" s="701">
        <f t="shared" si="18"/>
        <v>160458984</v>
      </c>
      <c r="J452" s="701">
        <f t="shared" si="18"/>
        <v>333788636</v>
      </c>
      <c r="K452" s="701">
        <f t="shared" si="18"/>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9">D439/D400</f>
        <v>87.072378716744907</v>
      </c>
      <c r="E456" s="563">
        <f t="shared" si="19"/>
        <v>59.795435684647302</v>
      </c>
      <c r="F456" s="563">
        <f t="shared" si="19"/>
        <v>93.412489006156548</v>
      </c>
      <c r="G456" s="563">
        <f t="shared" si="19"/>
        <v>206.97897196261681</v>
      </c>
      <c r="H456" s="563">
        <f t="shared" si="19"/>
        <v>596.04438779609518</v>
      </c>
      <c r="I456" s="563">
        <f t="shared" si="19"/>
        <v>522.42741603838249</v>
      </c>
      <c r="J456" s="563">
        <f t="shared" si="19"/>
        <v>552.94871210913482</v>
      </c>
      <c r="K456" s="563">
        <f t="shared" si="19"/>
        <v>645.30957771434191</v>
      </c>
      <c r="L456" s="540"/>
    </row>
    <row r="457" spans="2:12" ht="15.75">
      <c r="B457" s="534" t="s">
        <v>273</v>
      </c>
      <c r="C457" s="564">
        <f t="shared" ref="C457:K467" si="20">C440/C401</f>
        <v>575.3832583454282</v>
      </c>
      <c r="D457" s="564">
        <f t="shared" si="20"/>
        <v>91.569335315353584</v>
      </c>
      <c r="E457" s="564">
        <f t="shared" si="20"/>
        <v>59.698771498771499</v>
      </c>
      <c r="F457" s="564">
        <f t="shared" si="20"/>
        <v>97.380069025021569</v>
      </c>
      <c r="G457" s="564">
        <f t="shared" si="20"/>
        <v>235.91573033707866</v>
      </c>
      <c r="H457" s="564">
        <f>H440/H401</f>
        <v>592.50146891976169</v>
      </c>
      <c r="I457" s="564">
        <f t="shared" si="20"/>
        <v>515.69033990841842</v>
      </c>
      <c r="J457" s="564">
        <f t="shared" si="20"/>
        <v>554.8385280659304</v>
      </c>
      <c r="K457" s="564">
        <f t="shared" si="20"/>
        <v>640.82197907864452</v>
      </c>
      <c r="L457" s="542"/>
    </row>
    <row r="458" spans="2:12" ht="15.75">
      <c r="B458" s="534" t="s">
        <v>274</v>
      </c>
      <c r="C458" s="564">
        <f t="shared" si="20"/>
        <v>581.8936662642443</v>
      </c>
      <c r="D458" s="564">
        <f t="shared" si="20"/>
        <v>88.030891601923784</v>
      </c>
      <c r="E458" s="564">
        <f t="shared" si="20"/>
        <v>58.988884630126485</v>
      </c>
      <c r="F458" s="564">
        <f t="shared" si="20"/>
        <v>104.88001543209876</v>
      </c>
      <c r="G458" s="564">
        <f t="shared" si="20"/>
        <v>244.60487804878048</v>
      </c>
      <c r="H458" s="564">
        <f t="shared" si="20"/>
        <v>598.13355920656454</v>
      </c>
      <c r="I458" s="564">
        <f t="shared" si="20"/>
        <v>528.57460742201249</v>
      </c>
      <c r="J458" s="564">
        <f t="shared" si="20"/>
        <v>554.6626939642457</v>
      </c>
      <c r="K458" s="564">
        <f t="shared" si="20"/>
        <v>647.29358778625954</v>
      </c>
      <c r="L458" s="542"/>
    </row>
    <row r="459" spans="2:12" ht="15.75">
      <c r="B459" s="534" t="s">
        <v>275</v>
      </c>
      <c r="C459" s="564">
        <f t="shared" si="20"/>
        <v>579.71743634669667</v>
      </c>
      <c r="D459" s="564">
        <f t="shared" si="20"/>
        <v>85.102064797716977</v>
      </c>
      <c r="E459" s="564">
        <f t="shared" si="20"/>
        <v>58.77655082819097</v>
      </c>
      <c r="F459" s="564">
        <f t="shared" si="20"/>
        <v>100.11762466692043</v>
      </c>
      <c r="G459" s="564">
        <f t="shared" si="20"/>
        <v>250.88047808764941</v>
      </c>
      <c r="H459" s="564">
        <f t="shared" si="20"/>
        <v>601.08862035700554</v>
      </c>
      <c r="I459" s="564">
        <f t="shared" si="20"/>
        <v>527.94236245062916</v>
      </c>
      <c r="J459" s="564">
        <f t="shared" si="20"/>
        <v>552.8243913695627</v>
      </c>
      <c r="K459" s="564">
        <f t="shared" si="20"/>
        <v>651.72381803188568</v>
      </c>
      <c r="L459" s="542"/>
    </row>
    <row r="460" spans="2:12" ht="15.75">
      <c r="B460" s="534" t="s">
        <v>276</v>
      </c>
      <c r="C460" s="564">
        <f t="shared" si="20"/>
        <v>596.12540709374741</v>
      </c>
      <c r="D460" s="564">
        <f t="shared" si="20"/>
        <v>93.509354635274335</v>
      </c>
      <c r="E460" s="564">
        <f t="shared" si="20"/>
        <v>62.789836347975886</v>
      </c>
      <c r="F460" s="564">
        <f t="shared" si="20"/>
        <v>103.60457516339869</v>
      </c>
      <c r="G460" s="564">
        <f t="shared" si="20"/>
        <v>263.15699658703073</v>
      </c>
      <c r="H460" s="564">
        <f t="shared" si="20"/>
        <v>611.77684240845235</v>
      </c>
      <c r="I460" s="564">
        <f t="shared" si="20"/>
        <v>531.73821025053212</v>
      </c>
      <c r="J460" s="564">
        <f t="shared" si="20"/>
        <v>566.03449563553193</v>
      </c>
      <c r="K460" s="564">
        <f t="shared" si="20"/>
        <v>657.57344890510944</v>
      </c>
      <c r="L460" s="542"/>
    </row>
    <row r="461" spans="2:12" ht="15.75">
      <c r="B461" s="534" t="s">
        <v>277</v>
      </c>
      <c r="C461" s="564">
        <f t="shared" si="20"/>
        <v>583.79657665192974</v>
      </c>
      <c r="D461" s="564">
        <f t="shared" si="20"/>
        <v>88.84574468085107</v>
      </c>
      <c r="E461" s="564">
        <f t="shared" si="20"/>
        <v>61.041255605381167</v>
      </c>
      <c r="F461" s="564">
        <f t="shared" si="20"/>
        <v>96.989004084197305</v>
      </c>
      <c r="G461" s="564">
        <f t="shared" si="20"/>
        <v>247.80616740088107</v>
      </c>
      <c r="H461" s="564">
        <f t="shared" si="20"/>
        <v>601.05589835538524</v>
      </c>
      <c r="I461" s="564">
        <f t="shared" si="20"/>
        <v>533.04483568075113</v>
      </c>
      <c r="J461" s="564">
        <f t="shared" si="20"/>
        <v>556.26996249707008</v>
      </c>
      <c r="K461" s="564">
        <f t="shared" si="20"/>
        <v>654.58335810911251</v>
      </c>
      <c r="L461" s="542"/>
    </row>
    <row r="462" spans="2:12" ht="15.75">
      <c r="B462" s="534" t="s">
        <v>278</v>
      </c>
      <c r="C462" s="564">
        <f t="shared" si="20"/>
        <v>579.18932657874052</v>
      </c>
      <c r="D462" s="564">
        <f t="shared" si="20"/>
        <v>91.584255162241888</v>
      </c>
      <c r="E462" s="564">
        <f t="shared" si="20"/>
        <v>61.831410825199647</v>
      </c>
      <c r="F462" s="564">
        <f t="shared" si="20"/>
        <v>99.378145467080316</v>
      </c>
      <c r="G462" s="564">
        <f t="shared" si="20"/>
        <v>256.8364312267658</v>
      </c>
      <c r="H462" s="564">
        <f t="shared" si="20"/>
        <v>595.09188207635088</v>
      </c>
      <c r="I462" s="564">
        <f t="shared" si="20"/>
        <v>529.37886128577804</v>
      </c>
      <c r="J462" s="564">
        <f t="shared" si="20"/>
        <v>554.70843567772295</v>
      </c>
      <c r="K462" s="564">
        <f t="shared" si="20"/>
        <v>643.57136214605066</v>
      </c>
      <c r="L462" s="542"/>
    </row>
    <row r="463" spans="2:12" ht="15.75">
      <c r="B463" s="534" t="s">
        <v>279</v>
      </c>
      <c r="C463" s="564">
        <f t="shared" si="20"/>
        <v>583.12343274066723</v>
      </c>
      <c r="D463" s="564">
        <f t="shared" si="20"/>
        <v>85.286137440758296</v>
      </c>
      <c r="E463" s="564">
        <f t="shared" si="20"/>
        <v>63.435664939550946</v>
      </c>
      <c r="F463" s="564">
        <f t="shared" si="20"/>
        <v>97.252393718881649</v>
      </c>
      <c r="G463" s="564">
        <f t="shared" si="20"/>
        <v>226.61313868613138</v>
      </c>
      <c r="H463" s="564">
        <f t="shared" si="20"/>
        <v>598.46387367652426</v>
      </c>
      <c r="I463" s="564">
        <f t="shared" si="20"/>
        <v>523.68911526874899</v>
      </c>
      <c r="J463" s="564">
        <f t="shared" si="20"/>
        <v>550.6218522610385</v>
      </c>
      <c r="K463" s="564">
        <f t="shared" si="20"/>
        <v>649.24120811877992</v>
      </c>
      <c r="L463" s="542"/>
    </row>
    <row r="464" spans="2:12" ht="15.75">
      <c r="B464" s="534" t="s">
        <v>280</v>
      </c>
      <c r="C464" s="564">
        <f t="shared" si="20"/>
        <v>574.86367367702996</v>
      </c>
      <c r="D464" s="564">
        <f t="shared" si="20"/>
        <v>96.394485176920625</v>
      </c>
      <c r="E464" s="564">
        <f t="shared" si="20"/>
        <v>62.175933280381258</v>
      </c>
      <c r="F464" s="564">
        <f t="shared" si="20"/>
        <v>94.916693367510419</v>
      </c>
      <c r="G464" s="564">
        <f t="shared" si="20"/>
        <v>239.34645669291339</v>
      </c>
      <c r="H464" s="564">
        <f t="shared" si="20"/>
        <v>592.87070206588771</v>
      </c>
      <c r="I464" s="564">
        <f t="shared" si="20"/>
        <v>519.51558009378311</v>
      </c>
      <c r="J464" s="564">
        <f t="shared" si="20"/>
        <v>554.25406573004625</v>
      </c>
      <c r="K464" s="564">
        <f t="shared" si="20"/>
        <v>641.57262573148</v>
      </c>
      <c r="L464" s="542"/>
    </row>
    <row r="465" spans="2:12" ht="15.75">
      <c r="B465" s="534" t="s">
        <v>281</v>
      </c>
      <c r="C465" s="564">
        <f t="shared" si="20"/>
        <v>564.08224972583423</v>
      </c>
      <c r="D465" s="564">
        <f t="shared" si="20"/>
        <v>90.694636218799786</v>
      </c>
      <c r="E465" s="564">
        <f t="shared" si="20"/>
        <v>62.346729371526294</v>
      </c>
      <c r="F465" s="564">
        <f t="shared" si="20"/>
        <v>98.975161619598509</v>
      </c>
      <c r="G465" s="564">
        <f t="shared" si="20"/>
        <v>203.81940700808624</v>
      </c>
      <c r="H465" s="564">
        <f t="shared" si="20"/>
        <v>579.53316192402133</v>
      </c>
      <c r="I465" s="564">
        <f t="shared" si="20"/>
        <v>509.03720115784586</v>
      </c>
      <c r="J465" s="564">
        <f t="shared" si="20"/>
        <v>543.4734868595699</v>
      </c>
      <c r="K465" s="564">
        <f t="shared" si="20"/>
        <v>628.41405328931853</v>
      </c>
      <c r="L465" s="542"/>
    </row>
    <row r="466" spans="2:12" ht="15.75">
      <c r="B466" s="534" t="s">
        <v>282</v>
      </c>
      <c r="C466" s="564">
        <f t="shared" si="20"/>
        <v>575.77388768184392</v>
      </c>
      <c r="D466" s="564">
        <f t="shared" si="20"/>
        <v>97.73472013725069</v>
      </c>
      <c r="E466" s="564">
        <f t="shared" si="20"/>
        <v>60.448408871745421</v>
      </c>
      <c r="F466" s="564">
        <f t="shared" si="20"/>
        <v>110.95633561643835</v>
      </c>
      <c r="G466" s="564">
        <f t="shared" si="20"/>
        <v>281.31620553359681</v>
      </c>
      <c r="H466" s="564">
        <f t="shared" si="20"/>
        <v>589.30710387158274</v>
      </c>
      <c r="I466" s="564">
        <f t="shared" si="20"/>
        <v>517.41220671676126</v>
      </c>
      <c r="J466" s="564">
        <f t="shared" si="20"/>
        <v>559.46741705136856</v>
      </c>
      <c r="K466" s="564">
        <f t="shared" si="20"/>
        <v>633.88013664719278</v>
      </c>
      <c r="L466" s="542"/>
    </row>
    <row r="467" spans="2:12" ht="16.5" thickBot="1">
      <c r="B467" s="543" t="s">
        <v>283</v>
      </c>
      <c r="C467" s="565">
        <f t="shared" si="20"/>
        <v>576.87523115057252</v>
      </c>
      <c r="D467" s="565">
        <f>D450/D411</f>
        <v>88.276871684024371</v>
      </c>
      <c r="E467" s="565">
        <f t="shared" si="20"/>
        <v>59.386471348556654</v>
      </c>
      <c r="F467" s="565">
        <f t="shared" si="20"/>
        <v>101.56443719412724</v>
      </c>
      <c r="G467" s="565">
        <f t="shared" si="20"/>
        <v>197.37025316455697</v>
      </c>
      <c r="H467" s="565">
        <f t="shared" si="20"/>
        <v>593.74310930811555</v>
      </c>
      <c r="I467" s="565">
        <f t="shared" si="20"/>
        <v>518.93043669080532</v>
      </c>
      <c r="J467" s="565">
        <f t="shared" si="20"/>
        <v>555.08974571357578</v>
      </c>
      <c r="K467" s="565">
        <f t="shared" si="20"/>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368" t="s">
        <v>260</v>
      </c>
      <c r="C475" s="1366" t="s">
        <v>22</v>
      </c>
      <c r="D475" s="1366" t="s">
        <v>261</v>
      </c>
      <c r="E475" s="1425" t="s">
        <v>262</v>
      </c>
      <c r="F475" s="1426"/>
      <c r="G475" s="1427"/>
      <c r="H475" s="1428" t="s">
        <v>263</v>
      </c>
      <c r="I475" s="1425" t="s">
        <v>264</v>
      </c>
      <c r="J475" s="1426"/>
      <c r="K475" s="1426"/>
      <c r="L475" s="1427"/>
    </row>
    <row r="476" spans="2:12" ht="11.25" customHeight="1">
      <c r="B476" s="1369"/>
      <c r="C476" s="1367"/>
      <c r="D476" s="1367"/>
      <c r="E476" s="1430" t="s">
        <v>301</v>
      </c>
      <c r="F476" s="1432" t="s">
        <v>302</v>
      </c>
      <c r="G476" s="1432" t="s">
        <v>303</v>
      </c>
      <c r="H476" s="1429"/>
      <c r="I476" s="1368" t="s">
        <v>268</v>
      </c>
      <c r="J476" s="1368" t="s">
        <v>24</v>
      </c>
      <c r="K476" s="1366" t="s">
        <v>269</v>
      </c>
      <c r="L476" s="1368" t="s">
        <v>270</v>
      </c>
    </row>
    <row r="477" spans="2:12" ht="11.25" customHeight="1">
      <c r="B477" s="1369"/>
      <c r="C477" s="1367"/>
      <c r="D477" s="1367"/>
      <c r="E477" s="1431"/>
      <c r="F477" s="1433"/>
      <c r="G477" s="1433"/>
      <c r="H477" s="1429"/>
      <c r="I477" s="1369"/>
      <c r="J477" s="1369"/>
      <c r="K477" s="1367"/>
      <c r="L477" s="1422"/>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23" t="s">
        <v>271</v>
      </c>
      <c r="D480" s="1423"/>
      <c r="E480" s="1423"/>
      <c r="F480" s="1423"/>
      <c r="G480" s="1423"/>
      <c r="H480" s="1423"/>
      <c r="I480" s="1423"/>
      <c r="J480" s="1423"/>
      <c r="K480" s="1423"/>
      <c r="L480" s="1424"/>
    </row>
    <row r="481" spans="2:12" ht="12.75">
      <c r="B481" s="705"/>
      <c r="C481" s="685"/>
      <c r="D481" s="685"/>
      <c r="E481" s="685"/>
      <c r="F481" s="685"/>
      <c r="G481" s="685"/>
      <c r="H481" s="685"/>
      <c r="I481" s="685"/>
      <c r="J481" s="685"/>
      <c r="K481" s="685"/>
      <c r="L481" s="710"/>
    </row>
    <row r="482" spans="2:12" ht="15">
      <c r="B482" s="814" t="s">
        <v>272</v>
      </c>
      <c r="C482" s="686">
        <f>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ref="C483:C487" si="21">SUM(D483+H483)</f>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21"/>
        <v>176360</v>
      </c>
      <c r="D484" s="687">
        <v>5618</v>
      </c>
      <c r="E484" s="687">
        <v>2663</v>
      </c>
      <c r="F484" s="687">
        <v>2694</v>
      </c>
      <c r="G484" s="688">
        <v>261</v>
      </c>
      <c r="H484" s="686">
        <v>170742</v>
      </c>
      <c r="I484" s="687">
        <v>27174</v>
      </c>
      <c r="J484" s="687">
        <v>52139</v>
      </c>
      <c r="K484" s="687">
        <v>91429</v>
      </c>
      <c r="L484" s="688">
        <v>0</v>
      </c>
    </row>
    <row r="485" spans="2:12" ht="15">
      <c r="B485" s="814" t="s">
        <v>275</v>
      </c>
      <c r="C485" s="686">
        <f>SUM(D485+H485)</f>
        <v>152257</v>
      </c>
      <c r="D485" s="686">
        <v>4644</v>
      </c>
      <c r="E485" s="689">
        <v>2428</v>
      </c>
      <c r="F485" s="689">
        <v>2008</v>
      </c>
      <c r="G485" s="686">
        <v>208</v>
      </c>
      <c r="H485" s="686">
        <v>147613</v>
      </c>
      <c r="I485" s="686">
        <v>23760</v>
      </c>
      <c r="J485" s="686">
        <v>44089</v>
      </c>
      <c r="K485" s="686">
        <v>79764</v>
      </c>
      <c r="L485" s="686">
        <v>0</v>
      </c>
    </row>
    <row r="486" spans="2:12" ht="15">
      <c r="B486" s="814" t="s">
        <v>276</v>
      </c>
      <c r="C486" s="686">
        <f>SUM(D486+H486)</f>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21"/>
        <v>181713</v>
      </c>
      <c r="D487" s="686">
        <v>5439</v>
      </c>
      <c r="E487" s="689">
        <v>2129</v>
      </c>
      <c r="F487" s="689">
        <v>3088</v>
      </c>
      <c r="G487" s="686">
        <v>222</v>
      </c>
      <c r="H487" s="686">
        <v>176274</v>
      </c>
      <c r="I487" s="686">
        <v>31296</v>
      </c>
      <c r="J487" s="686">
        <v>51302</v>
      </c>
      <c r="K487" s="686">
        <v>93676</v>
      </c>
      <c r="L487" s="686">
        <v>0</v>
      </c>
    </row>
    <row r="488" spans="2:12" ht="15">
      <c r="B488" s="814" t="s">
        <v>278</v>
      </c>
      <c r="C488" s="686">
        <f>SUM(D488+H488)</f>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6">
        <v>176881</v>
      </c>
      <c r="D491" s="898">
        <v>4941</v>
      </c>
      <c r="E491" s="899">
        <v>1899</v>
      </c>
      <c r="F491" s="899">
        <v>2767</v>
      </c>
      <c r="G491" s="899">
        <v>275</v>
      </c>
      <c r="H491" s="897">
        <v>171940</v>
      </c>
      <c r="I491" s="899">
        <v>28983</v>
      </c>
      <c r="J491" s="899">
        <v>60425</v>
      </c>
      <c r="K491" s="899">
        <v>82532</v>
      </c>
      <c r="L491" s="688"/>
    </row>
    <row r="492" spans="2:12" ht="15">
      <c r="B492" s="815" t="s">
        <v>282</v>
      </c>
      <c r="C492" s="896">
        <v>157650</v>
      </c>
      <c r="D492" s="899">
        <v>4336</v>
      </c>
      <c r="E492" s="899">
        <v>1814</v>
      </c>
      <c r="F492" s="899">
        <v>2017</v>
      </c>
      <c r="G492" s="899">
        <v>505</v>
      </c>
      <c r="H492" s="899">
        <v>153314</v>
      </c>
      <c r="I492" s="899">
        <v>26176</v>
      </c>
      <c r="J492" s="899">
        <v>53316</v>
      </c>
      <c r="K492" s="899">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22">SUM(C482:C493)</f>
        <v>1944308</v>
      </c>
      <c r="D495" s="690">
        <f>SUM(D482:D493)</f>
        <v>57884</v>
      </c>
      <c r="E495" s="690">
        <f t="shared" si="22"/>
        <v>25099</v>
      </c>
      <c r="F495" s="690">
        <f t="shared" si="22"/>
        <v>29227</v>
      </c>
      <c r="G495" s="690">
        <f>SUM(G482:G493)</f>
        <v>3558</v>
      </c>
      <c r="H495" s="690">
        <f t="shared" si="22"/>
        <v>1886424</v>
      </c>
      <c r="I495" s="690">
        <f t="shared" si="22"/>
        <v>312200</v>
      </c>
      <c r="J495" s="690">
        <f t="shared" si="22"/>
        <v>605520</v>
      </c>
      <c r="K495" s="690">
        <f t="shared" si="22"/>
        <v>968704</v>
      </c>
      <c r="L495" s="690">
        <f>SUM(L482:L493)</f>
        <v>0</v>
      </c>
    </row>
    <row r="496" spans="2:12" ht="12.75">
      <c r="B496" s="706"/>
      <c r="C496" s="691"/>
      <c r="D496" s="691"/>
      <c r="E496" s="691"/>
      <c r="F496" s="691"/>
      <c r="G496" s="691"/>
      <c r="H496" s="691"/>
      <c r="I496" s="691"/>
      <c r="J496" s="691"/>
      <c r="K496" s="691"/>
      <c r="L496" s="703"/>
    </row>
    <row r="497" spans="2:12" ht="12.75">
      <c r="B497" s="706"/>
      <c r="C497" s="1434" t="s">
        <v>296</v>
      </c>
      <c r="D497" s="1434"/>
      <c r="E497" s="1434"/>
      <c r="F497" s="1434"/>
      <c r="G497" s="1434"/>
      <c r="H497" s="1434"/>
      <c r="I497" s="1434"/>
      <c r="J497" s="1434"/>
      <c r="K497" s="1434"/>
      <c r="L497" s="1435"/>
    </row>
    <row r="498" spans="2:12" ht="12.75">
      <c r="B498" s="705"/>
      <c r="C498" s="691"/>
      <c r="D498" s="691"/>
      <c r="E498" s="691"/>
      <c r="F498" s="691"/>
      <c r="G498" s="691"/>
      <c r="H498" s="691"/>
      <c r="I498" s="691"/>
      <c r="J498" s="691"/>
      <c r="K498" s="691"/>
      <c r="L498" s="703"/>
    </row>
    <row r="499" spans="2:12" ht="12.75">
      <c r="B499" s="707" t="s">
        <v>272</v>
      </c>
      <c r="C499" s="686">
        <f t="shared" ref="C499:C505" si="23">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3"/>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3"/>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3"/>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3"/>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3"/>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3"/>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900">
        <v>51567073</v>
      </c>
      <c r="D508" s="902">
        <v>269087</v>
      </c>
      <c r="E508" s="902">
        <v>66984</v>
      </c>
      <c r="F508" s="902">
        <v>160926</v>
      </c>
      <c r="G508" s="902">
        <v>41177</v>
      </c>
      <c r="H508" s="901">
        <v>51297986</v>
      </c>
      <c r="I508" s="902">
        <v>7715024</v>
      </c>
      <c r="J508" s="902">
        <v>16353050</v>
      </c>
      <c r="K508" s="902">
        <v>27229912</v>
      </c>
      <c r="L508" s="688"/>
    </row>
    <row r="509" spans="2:12" ht="12.75">
      <c r="B509" s="707" t="s">
        <v>282</v>
      </c>
      <c r="C509" s="900">
        <v>46086574</v>
      </c>
      <c r="D509" s="902">
        <v>232053</v>
      </c>
      <c r="E509" s="902">
        <v>58546</v>
      </c>
      <c r="F509" s="902">
        <v>113020</v>
      </c>
      <c r="G509" s="902">
        <v>60487</v>
      </c>
      <c r="H509" s="902">
        <v>45854521</v>
      </c>
      <c r="I509" s="902">
        <v>6971766</v>
      </c>
      <c r="J509" s="902">
        <v>14390917</v>
      </c>
      <c r="K509" s="902">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4">SUM(C499:C510)</f>
        <v>565172853</v>
      </c>
      <c r="D512" s="690">
        <f t="shared" si="24"/>
        <v>2985436</v>
      </c>
      <c r="E512" s="690">
        <f t="shared" si="24"/>
        <v>858024</v>
      </c>
      <c r="F512" s="690">
        <f t="shared" si="24"/>
        <v>1663565</v>
      </c>
      <c r="G512" s="690">
        <f t="shared" si="24"/>
        <v>463847</v>
      </c>
      <c r="H512" s="690">
        <f t="shared" si="24"/>
        <v>562187417</v>
      </c>
      <c r="I512" s="690">
        <f t="shared" si="24"/>
        <v>81759043</v>
      </c>
      <c r="J512" s="690">
        <f t="shared" si="24"/>
        <v>160990404</v>
      </c>
      <c r="K512" s="690">
        <f t="shared" si="24"/>
        <v>319437970</v>
      </c>
      <c r="L512" s="690">
        <f t="shared" si="24"/>
        <v>0</v>
      </c>
    </row>
    <row r="513" spans="2:12" ht="12.75">
      <c r="B513" s="875"/>
      <c r="C513" s="693"/>
      <c r="D513" s="693"/>
      <c r="E513" s="693"/>
      <c r="F513" s="693"/>
      <c r="G513" s="693"/>
      <c r="H513" s="693"/>
      <c r="I513" s="693"/>
      <c r="J513" s="693"/>
      <c r="K513" s="693"/>
      <c r="L513" s="876"/>
    </row>
    <row r="514" spans="2:12" ht="12.75" customHeight="1">
      <c r="B514" s="1436" t="s">
        <v>260</v>
      </c>
      <c r="C514" s="1366" t="s">
        <v>22</v>
      </c>
      <c r="D514" s="1366" t="s">
        <v>261</v>
      </c>
      <c r="E514" s="1425" t="s">
        <v>262</v>
      </c>
      <c r="F514" s="1426"/>
      <c r="G514" s="1427"/>
      <c r="H514" s="1428" t="s">
        <v>263</v>
      </c>
      <c r="I514" s="1438" t="s">
        <v>264</v>
      </c>
      <c r="J514" s="1439"/>
      <c r="K514" s="1439"/>
      <c r="L514" s="1440"/>
    </row>
    <row r="515" spans="2:12" ht="11.25" customHeight="1">
      <c r="B515" s="1437"/>
      <c r="C515" s="1367"/>
      <c r="D515" s="1367"/>
      <c r="E515" s="1430" t="s">
        <v>301</v>
      </c>
      <c r="F515" s="1432" t="s">
        <v>302</v>
      </c>
      <c r="G515" s="1432" t="s">
        <v>303</v>
      </c>
      <c r="H515" s="1429"/>
      <c r="I515" s="1368" t="s">
        <v>268</v>
      </c>
      <c r="J515" s="1368" t="s">
        <v>24</v>
      </c>
      <c r="K515" s="1366" t="s">
        <v>269</v>
      </c>
      <c r="L515" s="1368" t="s">
        <v>270</v>
      </c>
    </row>
    <row r="516" spans="2:12" ht="11.25" customHeight="1">
      <c r="B516" s="1437"/>
      <c r="C516" s="1367"/>
      <c r="D516" s="1367"/>
      <c r="E516" s="1431"/>
      <c r="F516" s="1433"/>
      <c r="G516" s="1433"/>
      <c r="H516" s="1429"/>
      <c r="I516" s="1422"/>
      <c r="J516" s="1422"/>
      <c r="K516" s="1441"/>
      <c r="L516" s="1422"/>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34" t="s">
        <v>297</v>
      </c>
      <c r="D519" s="1434"/>
      <c r="E519" s="1434"/>
      <c r="F519" s="1434"/>
      <c r="G519" s="1434"/>
      <c r="H519" s="1434"/>
      <c r="I519" s="1434"/>
      <c r="J519" s="1434"/>
      <c r="K519" s="1434"/>
      <c r="L519" s="1435"/>
    </row>
    <row r="520" spans="2:12" ht="12.75">
      <c r="B520" s="706"/>
      <c r="C520" s="696"/>
      <c r="D520" s="696"/>
      <c r="E520" s="696"/>
      <c r="F520" s="696"/>
      <c r="G520" s="696"/>
      <c r="H520" s="696"/>
      <c r="I520" s="696"/>
      <c r="J520" s="696"/>
      <c r="K520" s="696"/>
      <c r="L520" s="704"/>
    </row>
    <row r="521" spans="2:12" ht="12.75">
      <c r="B521" s="707" t="s">
        <v>272</v>
      </c>
      <c r="C521" s="686">
        <f>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ref="C522:C526" si="25">SUM(D522+H522)</f>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5"/>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5"/>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5"/>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5"/>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SUM(D527+H527)</f>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3">
        <v>103129786</v>
      </c>
      <c r="D530" s="905">
        <v>466381</v>
      </c>
      <c r="E530" s="905">
        <v>115783</v>
      </c>
      <c r="F530" s="905">
        <v>279344</v>
      </c>
      <c r="G530" s="905">
        <v>71254</v>
      </c>
      <c r="H530" s="904">
        <v>102663405</v>
      </c>
      <c r="I530" s="905">
        <v>15418876</v>
      </c>
      <c r="J530" s="905">
        <v>33786806</v>
      </c>
      <c r="K530" s="905">
        <v>53457723</v>
      </c>
      <c r="L530" s="688"/>
    </row>
    <row r="531" spans="2:12" ht="12.75">
      <c r="B531" s="707" t="s">
        <v>282</v>
      </c>
      <c r="C531" s="903">
        <v>92254109</v>
      </c>
      <c r="D531" s="905">
        <v>409307</v>
      </c>
      <c r="E531" s="905">
        <v>101133</v>
      </c>
      <c r="F531" s="905">
        <v>196225</v>
      </c>
      <c r="G531" s="906">
        <v>111949</v>
      </c>
      <c r="H531" s="907">
        <v>91844802</v>
      </c>
      <c r="I531" s="905">
        <v>13938872</v>
      </c>
      <c r="J531" s="905">
        <v>29955939</v>
      </c>
      <c r="K531" s="905">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6">SUM(C521:C532)</f>
        <v>1135861671</v>
      </c>
      <c r="D534" s="701">
        <f t="shared" si="26"/>
        <v>5225661</v>
      </c>
      <c r="E534" s="701">
        <f t="shared" si="26"/>
        <v>1499245</v>
      </c>
      <c r="F534" s="701">
        <f t="shared" si="26"/>
        <v>2906288</v>
      </c>
      <c r="G534" s="701">
        <f t="shared" si="26"/>
        <v>820128</v>
      </c>
      <c r="H534" s="701">
        <f t="shared" si="26"/>
        <v>1130636010</v>
      </c>
      <c r="I534" s="701">
        <f t="shared" si="26"/>
        <v>165517386</v>
      </c>
      <c r="J534" s="701">
        <f t="shared" si="26"/>
        <v>337510583</v>
      </c>
      <c r="K534" s="701">
        <f t="shared" si="26"/>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7">D521/D482</f>
        <v>89.291012838801706</v>
      </c>
      <c r="E538" s="563">
        <f t="shared" si="27"/>
        <v>60.946969696969695</v>
      </c>
      <c r="F538" s="563">
        <f t="shared" si="27"/>
        <v>98.714612918002743</v>
      </c>
      <c r="G538" s="563">
        <f t="shared" si="27"/>
        <v>223.69827586206895</v>
      </c>
      <c r="H538" s="563">
        <f t="shared" si="27"/>
        <v>603.88441686207921</v>
      </c>
      <c r="I538" s="563">
        <f t="shared" si="27"/>
        <v>529.62923865741743</v>
      </c>
      <c r="J538" s="563">
        <f t="shared" si="27"/>
        <v>566.49977337343933</v>
      </c>
      <c r="K538" s="563">
        <f t="shared" si="27"/>
        <v>650.03759604471873</v>
      </c>
      <c r="L538" s="540"/>
    </row>
    <row r="539" spans="2:12" ht="15.75">
      <c r="B539" s="534" t="s">
        <v>273</v>
      </c>
      <c r="C539" s="564">
        <f t="shared" ref="C539:G539" si="28">C522/C483</f>
        <v>585.34317301269209</v>
      </c>
      <c r="D539" s="564">
        <f t="shared" si="28"/>
        <v>88.028765201122539</v>
      </c>
      <c r="E539" s="564">
        <f t="shared" si="28"/>
        <v>59.668188736681884</v>
      </c>
      <c r="F539" s="564">
        <f t="shared" si="28"/>
        <v>101.40495474035255</v>
      </c>
      <c r="G539" s="564">
        <f t="shared" si="28"/>
        <v>223.08737864077671</v>
      </c>
      <c r="H539" s="564">
        <f>H522/H483</f>
        <v>599.96604411926501</v>
      </c>
      <c r="I539" s="564">
        <f t="shared" ref="I539:K539" si="29">I522/I483</f>
        <v>525.10384438016183</v>
      </c>
      <c r="J539" s="564">
        <f t="shared" si="29"/>
        <v>560.26947464804857</v>
      </c>
      <c r="K539" s="564">
        <f t="shared" si="29"/>
        <v>645.15815422540641</v>
      </c>
      <c r="L539" s="542"/>
    </row>
    <row r="540" spans="2:12" ht="15.75">
      <c r="B540" s="534" t="s">
        <v>274</v>
      </c>
      <c r="C540" s="564">
        <f t="shared" ref="C540:K540" si="30">C523/C484</f>
        <v>583.78830233613064</v>
      </c>
      <c r="D540" s="564">
        <f t="shared" si="30"/>
        <v>86.318796724813097</v>
      </c>
      <c r="E540" s="564">
        <f t="shared" si="30"/>
        <v>60.199774690199021</v>
      </c>
      <c r="F540" s="564">
        <f t="shared" si="30"/>
        <v>97.896436525612472</v>
      </c>
      <c r="G540" s="564">
        <f t="shared" si="30"/>
        <v>233.31034482758622</v>
      </c>
      <c r="H540" s="564">
        <f t="shared" si="30"/>
        <v>600.15676283515484</v>
      </c>
      <c r="I540" s="564">
        <f t="shared" si="30"/>
        <v>529.04588945315379</v>
      </c>
      <c r="J540" s="564">
        <f t="shared" si="30"/>
        <v>560.38564222558932</v>
      </c>
      <c r="K540" s="564">
        <f t="shared" si="30"/>
        <v>643.97210950573674</v>
      </c>
      <c r="L540" s="542"/>
    </row>
    <row r="541" spans="2:12" ht="15.75">
      <c r="B541" s="534" t="s">
        <v>275</v>
      </c>
      <c r="C541" s="564">
        <f t="shared" ref="C541:K541" si="31">C524/C485</f>
        <v>590.00981235673896</v>
      </c>
      <c r="D541" s="564">
        <f t="shared" si="31"/>
        <v>79.67097329888027</v>
      </c>
      <c r="E541" s="564">
        <f t="shared" si="31"/>
        <v>48.205107084019772</v>
      </c>
      <c r="F541" s="564">
        <f t="shared" si="31"/>
        <v>98.726593625498012</v>
      </c>
      <c r="G541" s="564">
        <f t="shared" si="31"/>
        <v>263.01442307692309</v>
      </c>
      <c r="H541" s="564">
        <f t="shared" si="31"/>
        <v>606.0654007438369</v>
      </c>
      <c r="I541" s="564">
        <f t="shared" si="31"/>
        <v>532.79928451178455</v>
      </c>
      <c r="J541" s="564">
        <f t="shared" si="31"/>
        <v>560.5407924879222</v>
      </c>
      <c r="K541" s="564">
        <f t="shared" si="31"/>
        <v>653.05323203450178</v>
      </c>
      <c r="L541" s="542"/>
    </row>
    <row r="542" spans="2:12" ht="15.75">
      <c r="B542" s="534" t="s">
        <v>276</v>
      </c>
      <c r="C542" s="564">
        <f t="shared" ref="C542:K542" si="32">C525/C486</f>
        <v>589.91788631356735</v>
      </c>
      <c r="D542" s="564">
        <f t="shared" si="32"/>
        <v>87.509918845807036</v>
      </c>
      <c r="E542" s="564">
        <f t="shared" si="32"/>
        <v>62.458222458754655</v>
      </c>
      <c r="F542" s="564">
        <f t="shared" si="32"/>
        <v>96.493407060825177</v>
      </c>
      <c r="G542" s="564">
        <f t="shared" si="32"/>
        <v>213.49029126213591</v>
      </c>
      <c r="H542" s="564">
        <f t="shared" si="32"/>
        <v>603.97710713407059</v>
      </c>
      <c r="I542" s="564">
        <f t="shared" si="32"/>
        <v>533.61340346775762</v>
      </c>
      <c r="J542" s="564">
        <f t="shared" si="32"/>
        <v>560.72096041531472</v>
      </c>
      <c r="K542" s="564">
        <f t="shared" si="32"/>
        <v>644.91326303116784</v>
      </c>
      <c r="L542" s="542"/>
    </row>
    <row r="543" spans="2:12" ht="15.75">
      <c r="B543" s="534" t="s">
        <v>277</v>
      </c>
      <c r="C543" s="564">
        <f t="shared" ref="C543:K543" si="33">C526/C487</f>
        <v>585.97217040057672</v>
      </c>
      <c r="D543" s="564">
        <f t="shared" si="33"/>
        <v>90.229453943739657</v>
      </c>
      <c r="E543" s="564">
        <f t="shared" si="33"/>
        <v>62.731329262564586</v>
      </c>
      <c r="F543" s="564">
        <f t="shared" si="33"/>
        <v>100.29533678756476</v>
      </c>
      <c r="G543" s="564">
        <f t="shared" si="33"/>
        <v>213.92342342342343</v>
      </c>
      <c r="H543" s="564">
        <f t="shared" si="33"/>
        <v>601.26849677207076</v>
      </c>
      <c r="I543" s="564">
        <f t="shared" si="33"/>
        <v>533.96814289366057</v>
      </c>
      <c r="J543" s="564">
        <f t="shared" si="33"/>
        <v>553.90832716073453</v>
      </c>
      <c r="K543" s="564">
        <f t="shared" si="33"/>
        <v>649.6896857252658</v>
      </c>
      <c r="L543" s="542"/>
    </row>
    <row r="544" spans="2:12" ht="15.75">
      <c r="B544" s="534" t="s">
        <v>278</v>
      </c>
      <c r="C544" s="564">
        <f t="shared" ref="C544:K544" si="34">C527/C488</f>
        <v>580.9879111058151</v>
      </c>
      <c r="D544" s="564">
        <f t="shared" si="34"/>
        <v>93.184726109556181</v>
      </c>
      <c r="E544" s="564">
        <f t="shared" si="34"/>
        <v>61.184466019417478</v>
      </c>
      <c r="F544" s="564">
        <f t="shared" si="34"/>
        <v>103.45478723404256</v>
      </c>
      <c r="G544" s="564">
        <f t="shared" si="34"/>
        <v>218.63548387096773</v>
      </c>
      <c r="H544" s="564">
        <f t="shared" si="34"/>
        <v>595.97207654233046</v>
      </c>
      <c r="I544" s="564">
        <f t="shared" si="34"/>
        <v>530.97442668519807</v>
      </c>
      <c r="J544" s="564">
        <f t="shared" si="34"/>
        <v>555.68825482540956</v>
      </c>
      <c r="K544" s="564">
        <f t="shared" si="34"/>
        <v>647.4428474080056</v>
      </c>
      <c r="L544" s="542"/>
    </row>
    <row r="545" spans="2:12" ht="15.75">
      <c r="B545" s="534" t="s">
        <v>279</v>
      </c>
      <c r="C545" s="564">
        <f t="shared" ref="C545:K545" si="35">C528/C489</f>
        <v>579.34751027707455</v>
      </c>
      <c r="D545" s="564">
        <f t="shared" si="35"/>
        <v>94.061347150259067</v>
      </c>
      <c r="E545" s="564">
        <f t="shared" si="35"/>
        <v>63.523335081279498</v>
      </c>
      <c r="F545" s="564">
        <f t="shared" si="35"/>
        <v>98.774430281962154</v>
      </c>
      <c r="G545" s="564">
        <f t="shared" si="35"/>
        <v>233.98176291793314</v>
      </c>
      <c r="H545" s="564">
        <f t="shared" si="35"/>
        <v>593.33474907857089</v>
      </c>
      <c r="I545" s="564">
        <f t="shared" si="35"/>
        <v>526.01959745762713</v>
      </c>
      <c r="J545" s="564">
        <f t="shared" si="35"/>
        <v>543.69447138700286</v>
      </c>
      <c r="K545" s="564">
        <f t="shared" si="35"/>
        <v>647.85408112405958</v>
      </c>
      <c r="L545" s="542"/>
    </row>
    <row r="546" spans="2:12" ht="15.75">
      <c r="B546" s="534" t="s">
        <v>280</v>
      </c>
      <c r="C546" s="564">
        <f t="shared" ref="C546:K546" si="36">C529/C490</f>
        <v>574.44791725223456</v>
      </c>
      <c r="D546" s="564">
        <f t="shared" si="36"/>
        <v>92.403710078408878</v>
      </c>
      <c r="E546" s="564">
        <f t="shared" si="36"/>
        <v>62.211260330578511</v>
      </c>
      <c r="F546" s="564">
        <f t="shared" si="36"/>
        <v>96.353583617747447</v>
      </c>
      <c r="G546" s="564">
        <f t="shared" si="36"/>
        <v>221.54820936639118</v>
      </c>
      <c r="H546" s="564">
        <f t="shared" si="36"/>
        <v>590.72335218761305</v>
      </c>
      <c r="I546" s="564">
        <f t="shared" si="36"/>
        <v>524.98754592922069</v>
      </c>
      <c r="J546" s="564">
        <f t="shared" si="36"/>
        <v>549.20353030612057</v>
      </c>
      <c r="K546" s="564">
        <f t="shared" si="36"/>
        <v>643.18310159288262</v>
      </c>
      <c r="L546" s="542"/>
    </row>
    <row r="547" spans="2:12" ht="15.75">
      <c r="B547" s="534" t="s">
        <v>281</v>
      </c>
      <c r="C547" s="564">
        <f t="shared" ref="C547:K547" si="37">C530/C491</f>
        <v>583.04614967124792</v>
      </c>
      <c r="D547" s="564">
        <f t="shared" si="37"/>
        <v>94.390002023881806</v>
      </c>
      <c r="E547" s="564">
        <f t="shared" si="37"/>
        <v>60.970510795155342</v>
      </c>
      <c r="F547" s="564">
        <f t="shared" si="37"/>
        <v>100.95554752439465</v>
      </c>
      <c r="G547" s="564">
        <f t="shared" si="37"/>
        <v>259.10545454545456</v>
      </c>
      <c r="H547" s="564">
        <f t="shared" si="37"/>
        <v>597.08854833081307</v>
      </c>
      <c r="I547" s="564">
        <f t="shared" si="37"/>
        <v>531.99723976123937</v>
      </c>
      <c r="J547" s="564">
        <f t="shared" si="37"/>
        <v>559.15276789408358</v>
      </c>
      <c r="K547" s="564">
        <f t="shared" si="37"/>
        <v>647.72116270052823</v>
      </c>
      <c r="L547" s="542"/>
    </row>
    <row r="548" spans="2:12" ht="15.75">
      <c r="B548" s="534" t="s">
        <v>282</v>
      </c>
      <c r="C548" s="564">
        <f t="shared" ref="C548:K548" si="38">C531/C492</f>
        <v>585.1830574056454</v>
      </c>
      <c r="D548" s="564">
        <f t="shared" si="38"/>
        <v>94.397370848708491</v>
      </c>
      <c r="E548" s="564">
        <f t="shared" si="38"/>
        <v>55.75137816979052</v>
      </c>
      <c r="F548" s="564">
        <f t="shared" si="38"/>
        <v>97.285572632622703</v>
      </c>
      <c r="G548" s="564">
        <f t="shared" si="38"/>
        <v>221.68118811881189</v>
      </c>
      <c r="H548" s="564">
        <f t="shared" si="38"/>
        <v>599.06337320792625</v>
      </c>
      <c r="I548" s="564">
        <f t="shared" si="38"/>
        <v>532.50580684596582</v>
      </c>
      <c r="J548" s="564">
        <f t="shared" si="38"/>
        <v>561.85645959936983</v>
      </c>
      <c r="K548" s="564">
        <f t="shared" si="38"/>
        <v>649.53524694535508</v>
      </c>
      <c r="L548" s="542"/>
    </row>
    <row r="549" spans="2:12" ht="16.5" thickBot="1">
      <c r="B549" s="543" t="s">
        <v>283</v>
      </c>
      <c r="C549" s="565">
        <f t="shared" ref="C549" si="39">C532/C493</f>
        <v>586.0947415797765</v>
      </c>
      <c r="D549" s="565">
        <f>D532/D493</f>
        <v>94.160482155518793</v>
      </c>
      <c r="E549" s="565">
        <f t="shared" ref="E549:K549" si="40">E532/E493</f>
        <v>60.886107020127639</v>
      </c>
      <c r="F549" s="565">
        <f t="shared" si="40"/>
        <v>103.52915997859819</v>
      </c>
      <c r="G549" s="565">
        <f t="shared" si="40"/>
        <v>248.83692307692309</v>
      </c>
      <c r="H549" s="565">
        <f t="shared" si="40"/>
        <v>602.21954771883884</v>
      </c>
      <c r="I549" s="565">
        <f t="shared" si="40"/>
        <v>530.1215682542703</v>
      </c>
      <c r="J549" s="565">
        <f t="shared" si="40"/>
        <v>560.57642886749875</v>
      </c>
      <c r="K549" s="565">
        <f t="shared" si="40"/>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40" t="s">
        <v>260</v>
      </c>
      <c r="C558" s="1366" t="s">
        <v>22</v>
      </c>
      <c r="D558" s="1366" t="s">
        <v>261</v>
      </c>
      <c r="E558" s="1425" t="s">
        <v>262</v>
      </c>
      <c r="F558" s="1426"/>
      <c r="G558" s="1427"/>
      <c r="H558" s="1428" t="s">
        <v>263</v>
      </c>
      <c r="I558" s="1425" t="s">
        <v>264</v>
      </c>
      <c r="J558" s="1426"/>
      <c r="K558" s="1426"/>
      <c r="L558"/>
    </row>
    <row r="559" spans="2:12" ht="12.75" customHeight="1">
      <c r="B559" s="1444"/>
      <c r="C559" s="1367"/>
      <c r="D559" s="1367"/>
      <c r="E559" s="1368" t="s">
        <v>301</v>
      </c>
      <c r="F559" s="1366" t="s">
        <v>302</v>
      </c>
      <c r="G559" s="1366" t="s">
        <v>303</v>
      </c>
      <c r="H559" s="1429"/>
      <c r="I559" s="1368" t="s">
        <v>268</v>
      </c>
      <c r="J559" s="1368" t="s">
        <v>24</v>
      </c>
      <c r="K559" s="1366" t="s">
        <v>350</v>
      </c>
      <c r="L559"/>
    </row>
    <row r="560" spans="2:12" ht="12.75">
      <c r="B560" s="1444"/>
      <c r="C560" s="1367"/>
      <c r="D560" s="1367"/>
      <c r="E560" s="1369"/>
      <c r="F560" s="1367"/>
      <c r="G560" s="1367"/>
      <c r="H560" s="1429"/>
      <c r="I560" s="1369"/>
      <c r="J560" s="1369"/>
      <c r="K560" s="1367"/>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23" t="s">
        <v>271</v>
      </c>
      <c r="D563" s="1423"/>
      <c r="E563" s="1423"/>
      <c r="F563" s="1423"/>
      <c r="G563" s="1423"/>
      <c r="H563" s="1423"/>
      <c r="I563" s="1423"/>
      <c r="J563" s="1423"/>
      <c r="K563" s="1423"/>
      <c r="L563"/>
    </row>
    <row r="564" spans="2:12" ht="12.75">
      <c r="B564" s="685"/>
      <c r="C564" s="685"/>
      <c r="D564" s="685"/>
      <c r="E564" s="685"/>
      <c r="F564" s="685"/>
      <c r="G564" s="685"/>
      <c r="H564" s="685"/>
      <c r="I564" s="685"/>
      <c r="J564" s="685"/>
      <c r="K564" s="685"/>
      <c r="L564"/>
    </row>
    <row r="565" spans="2:12" ht="15">
      <c r="B565" s="1042" t="s">
        <v>272</v>
      </c>
      <c r="C565" s="903">
        <v>160405</v>
      </c>
      <c r="D565" s="903">
        <v>4252</v>
      </c>
      <c r="E565" s="903">
        <v>1993</v>
      </c>
      <c r="F565" s="903">
        <v>1899</v>
      </c>
      <c r="G565" s="903">
        <v>360</v>
      </c>
      <c r="H565" s="903">
        <v>156153</v>
      </c>
      <c r="I565" s="903">
        <v>25576</v>
      </c>
      <c r="J565" s="903">
        <v>49577</v>
      </c>
      <c r="K565" s="903">
        <v>81000</v>
      </c>
      <c r="L565"/>
    </row>
    <row r="566" spans="2:12" ht="15">
      <c r="B566" s="1042" t="s">
        <v>273</v>
      </c>
      <c r="C566" s="903">
        <v>118397</v>
      </c>
      <c r="D566" s="903">
        <v>3761</v>
      </c>
      <c r="E566" s="903">
        <v>1965</v>
      </c>
      <c r="F566" s="903">
        <v>1503</v>
      </c>
      <c r="G566" s="903">
        <v>293</v>
      </c>
      <c r="H566" s="903">
        <v>114636</v>
      </c>
      <c r="I566" s="903">
        <v>20407</v>
      </c>
      <c r="J566" s="903">
        <v>32761</v>
      </c>
      <c r="K566" s="903">
        <v>61468</v>
      </c>
      <c r="L566"/>
    </row>
    <row r="567" spans="2:12" ht="15">
      <c r="B567" s="1042" t="s">
        <v>274</v>
      </c>
      <c r="C567" s="903">
        <v>154468</v>
      </c>
      <c r="D567" s="905">
        <v>4195</v>
      </c>
      <c r="E567" s="905">
        <v>2254</v>
      </c>
      <c r="F567" s="905">
        <v>1618</v>
      </c>
      <c r="G567" s="906">
        <v>323</v>
      </c>
      <c r="H567" s="903">
        <v>150273</v>
      </c>
      <c r="I567" s="905">
        <v>25918</v>
      </c>
      <c r="J567" s="905">
        <v>43821</v>
      </c>
      <c r="K567" s="905">
        <v>80534</v>
      </c>
      <c r="L567"/>
    </row>
    <row r="568" spans="2:12" ht="15">
      <c r="B568" s="1042" t="s">
        <v>275</v>
      </c>
      <c r="C568" s="903">
        <v>147058</v>
      </c>
      <c r="D568" s="903">
        <v>4501</v>
      </c>
      <c r="E568" s="904">
        <v>2298</v>
      </c>
      <c r="F568" s="904">
        <v>1927</v>
      </c>
      <c r="G568" s="903">
        <v>276</v>
      </c>
      <c r="H568" s="903">
        <v>142557</v>
      </c>
      <c r="I568" s="903">
        <v>23715</v>
      </c>
      <c r="J568" s="903">
        <v>40827</v>
      </c>
      <c r="K568" s="903">
        <v>78015</v>
      </c>
      <c r="L568"/>
    </row>
    <row r="569" spans="2:12" ht="15">
      <c r="B569" s="1042" t="s">
        <v>276</v>
      </c>
      <c r="C569" s="903">
        <v>161636</v>
      </c>
      <c r="D569" s="1043">
        <v>4146</v>
      </c>
      <c r="E569" s="662">
        <v>2119</v>
      </c>
      <c r="F569" s="664">
        <v>1793</v>
      </c>
      <c r="G569" s="664">
        <v>234</v>
      </c>
      <c r="H569" s="1043">
        <v>157490</v>
      </c>
      <c r="I569" s="662">
        <v>27516</v>
      </c>
      <c r="J569" s="662">
        <v>43584</v>
      </c>
      <c r="K569" s="664">
        <v>86390</v>
      </c>
      <c r="L569"/>
    </row>
    <row r="570" spans="2:12" ht="15">
      <c r="B570" s="1042" t="s">
        <v>277</v>
      </c>
      <c r="C570" s="903">
        <v>148239</v>
      </c>
      <c r="D570" s="903">
        <v>3808</v>
      </c>
      <c r="E570" s="904">
        <v>1579</v>
      </c>
      <c r="F570" s="904">
        <v>1924</v>
      </c>
      <c r="G570" s="903">
        <v>305</v>
      </c>
      <c r="H570" s="903">
        <v>144431</v>
      </c>
      <c r="I570" s="903">
        <v>25807</v>
      </c>
      <c r="J570" s="903">
        <v>41213</v>
      </c>
      <c r="K570" s="903">
        <v>77411</v>
      </c>
      <c r="L570"/>
    </row>
    <row r="571" spans="2:12" ht="15">
      <c r="B571" s="1042" t="s">
        <v>278</v>
      </c>
      <c r="C571" s="903">
        <v>164233</v>
      </c>
      <c r="D571" s="898">
        <v>4006</v>
      </c>
      <c r="E571" s="905">
        <v>1618</v>
      </c>
      <c r="F571" s="906">
        <v>2184</v>
      </c>
      <c r="G571" s="906">
        <v>204</v>
      </c>
      <c r="H571" s="903">
        <v>160227</v>
      </c>
      <c r="I571" s="905">
        <v>29167</v>
      </c>
      <c r="J571" s="905">
        <v>48974</v>
      </c>
      <c r="K571" s="905">
        <v>82086</v>
      </c>
      <c r="L571"/>
    </row>
    <row r="572" spans="2:12" ht="15">
      <c r="B572" s="1042" t="s">
        <v>279</v>
      </c>
      <c r="C572" s="903">
        <v>158429</v>
      </c>
      <c r="D572" s="898">
        <v>4264</v>
      </c>
      <c r="E572" s="905">
        <v>1814</v>
      </c>
      <c r="F572" s="905">
        <v>2211</v>
      </c>
      <c r="G572" s="906">
        <v>239</v>
      </c>
      <c r="H572" s="903">
        <v>154165</v>
      </c>
      <c r="I572" s="905">
        <v>23293</v>
      </c>
      <c r="J572" s="905">
        <v>45921</v>
      </c>
      <c r="K572" s="905">
        <v>84951</v>
      </c>
      <c r="L572"/>
    </row>
    <row r="573" spans="2:12" ht="15">
      <c r="B573" s="1042" t="s">
        <v>280</v>
      </c>
      <c r="C573" s="903">
        <v>165011</v>
      </c>
      <c r="D573" s="903">
        <v>4401</v>
      </c>
      <c r="E573" s="904">
        <v>1788</v>
      </c>
      <c r="F573" s="904">
        <v>2285</v>
      </c>
      <c r="G573" s="903">
        <v>328</v>
      </c>
      <c r="H573" s="903">
        <v>160610</v>
      </c>
      <c r="I573" s="903">
        <v>25702</v>
      </c>
      <c r="J573" s="903">
        <v>48609</v>
      </c>
      <c r="K573" s="903">
        <v>86299</v>
      </c>
      <c r="L573"/>
    </row>
    <row r="574" spans="2:12" ht="15">
      <c r="B574" s="1042" t="s">
        <v>281</v>
      </c>
      <c r="C574" s="903">
        <v>175970</v>
      </c>
      <c r="D574" s="898">
        <v>4827</v>
      </c>
      <c r="E574" s="905">
        <v>1922</v>
      </c>
      <c r="F574" s="905">
        <v>2405</v>
      </c>
      <c r="G574" s="905">
        <v>500</v>
      </c>
      <c r="H574" s="904">
        <v>171143</v>
      </c>
      <c r="I574" s="905">
        <v>28318</v>
      </c>
      <c r="J574" s="905">
        <v>60364</v>
      </c>
      <c r="K574" s="905">
        <v>82461</v>
      </c>
      <c r="L574"/>
    </row>
    <row r="575" spans="2:12" ht="15">
      <c r="B575" s="1044" t="s">
        <v>282</v>
      </c>
      <c r="C575" s="903">
        <v>158698</v>
      </c>
      <c r="D575" s="905">
        <v>4572</v>
      </c>
      <c r="E575" s="905">
        <v>1754</v>
      </c>
      <c r="F575" s="905">
        <v>2398</v>
      </c>
      <c r="G575" s="905">
        <v>420</v>
      </c>
      <c r="H575" s="905">
        <v>154126</v>
      </c>
      <c r="I575" s="905">
        <v>24642</v>
      </c>
      <c r="J575" s="905">
        <v>50394</v>
      </c>
      <c r="K575" s="905">
        <v>79090</v>
      </c>
      <c r="L575"/>
    </row>
    <row r="576" spans="2:12" ht="15">
      <c r="B576" s="1044" t="s">
        <v>283</v>
      </c>
      <c r="C576" s="903">
        <v>143199</v>
      </c>
      <c r="D576" s="905">
        <v>4050</v>
      </c>
      <c r="E576" s="905">
        <v>1792</v>
      </c>
      <c r="F576" s="905">
        <v>1951</v>
      </c>
      <c r="G576" s="905">
        <v>307</v>
      </c>
      <c r="H576" s="905">
        <v>139149</v>
      </c>
      <c r="I576" s="905">
        <v>22028</v>
      </c>
      <c r="J576" s="905">
        <v>43577</v>
      </c>
      <c r="K576" s="905">
        <v>73544</v>
      </c>
      <c r="L576"/>
    </row>
    <row r="577" spans="2:12" ht="15">
      <c r="B577" s="1045"/>
      <c r="C577" s="904"/>
      <c r="D577" s="904"/>
      <c r="E577" s="904"/>
      <c r="F577" s="904"/>
      <c r="G577" s="904"/>
      <c r="H577" s="904"/>
      <c r="I577" s="904"/>
      <c r="J577" s="904"/>
      <c r="K577" s="904"/>
      <c r="L577"/>
    </row>
    <row r="578" spans="2:12" ht="12.75">
      <c r="B578" s="1046">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34" t="s">
        <v>296</v>
      </c>
      <c r="D580" s="1434"/>
      <c r="E580" s="1434"/>
      <c r="F580" s="1434"/>
      <c r="G580" s="1434"/>
      <c r="H580" s="1434"/>
      <c r="I580" s="1434"/>
      <c r="J580" s="1434"/>
      <c r="K580" s="1434"/>
      <c r="L580"/>
    </row>
    <row r="581" spans="2:12" ht="12.75">
      <c r="B581" s="685"/>
      <c r="C581" s="691"/>
      <c r="D581" s="691"/>
      <c r="E581" s="691"/>
      <c r="F581" s="691"/>
      <c r="G581" s="691"/>
      <c r="H581" s="691"/>
      <c r="I581" s="691"/>
      <c r="J581" s="691"/>
      <c r="K581" s="691"/>
      <c r="L581"/>
    </row>
    <row r="582" spans="2:12" ht="12.75">
      <c r="B582" s="1047" t="s">
        <v>272</v>
      </c>
      <c r="C582" s="903">
        <v>49128195</v>
      </c>
      <c r="D582" s="903">
        <v>226689</v>
      </c>
      <c r="E582" s="903">
        <v>68974</v>
      </c>
      <c r="F582" s="903">
        <v>109268</v>
      </c>
      <c r="G582" s="903">
        <v>48447</v>
      </c>
      <c r="H582" s="903">
        <v>48901506</v>
      </c>
      <c r="I582" s="903">
        <v>7017848</v>
      </c>
      <c r="J582" s="903">
        <v>13675018</v>
      </c>
      <c r="K582" s="903">
        <v>28208640</v>
      </c>
      <c r="L582"/>
    </row>
    <row r="583" spans="2:12" ht="12.75">
      <c r="B583" s="1047" t="s">
        <v>273</v>
      </c>
      <c r="C583" s="903">
        <v>36008767</v>
      </c>
      <c r="D583" s="903">
        <v>193480</v>
      </c>
      <c r="E583" s="903">
        <v>70783</v>
      </c>
      <c r="F583" s="903">
        <v>85595</v>
      </c>
      <c r="G583" s="903">
        <v>37102</v>
      </c>
      <c r="H583" s="903">
        <v>35815287</v>
      </c>
      <c r="I583" s="903">
        <v>5626521</v>
      </c>
      <c r="J583" s="903">
        <v>9142502</v>
      </c>
      <c r="K583" s="903">
        <v>21046264</v>
      </c>
      <c r="L583"/>
    </row>
    <row r="584" spans="2:12" ht="12.75">
      <c r="B584" s="1047" t="s">
        <v>274</v>
      </c>
      <c r="C584" s="903">
        <v>47017379</v>
      </c>
      <c r="D584" s="905">
        <v>213319</v>
      </c>
      <c r="E584" s="905">
        <v>80814</v>
      </c>
      <c r="F584" s="905">
        <v>94000</v>
      </c>
      <c r="G584" s="906">
        <v>38505</v>
      </c>
      <c r="H584" s="903">
        <v>46804060</v>
      </c>
      <c r="I584" s="905">
        <v>7062525</v>
      </c>
      <c r="J584" s="905">
        <v>12295509</v>
      </c>
      <c r="K584" s="905">
        <v>27446026</v>
      </c>
      <c r="L584"/>
    </row>
    <row r="585" spans="2:12" ht="12.75">
      <c r="B585" s="1047" t="s">
        <v>275</v>
      </c>
      <c r="C585" s="903">
        <v>45318921</v>
      </c>
      <c r="D585" s="903">
        <v>214619</v>
      </c>
      <c r="E585" s="904">
        <v>78379</v>
      </c>
      <c r="F585" s="904">
        <v>102218</v>
      </c>
      <c r="G585" s="903">
        <v>34022</v>
      </c>
      <c r="H585" s="903">
        <v>45104302</v>
      </c>
      <c r="I585" s="903">
        <v>6540916</v>
      </c>
      <c r="J585" s="903">
        <v>11552622</v>
      </c>
      <c r="K585" s="903">
        <v>27010764</v>
      </c>
      <c r="L585"/>
    </row>
    <row r="586" spans="2:12" ht="12.75">
      <c r="B586" s="1047" t="s">
        <v>276</v>
      </c>
      <c r="C586" s="903">
        <v>49995394</v>
      </c>
      <c r="D586" s="662">
        <v>206386</v>
      </c>
      <c r="E586" s="662">
        <v>74601</v>
      </c>
      <c r="F586" s="662">
        <v>100338</v>
      </c>
      <c r="G586" s="662">
        <v>31447</v>
      </c>
      <c r="H586" s="662">
        <v>49789008</v>
      </c>
      <c r="I586" s="662">
        <v>7476937</v>
      </c>
      <c r="J586" s="662">
        <v>12116420</v>
      </c>
      <c r="K586" s="664">
        <v>30195651</v>
      </c>
      <c r="L586"/>
    </row>
    <row r="587" spans="2:12" ht="12.75">
      <c r="B587" s="1047" t="s">
        <v>277</v>
      </c>
      <c r="C587" s="903">
        <v>45108919</v>
      </c>
      <c r="D587" s="903">
        <v>202740</v>
      </c>
      <c r="E587" s="904">
        <v>55064</v>
      </c>
      <c r="F587" s="904">
        <v>110221</v>
      </c>
      <c r="G587" s="903">
        <v>37455</v>
      </c>
      <c r="H587" s="903">
        <v>44906179</v>
      </c>
      <c r="I587" s="903">
        <v>6786887</v>
      </c>
      <c r="J587" s="903">
        <v>11328083</v>
      </c>
      <c r="K587" s="903">
        <v>26791209</v>
      </c>
      <c r="L587"/>
    </row>
    <row r="588" spans="2:12" ht="12.75">
      <c r="B588" s="1047" t="s">
        <v>278</v>
      </c>
      <c r="C588" s="903">
        <v>47874514</v>
      </c>
      <c r="D588" s="905">
        <v>227478</v>
      </c>
      <c r="E588" s="905">
        <v>59800</v>
      </c>
      <c r="F588" s="905">
        <v>136375</v>
      </c>
      <c r="G588" s="906">
        <v>31303</v>
      </c>
      <c r="H588" s="903">
        <v>47647036</v>
      </c>
      <c r="I588" s="905">
        <v>7592833</v>
      </c>
      <c r="J588" s="905">
        <v>12788320</v>
      </c>
      <c r="K588" s="905">
        <v>27265883</v>
      </c>
      <c r="L588"/>
    </row>
    <row r="589" spans="2:12" ht="12.75">
      <c r="B589" s="1047" t="s">
        <v>279</v>
      </c>
      <c r="C589" s="903">
        <v>47480426</v>
      </c>
      <c r="D589" s="905">
        <v>229651</v>
      </c>
      <c r="E589" s="905">
        <v>65516</v>
      </c>
      <c r="F589" s="905">
        <v>130295</v>
      </c>
      <c r="G589" s="906">
        <v>33840</v>
      </c>
      <c r="H589" s="903">
        <v>47250775</v>
      </c>
      <c r="I589" s="905">
        <v>6189426</v>
      </c>
      <c r="J589" s="905">
        <v>12351422</v>
      </c>
      <c r="K589" s="905">
        <v>28709927</v>
      </c>
      <c r="L589"/>
    </row>
    <row r="590" spans="2:12" ht="12.75">
      <c r="B590" s="1047" t="s">
        <v>280</v>
      </c>
      <c r="C590" s="903">
        <v>49405724</v>
      </c>
      <c r="D590" s="905">
        <v>240065</v>
      </c>
      <c r="E590" s="905">
        <v>65009</v>
      </c>
      <c r="F590" s="905">
        <v>132898</v>
      </c>
      <c r="G590" s="906">
        <v>42158</v>
      </c>
      <c r="H590" s="903">
        <v>49165659</v>
      </c>
      <c r="I590" s="905">
        <v>6865131</v>
      </c>
      <c r="J590" s="905">
        <v>12986779</v>
      </c>
      <c r="K590" s="905">
        <v>29313749</v>
      </c>
      <c r="L590"/>
    </row>
    <row r="591" spans="2:12" ht="12.75">
      <c r="B591" s="1047" t="s">
        <v>281</v>
      </c>
      <c r="C591" s="903">
        <v>52389818</v>
      </c>
      <c r="D591" s="905">
        <v>275406</v>
      </c>
      <c r="E591" s="905">
        <v>68794</v>
      </c>
      <c r="F591" s="905">
        <v>141009</v>
      </c>
      <c r="G591" s="905">
        <v>65603</v>
      </c>
      <c r="H591" s="904">
        <v>52114412</v>
      </c>
      <c r="I591" s="905">
        <v>7666382</v>
      </c>
      <c r="J591" s="905">
        <v>16884614</v>
      </c>
      <c r="K591" s="905">
        <v>27563416</v>
      </c>
      <c r="L591"/>
    </row>
    <row r="592" spans="2:12" ht="12.75">
      <c r="B592" s="1047" t="s">
        <v>282</v>
      </c>
      <c r="C592" s="903">
        <v>47669255</v>
      </c>
      <c r="D592" s="905">
        <v>249071</v>
      </c>
      <c r="E592" s="905">
        <v>61984</v>
      </c>
      <c r="F592" s="905">
        <v>132617</v>
      </c>
      <c r="G592" s="905">
        <v>54470</v>
      </c>
      <c r="H592" s="905">
        <v>47420184</v>
      </c>
      <c r="I592" s="905">
        <v>6592748</v>
      </c>
      <c r="J592" s="905">
        <v>13791228</v>
      </c>
      <c r="K592" s="905">
        <v>27036208</v>
      </c>
      <c r="L592"/>
    </row>
    <row r="593" spans="2:12" ht="12.75">
      <c r="B593" s="1047" t="s">
        <v>283</v>
      </c>
      <c r="C593" s="903">
        <v>43516517</v>
      </c>
      <c r="D593" s="905">
        <v>220161</v>
      </c>
      <c r="E593" s="905">
        <v>61712</v>
      </c>
      <c r="F593" s="905">
        <v>116252</v>
      </c>
      <c r="G593" s="905">
        <v>42197</v>
      </c>
      <c r="H593" s="905">
        <v>43296356</v>
      </c>
      <c r="I593" s="905">
        <v>5996644</v>
      </c>
      <c r="J593" s="905">
        <v>12021100</v>
      </c>
      <c r="K593" s="905">
        <v>25278612</v>
      </c>
      <c r="L593"/>
    </row>
    <row r="594" spans="2:12" ht="12.75">
      <c r="B594" s="5"/>
      <c r="C594" s="904"/>
      <c r="D594" s="904"/>
      <c r="E594" s="904"/>
      <c r="F594" s="904"/>
      <c r="G594" s="904"/>
      <c r="H594" s="904"/>
      <c r="I594" s="904"/>
      <c r="J594" s="904"/>
      <c r="K594" s="904"/>
      <c r="L594"/>
    </row>
    <row r="595" spans="2:12" ht="12.75">
      <c r="B595" s="1046">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42" t="s">
        <v>260</v>
      </c>
      <c r="C597" s="1366" t="s">
        <v>22</v>
      </c>
      <c r="D597" s="1366" t="s">
        <v>261</v>
      </c>
      <c r="E597" s="1425" t="s">
        <v>262</v>
      </c>
      <c r="F597" s="1426"/>
      <c r="G597" s="1427"/>
      <c r="H597" s="1428" t="s">
        <v>263</v>
      </c>
      <c r="I597" s="1438" t="s">
        <v>264</v>
      </c>
      <c r="J597" s="1439"/>
      <c r="K597" s="1439"/>
      <c r="L597"/>
    </row>
    <row r="598" spans="2:12" ht="12.75" customHeight="1">
      <c r="B598" s="1443"/>
      <c r="C598" s="1367"/>
      <c r="D598" s="1367"/>
      <c r="E598" s="1368" t="s">
        <v>301</v>
      </c>
      <c r="F598" s="1366" t="s">
        <v>302</v>
      </c>
      <c r="G598" s="1366" t="s">
        <v>303</v>
      </c>
      <c r="H598" s="1429"/>
      <c r="I598" s="1368" t="s">
        <v>268</v>
      </c>
      <c r="J598" s="1368" t="s">
        <v>24</v>
      </c>
      <c r="K598" s="1366" t="s">
        <v>269</v>
      </c>
      <c r="L598"/>
    </row>
    <row r="599" spans="2:12" ht="12.75" customHeight="1">
      <c r="B599" s="1443"/>
      <c r="C599" s="1367"/>
      <c r="D599" s="1367"/>
      <c r="E599" s="1369"/>
      <c r="F599" s="1367"/>
      <c r="G599" s="1367"/>
      <c r="H599" s="1429"/>
      <c r="I599" s="1422"/>
      <c r="J599" s="1422"/>
      <c r="K599" s="1441"/>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34" t="s">
        <v>297</v>
      </c>
      <c r="D602" s="1434"/>
      <c r="E602" s="1434"/>
      <c r="F602" s="1434"/>
      <c r="G602" s="1434"/>
      <c r="H602" s="1434"/>
      <c r="I602" s="1434"/>
      <c r="J602" s="1434"/>
      <c r="K602" s="1434"/>
      <c r="L602"/>
    </row>
    <row r="603" spans="2:12" ht="12.75">
      <c r="B603" s="106"/>
      <c r="C603" s="696"/>
      <c r="D603" s="696"/>
      <c r="E603" s="696"/>
      <c r="F603" s="696"/>
      <c r="G603" s="696"/>
      <c r="H603" s="696"/>
      <c r="I603" s="696"/>
      <c r="J603" s="696"/>
      <c r="K603" s="696"/>
      <c r="L603"/>
    </row>
    <row r="604" spans="2:12" ht="12.75">
      <c r="B604" s="1047" t="s">
        <v>272</v>
      </c>
      <c r="C604" s="903">
        <v>97042744</v>
      </c>
      <c r="D604" s="903">
        <v>397525</v>
      </c>
      <c r="E604" s="903">
        <v>123027</v>
      </c>
      <c r="F604" s="903">
        <v>190820</v>
      </c>
      <c r="G604" s="903">
        <v>83678</v>
      </c>
      <c r="H604" s="903">
        <v>96645219</v>
      </c>
      <c r="I604" s="903">
        <v>13890672</v>
      </c>
      <c r="J604" s="903">
        <v>28529726</v>
      </c>
      <c r="K604" s="903">
        <v>54224821</v>
      </c>
      <c r="L604"/>
    </row>
    <row r="605" spans="2:12" ht="12.75">
      <c r="B605" s="1047" t="s">
        <v>273</v>
      </c>
      <c r="C605" s="903">
        <v>71080437</v>
      </c>
      <c r="D605" s="903">
        <v>338786</v>
      </c>
      <c r="E605" s="903">
        <v>123131</v>
      </c>
      <c r="F605" s="903">
        <v>150015</v>
      </c>
      <c r="G605" s="903">
        <v>65640</v>
      </c>
      <c r="H605" s="903">
        <v>70741651</v>
      </c>
      <c r="I605" s="903">
        <v>11152641</v>
      </c>
      <c r="J605" s="903">
        <v>19000308</v>
      </c>
      <c r="K605" s="903">
        <v>40588702</v>
      </c>
      <c r="L605"/>
    </row>
    <row r="606" spans="2:12" ht="12.75">
      <c r="B606" s="1047" t="s">
        <v>274</v>
      </c>
      <c r="C606" s="903">
        <v>94326127</v>
      </c>
      <c r="D606" s="905">
        <v>370021</v>
      </c>
      <c r="E606" s="905">
        <v>141070</v>
      </c>
      <c r="F606" s="905">
        <v>162127</v>
      </c>
      <c r="G606" s="906">
        <v>66824</v>
      </c>
      <c r="H606" s="903">
        <v>93956106</v>
      </c>
      <c r="I606" s="905">
        <v>14326353</v>
      </c>
      <c r="J606" s="905">
        <v>25473371</v>
      </c>
      <c r="K606" s="905">
        <v>54156382</v>
      </c>
      <c r="L606"/>
    </row>
    <row r="607" spans="2:12" ht="12.75">
      <c r="B607" s="1047" t="s">
        <v>275</v>
      </c>
      <c r="C607" s="903">
        <v>90179542</v>
      </c>
      <c r="D607" s="903">
        <v>377198</v>
      </c>
      <c r="E607" s="904">
        <v>138987</v>
      </c>
      <c r="F607" s="904">
        <v>177400</v>
      </c>
      <c r="G607" s="904">
        <v>60811</v>
      </c>
      <c r="H607" s="903">
        <v>89802344</v>
      </c>
      <c r="I607" s="904">
        <v>13026121</v>
      </c>
      <c r="J607" s="904">
        <v>24019148</v>
      </c>
      <c r="K607" s="904">
        <v>52757075</v>
      </c>
      <c r="L607"/>
    </row>
    <row r="608" spans="2:12" ht="12.75">
      <c r="B608" s="1047" t="s">
        <v>276</v>
      </c>
      <c r="C608" s="903">
        <v>98348767</v>
      </c>
      <c r="D608" s="662">
        <v>365543</v>
      </c>
      <c r="E608" s="662">
        <v>134256</v>
      </c>
      <c r="F608" s="662">
        <v>176108</v>
      </c>
      <c r="G608" s="662">
        <v>55179</v>
      </c>
      <c r="H608" s="662">
        <v>97983224</v>
      </c>
      <c r="I608" s="662">
        <v>14778485</v>
      </c>
      <c r="J608" s="662">
        <v>25000492</v>
      </c>
      <c r="K608" s="662">
        <v>58204247</v>
      </c>
      <c r="L608"/>
    </row>
    <row r="609" spans="2:12" ht="12.75">
      <c r="B609" s="1047" t="s">
        <v>277</v>
      </c>
      <c r="C609" s="903">
        <v>89668731</v>
      </c>
      <c r="D609" s="903">
        <v>358330</v>
      </c>
      <c r="E609" s="904">
        <v>97987</v>
      </c>
      <c r="F609" s="904">
        <v>193201</v>
      </c>
      <c r="G609" s="904">
        <v>67142</v>
      </c>
      <c r="H609" s="903">
        <v>89310401</v>
      </c>
      <c r="I609" s="904">
        <v>13566128</v>
      </c>
      <c r="J609" s="904">
        <v>23364570</v>
      </c>
      <c r="K609" s="904">
        <v>52379703</v>
      </c>
      <c r="L609"/>
    </row>
    <row r="610" spans="2:12" ht="12.75">
      <c r="B610" s="1047" t="s">
        <v>278</v>
      </c>
      <c r="C610" s="903">
        <v>94814223</v>
      </c>
      <c r="D610" s="905">
        <v>399597</v>
      </c>
      <c r="E610" s="905">
        <v>105945</v>
      </c>
      <c r="F610" s="905">
        <v>239181</v>
      </c>
      <c r="G610" s="906">
        <v>54471</v>
      </c>
      <c r="H610" s="903">
        <v>94414626</v>
      </c>
      <c r="I610" s="905">
        <v>15092121</v>
      </c>
      <c r="J610" s="905">
        <v>26639045</v>
      </c>
      <c r="K610" s="905">
        <v>52683460</v>
      </c>
      <c r="L610"/>
    </row>
    <row r="611" spans="2:12" ht="12.75">
      <c r="B611" s="1047" t="s">
        <v>279</v>
      </c>
      <c r="C611" s="903">
        <v>94523431</v>
      </c>
      <c r="D611" s="905">
        <v>403191</v>
      </c>
      <c r="E611" s="905">
        <v>115093</v>
      </c>
      <c r="F611" s="905">
        <v>229415</v>
      </c>
      <c r="G611" s="906">
        <v>58683</v>
      </c>
      <c r="H611" s="903">
        <v>94120240</v>
      </c>
      <c r="I611" s="905">
        <v>12344055</v>
      </c>
      <c r="J611" s="905">
        <v>25664712</v>
      </c>
      <c r="K611" s="905">
        <v>56111473</v>
      </c>
      <c r="L611"/>
    </row>
    <row r="612" spans="2:12" ht="12.75">
      <c r="B612" s="1047" t="s">
        <v>280</v>
      </c>
      <c r="C612" s="903">
        <v>98036717</v>
      </c>
      <c r="D612" s="903">
        <v>422394</v>
      </c>
      <c r="E612" s="904">
        <v>114069</v>
      </c>
      <c r="F612" s="904">
        <v>234214</v>
      </c>
      <c r="G612" s="904">
        <v>74111</v>
      </c>
      <c r="H612" s="903">
        <v>97614323</v>
      </c>
      <c r="I612" s="904">
        <v>13669245</v>
      </c>
      <c r="J612" s="904">
        <v>26923250</v>
      </c>
      <c r="K612" s="904">
        <v>57021828</v>
      </c>
      <c r="L612"/>
    </row>
    <row r="613" spans="2:12" ht="12.75">
      <c r="B613" s="1047" t="s">
        <v>281</v>
      </c>
      <c r="C613" s="903">
        <v>98036717</v>
      </c>
      <c r="D613" s="905">
        <v>422394</v>
      </c>
      <c r="E613" s="905">
        <v>114069</v>
      </c>
      <c r="F613" s="905">
        <v>234214</v>
      </c>
      <c r="G613" s="905">
        <v>74111</v>
      </c>
      <c r="H613" s="904">
        <v>97614323</v>
      </c>
      <c r="I613" s="905">
        <v>13669245</v>
      </c>
      <c r="J613" s="905">
        <v>26923250</v>
      </c>
      <c r="K613" s="905">
        <v>57021828</v>
      </c>
      <c r="L613"/>
    </row>
    <row r="614" spans="2:12" ht="12.75">
      <c r="B614" s="1047" t="s">
        <v>282</v>
      </c>
      <c r="C614" s="903">
        <v>93991382</v>
      </c>
      <c r="D614" s="905">
        <v>442529</v>
      </c>
      <c r="E614" s="905">
        <v>110487</v>
      </c>
      <c r="F614" s="905">
        <v>234875</v>
      </c>
      <c r="G614" s="906">
        <v>97167</v>
      </c>
      <c r="H614" s="907">
        <v>93548853</v>
      </c>
      <c r="I614" s="905">
        <v>13082164</v>
      </c>
      <c r="J614" s="905">
        <v>28328455</v>
      </c>
      <c r="K614" s="905">
        <v>52138234</v>
      </c>
      <c r="L614"/>
    </row>
    <row r="615" spans="2:12" ht="12.75">
      <c r="B615" s="1047" t="s">
        <v>283</v>
      </c>
      <c r="C615" s="903">
        <v>85303687</v>
      </c>
      <c r="D615" s="905">
        <v>382900</v>
      </c>
      <c r="E615" s="905">
        <v>110310</v>
      </c>
      <c r="F615" s="905">
        <v>202029</v>
      </c>
      <c r="G615" s="906">
        <v>70561</v>
      </c>
      <c r="H615" s="907">
        <v>84920787</v>
      </c>
      <c r="I615" s="905">
        <v>11813818</v>
      </c>
      <c r="J615" s="905">
        <v>24635137</v>
      </c>
      <c r="K615" s="905">
        <v>48471832</v>
      </c>
      <c r="L615"/>
    </row>
    <row r="616" spans="2:12" ht="12.75">
      <c r="B616" s="1047"/>
      <c r="C616" s="698"/>
      <c r="D616" s="699"/>
      <c r="E616" s="700"/>
      <c r="F616" s="700"/>
      <c r="G616" s="700"/>
      <c r="H616" s="699"/>
      <c r="I616" s="700"/>
      <c r="J616" s="700"/>
      <c r="K616" s="700"/>
      <c r="L616"/>
    </row>
    <row r="617" spans="2:12" ht="12.75">
      <c r="B617" s="1046">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5"/>
      <c r="G619" s="1095"/>
      <c r="H619" s="1095"/>
      <c r="I619" s="1095"/>
      <c r="J619"/>
      <c r="K619"/>
      <c r="L619"/>
    </row>
    <row r="620" spans="2:12" ht="20.25" thickBot="1">
      <c r="B620"/>
      <c r="C620"/>
      <c r="D620"/>
      <c r="E620" s="1096"/>
      <c r="F620" s="1097" t="s">
        <v>298</v>
      </c>
      <c r="G620" s="1097"/>
      <c r="H620" s="1097"/>
      <c r="I620" s="1097"/>
      <c r="J620" s="1098"/>
      <c r="K620"/>
      <c r="L620"/>
    </row>
    <row r="621" spans="2:12" ht="15.75">
      <c r="B621" s="538" t="s">
        <v>272</v>
      </c>
      <c r="C621" s="563">
        <f>C604/C565</f>
        <v>604.98577974502041</v>
      </c>
      <c r="D621" s="563">
        <f t="shared" ref="D621:K621" si="41">D604/D565</f>
        <v>93.491298212605827</v>
      </c>
      <c r="E621" s="563">
        <f t="shared" si="41"/>
        <v>61.729553437029601</v>
      </c>
      <c r="F621" s="563">
        <f t="shared" si="41"/>
        <v>100.48446550816219</v>
      </c>
      <c r="G621" s="563">
        <f t="shared" si="41"/>
        <v>232.4388888888889</v>
      </c>
      <c r="H621" s="563">
        <f t="shared" si="41"/>
        <v>618.91362317726851</v>
      </c>
      <c r="I621" s="563">
        <f t="shared" si="41"/>
        <v>543.11354394745069</v>
      </c>
      <c r="J621" s="563">
        <f t="shared" si="41"/>
        <v>575.46293644230184</v>
      </c>
      <c r="K621" s="563">
        <f t="shared" si="41"/>
        <v>669.44223456790121</v>
      </c>
      <c r="L621"/>
    </row>
    <row r="622" spans="2:12" ht="15.75">
      <c r="B622" s="534" t="s">
        <v>273</v>
      </c>
      <c r="C622" s="564">
        <f t="shared" ref="C622:G622" si="42">C605/C566</f>
        <v>600.35674045795076</v>
      </c>
      <c r="D622" s="564">
        <f t="shared" si="42"/>
        <v>90.078702472746613</v>
      </c>
      <c r="E622" s="564">
        <f t="shared" si="42"/>
        <v>62.662086513994907</v>
      </c>
      <c r="F622" s="564">
        <f t="shared" si="42"/>
        <v>99.810379241516969</v>
      </c>
      <c r="G622" s="564">
        <f t="shared" si="42"/>
        <v>224.0273037542662</v>
      </c>
      <c r="H622" s="564">
        <f>H605/H566</f>
        <v>617.09804075508566</v>
      </c>
      <c r="I622" s="564">
        <f t="shared" ref="I622:K622" si="43">I605/I566</f>
        <v>546.51056010192576</v>
      </c>
      <c r="J622" s="564">
        <f t="shared" si="43"/>
        <v>579.96727816611212</v>
      </c>
      <c r="K622" s="564">
        <f t="shared" si="43"/>
        <v>660.32247673586255</v>
      </c>
      <c r="L622"/>
    </row>
    <row r="623" spans="2:12" ht="15.75">
      <c r="B623" s="534" t="s">
        <v>274</v>
      </c>
      <c r="C623" s="564">
        <f t="shared" ref="C623:K623" si="44">C606/C567</f>
        <v>610.65157184659608</v>
      </c>
      <c r="D623" s="564">
        <f t="shared" si="44"/>
        <v>88.205244338498218</v>
      </c>
      <c r="E623" s="564">
        <f t="shared" si="44"/>
        <v>62.586512866015973</v>
      </c>
      <c r="F623" s="564">
        <f t="shared" si="44"/>
        <v>100.20210135970333</v>
      </c>
      <c r="G623" s="564">
        <f t="shared" si="44"/>
        <v>206.88544891640868</v>
      </c>
      <c r="H623" s="564">
        <f t="shared" si="44"/>
        <v>625.23611027929167</v>
      </c>
      <c r="I623" s="564">
        <f t="shared" si="44"/>
        <v>552.7568871054865</v>
      </c>
      <c r="J623" s="564">
        <f t="shared" si="44"/>
        <v>581.30510485840125</v>
      </c>
      <c r="K623" s="564">
        <f t="shared" si="44"/>
        <v>672.46606402264877</v>
      </c>
      <c r="L623"/>
    </row>
    <row r="624" spans="2:12" ht="15.75">
      <c r="B624" s="534" t="s">
        <v>275</v>
      </c>
      <c r="C624" s="564">
        <f t="shared" ref="C624:K624" si="45">C607/C568</f>
        <v>613.22431965619012</v>
      </c>
      <c r="D624" s="564">
        <f t="shared" si="45"/>
        <v>83.803154854476787</v>
      </c>
      <c r="E624" s="564">
        <f t="shared" si="45"/>
        <v>60.481723237597912</v>
      </c>
      <c r="F624" s="564">
        <f t="shared" si="45"/>
        <v>92.060197197716661</v>
      </c>
      <c r="G624" s="564">
        <f t="shared" si="45"/>
        <v>220.32971014492753</v>
      </c>
      <c r="H624" s="564">
        <f t="shared" si="45"/>
        <v>629.93991175459644</v>
      </c>
      <c r="I624" s="564">
        <f t="shared" si="45"/>
        <v>549.27771452667093</v>
      </c>
      <c r="J624" s="564">
        <f t="shared" si="45"/>
        <v>588.31528155387366</v>
      </c>
      <c r="K624" s="564">
        <f t="shared" si="45"/>
        <v>676.24270973530736</v>
      </c>
      <c r="L624"/>
    </row>
    <row r="625" spans="2:12" ht="15.75">
      <c r="B625" s="534" t="s">
        <v>276</v>
      </c>
      <c r="C625" s="564">
        <f t="shared" ref="C625:K625" si="46">C608/C569</f>
        <v>608.45830755524764</v>
      </c>
      <c r="D625" s="564">
        <f t="shared" si="46"/>
        <v>88.167631452001928</v>
      </c>
      <c r="E625" s="564">
        <f t="shared" si="46"/>
        <v>63.358187824445494</v>
      </c>
      <c r="F625" s="564">
        <f t="shared" si="46"/>
        <v>98.219743446737311</v>
      </c>
      <c r="G625" s="564">
        <f t="shared" si="46"/>
        <v>235.80769230769232</v>
      </c>
      <c r="H625" s="564">
        <f t="shared" si="46"/>
        <v>622.15520985459398</v>
      </c>
      <c r="I625" s="564">
        <f t="shared" si="46"/>
        <v>537.08696758249744</v>
      </c>
      <c r="J625" s="564">
        <f t="shared" si="46"/>
        <v>573.6162812041116</v>
      </c>
      <c r="K625" s="564">
        <f t="shared" si="46"/>
        <v>673.73824516726472</v>
      </c>
      <c r="L625"/>
    </row>
    <row r="626" spans="2:12" ht="15.75">
      <c r="B626" s="534" t="s">
        <v>277</v>
      </c>
      <c r="C626" s="564">
        <f t="shared" ref="C626:K626" si="47">C609/C570</f>
        <v>604.89298362779027</v>
      </c>
      <c r="D626" s="564">
        <f t="shared" si="47"/>
        <v>94.099264705882348</v>
      </c>
      <c r="E626" s="564">
        <f t="shared" si="47"/>
        <v>62.056364787840408</v>
      </c>
      <c r="F626" s="564">
        <f t="shared" si="47"/>
        <v>100.41632016632016</v>
      </c>
      <c r="G626" s="564">
        <f t="shared" si="47"/>
        <v>220.1377049180328</v>
      </c>
      <c r="H626" s="564">
        <f t="shared" si="47"/>
        <v>618.36033123082996</v>
      </c>
      <c r="I626" s="564">
        <f t="shared" si="47"/>
        <v>525.6762893788507</v>
      </c>
      <c r="J626" s="564">
        <f t="shared" si="47"/>
        <v>566.922330332662</v>
      </c>
      <c r="K626" s="564">
        <f t="shared" si="47"/>
        <v>676.64418493495759</v>
      </c>
      <c r="L626"/>
    </row>
    <row r="627" spans="2:12" ht="15.75">
      <c r="B627" s="534" t="s">
        <v>278</v>
      </c>
      <c r="C627" s="564">
        <f t="shared" ref="C627:K627" si="48">C610/C571</f>
        <v>577.31529595148356</v>
      </c>
      <c r="D627" s="564">
        <f t="shared" si="48"/>
        <v>99.74962556165751</v>
      </c>
      <c r="E627" s="564">
        <f t="shared" si="48"/>
        <v>65.478986402966626</v>
      </c>
      <c r="F627" s="564">
        <f t="shared" si="48"/>
        <v>109.51510989010988</v>
      </c>
      <c r="G627" s="564">
        <f t="shared" si="48"/>
        <v>267.01470588235293</v>
      </c>
      <c r="H627" s="564">
        <f t="shared" si="48"/>
        <v>589.25540639218104</v>
      </c>
      <c r="I627" s="564">
        <f t="shared" si="48"/>
        <v>517.4382349916001</v>
      </c>
      <c r="J627" s="564">
        <f t="shared" si="48"/>
        <v>543.94260219708417</v>
      </c>
      <c r="K627" s="564">
        <f t="shared" si="48"/>
        <v>641.80810369612357</v>
      </c>
      <c r="L627"/>
    </row>
    <row r="628" spans="2:12" ht="15.75">
      <c r="B628" s="534" t="s">
        <v>279</v>
      </c>
      <c r="C628" s="564">
        <f t="shared" ref="C628:K628" si="49">C611/C572</f>
        <v>596.62960064129675</v>
      </c>
      <c r="D628" s="564">
        <f t="shared" si="49"/>
        <v>94.55698874296435</v>
      </c>
      <c r="E628" s="564">
        <f t="shared" si="49"/>
        <v>63.447078280044103</v>
      </c>
      <c r="F628" s="564">
        <f t="shared" si="49"/>
        <v>103.76074174581638</v>
      </c>
      <c r="G628" s="564">
        <f t="shared" si="49"/>
        <v>245.53556485355648</v>
      </c>
      <c r="H628" s="564">
        <f t="shared" si="49"/>
        <v>610.51626504070316</v>
      </c>
      <c r="I628" s="564">
        <f t="shared" si="49"/>
        <v>529.94697977933288</v>
      </c>
      <c r="J628" s="564">
        <f t="shared" si="49"/>
        <v>558.88835173450059</v>
      </c>
      <c r="K628" s="564">
        <f t="shared" si="49"/>
        <v>660.5157443702841</v>
      </c>
      <c r="L628"/>
    </row>
    <row r="629" spans="2:12" ht="15.75">
      <c r="B629" s="534" t="s">
        <v>280</v>
      </c>
      <c r="C629" s="564">
        <f t="shared" ref="C629:K629" si="50">C612/C573</f>
        <v>594.12231305791738</v>
      </c>
      <c r="D629" s="564">
        <f t="shared" si="50"/>
        <v>95.976823449216084</v>
      </c>
      <c r="E629" s="564">
        <f t="shared" si="50"/>
        <v>63.79697986577181</v>
      </c>
      <c r="F629" s="564">
        <f t="shared" si="50"/>
        <v>102.50065645514223</v>
      </c>
      <c r="G629" s="564">
        <f t="shared" si="50"/>
        <v>225.94817073170731</v>
      </c>
      <c r="H629" s="564">
        <f t="shared" si="50"/>
        <v>607.77238652636822</v>
      </c>
      <c r="I629" s="564">
        <f t="shared" si="50"/>
        <v>531.8358493502451</v>
      </c>
      <c r="J629" s="564">
        <f t="shared" si="50"/>
        <v>553.87376823222041</v>
      </c>
      <c r="K629" s="564">
        <f t="shared" si="50"/>
        <v>660.74726242482529</v>
      </c>
      <c r="L629"/>
    </row>
    <row r="630" spans="2:12" ht="15.75">
      <c r="B630" s="534" t="s">
        <v>281</v>
      </c>
      <c r="C630" s="564">
        <f t="shared" ref="C630:K630" si="51">C613/C574</f>
        <v>557.12176507359209</v>
      </c>
      <c r="D630" s="564">
        <f t="shared" si="51"/>
        <v>87.506525792417648</v>
      </c>
      <c r="E630" s="564">
        <f t="shared" si="51"/>
        <v>59.349115504682622</v>
      </c>
      <c r="F630" s="564">
        <f t="shared" si="51"/>
        <v>97.386278586278593</v>
      </c>
      <c r="G630" s="564">
        <f t="shared" si="51"/>
        <v>148.22200000000001</v>
      </c>
      <c r="H630" s="564">
        <f t="shared" si="51"/>
        <v>570.3670205617525</v>
      </c>
      <c r="I630" s="564">
        <f t="shared" si="51"/>
        <v>482.70516985662829</v>
      </c>
      <c r="J630" s="564">
        <f t="shared" si="51"/>
        <v>446.01500894572922</v>
      </c>
      <c r="K630" s="564">
        <f t="shared" si="51"/>
        <v>691.50056390293594</v>
      </c>
      <c r="L630"/>
    </row>
    <row r="631" spans="2:12" ht="15.75">
      <c r="B631" s="534" t="s">
        <v>282</v>
      </c>
      <c r="C631" s="564">
        <f t="shared" ref="C631:K632" si="52">C614/C575</f>
        <v>592.26569963074519</v>
      </c>
      <c r="D631" s="564">
        <f t="shared" si="52"/>
        <v>96.791119860017503</v>
      </c>
      <c r="E631" s="564">
        <f t="shared" si="52"/>
        <v>62.991448118586092</v>
      </c>
      <c r="F631" s="564">
        <f t="shared" si="52"/>
        <v>97.946205170975816</v>
      </c>
      <c r="G631" s="564">
        <f t="shared" si="52"/>
        <v>231.35</v>
      </c>
      <c r="H631" s="564">
        <f t="shared" si="52"/>
        <v>606.96347793363873</v>
      </c>
      <c r="I631" s="564">
        <f t="shared" si="52"/>
        <v>530.88888888888891</v>
      </c>
      <c r="J631" s="564">
        <f t="shared" si="52"/>
        <v>562.1394412033178</v>
      </c>
      <c r="K631" s="564">
        <f t="shared" si="52"/>
        <v>659.22662789227468</v>
      </c>
      <c r="L631"/>
    </row>
    <row r="632" spans="2:12" ht="16.5" thickBot="1">
      <c r="B632" s="543" t="s">
        <v>283</v>
      </c>
      <c r="C632" s="565">
        <f t="shared" si="52"/>
        <v>595.7002981864398</v>
      </c>
      <c r="D632" s="565">
        <f>D615/D576</f>
        <v>94.543209876543216</v>
      </c>
      <c r="E632" s="565">
        <f t="shared" ref="E632:K632" si="53">E615/E576</f>
        <v>61.556919642857146</v>
      </c>
      <c r="F632" s="565">
        <f t="shared" si="53"/>
        <v>103.55151204510507</v>
      </c>
      <c r="G632" s="565">
        <f t="shared" si="53"/>
        <v>229.84039087947883</v>
      </c>
      <c r="H632" s="565">
        <f t="shared" si="53"/>
        <v>610.28672142810944</v>
      </c>
      <c r="I632" s="565">
        <f t="shared" si="53"/>
        <v>536.3091519883784</v>
      </c>
      <c r="J632" s="565">
        <f t="shared" si="53"/>
        <v>565.32429951579957</v>
      </c>
      <c r="K632" s="565">
        <f t="shared" si="53"/>
        <v>659.08615250734249</v>
      </c>
    </row>
    <row r="636" spans="2:12" ht="18">
      <c r="B636" s="1445" t="s">
        <v>462</v>
      </c>
      <c r="C636" s="1445"/>
      <c r="D636" s="1445"/>
      <c r="E636" s="1445"/>
      <c r="F636" s="1445"/>
      <c r="G636" s="1445"/>
      <c r="H636" s="1445"/>
      <c r="I636" s="1445"/>
      <c r="J636" s="1445"/>
      <c r="K636" s="1445"/>
    </row>
    <row r="637" spans="2:12" ht="18">
      <c r="B637" s="812"/>
      <c r="C637" s="812"/>
      <c r="D637" s="812"/>
      <c r="E637" s="812"/>
      <c r="F637" s="813" t="s">
        <v>259</v>
      </c>
      <c r="G637" s="812"/>
      <c r="H637" s="812"/>
      <c r="I637" s="812"/>
      <c r="J637" s="812"/>
      <c r="K637" s="812"/>
    </row>
    <row r="638" spans="2:12" ht="12.75" customHeight="1">
      <c r="B638" s="1440" t="s">
        <v>260</v>
      </c>
      <c r="C638" s="1366" t="s">
        <v>22</v>
      </c>
      <c r="D638" s="1366" t="s">
        <v>261</v>
      </c>
      <c r="E638" s="1425" t="s">
        <v>262</v>
      </c>
      <c r="F638" s="1426"/>
      <c r="G638" s="1427"/>
      <c r="H638" s="1428" t="s">
        <v>263</v>
      </c>
      <c r="I638" s="1425" t="s">
        <v>264</v>
      </c>
      <c r="J638" s="1426"/>
      <c r="K638" s="1426"/>
    </row>
    <row r="639" spans="2:12" ht="11.25" customHeight="1">
      <c r="B639" s="1444"/>
      <c r="C639" s="1367"/>
      <c r="D639" s="1367"/>
      <c r="E639" s="1368" t="s">
        <v>301</v>
      </c>
      <c r="F639" s="1366" t="s">
        <v>302</v>
      </c>
      <c r="G639" s="1366" t="s">
        <v>303</v>
      </c>
      <c r="H639" s="1429"/>
      <c r="I639" s="1368" t="s">
        <v>268</v>
      </c>
      <c r="J639" s="1368" t="s">
        <v>24</v>
      </c>
      <c r="K639" s="1366" t="s">
        <v>350</v>
      </c>
    </row>
    <row r="640" spans="2:12" ht="11.25" customHeight="1">
      <c r="B640" s="1444"/>
      <c r="C640" s="1367"/>
      <c r="D640" s="1367"/>
      <c r="E640" s="1369"/>
      <c r="F640" s="1367"/>
      <c r="G640" s="1367"/>
      <c r="H640" s="1429"/>
      <c r="I640" s="1369"/>
      <c r="J640" s="1369"/>
      <c r="K640" s="1367"/>
    </row>
    <row r="641" spans="2:11" ht="12.75">
      <c r="B641" s="682">
        <v>0</v>
      </c>
      <c r="C641" s="682">
        <v>1</v>
      </c>
      <c r="D641" s="682">
        <v>2</v>
      </c>
      <c r="E641" s="683">
        <v>3</v>
      </c>
      <c r="F641" s="683">
        <v>4</v>
      </c>
      <c r="G641" s="682">
        <v>5</v>
      </c>
      <c r="H641" s="682">
        <v>6</v>
      </c>
      <c r="I641" s="682">
        <v>7</v>
      </c>
      <c r="J641" s="682">
        <v>8</v>
      </c>
      <c r="K641" s="684">
        <v>9</v>
      </c>
    </row>
    <row r="642" spans="2:11" ht="12.75">
      <c r="B642" s="685"/>
      <c r="C642" s="685"/>
      <c r="D642" s="685"/>
      <c r="E642" s="685"/>
      <c r="F642" s="685"/>
      <c r="G642" s="685"/>
      <c r="H642" s="685"/>
      <c r="I642" s="685"/>
      <c r="J642" s="685"/>
      <c r="K642" s="685"/>
    </row>
    <row r="643" spans="2:11" ht="14.25">
      <c r="B643" s="106"/>
      <c r="C643" s="1423" t="s">
        <v>271</v>
      </c>
      <c r="D643" s="1423"/>
      <c r="E643" s="1423"/>
      <c r="F643" s="1423"/>
      <c r="G643" s="1423"/>
      <c r="H643" s="1423"/>
      <c r="I643" s="1423"/>
      <c r="J643" s="1423"/>
      <c r="K643" s="1423"/>
    </row>
    <row r="644" spans="2:11" ht="12.75">
      <c r="B644" s="685"/>
      <c r="C644" s="685"/>
      <c r="D644" s="685"/>
      <c r="E644" s="685"/>
      <c r="F644" s="685"/>
      <c r="G644" s="685"/>
      <c r="H644" s="685"/>
      <c r="I644" s="685"/>
      <c r="J644" s="685"/>
      <c r="K644" s="685"/>
    </row>
    <row r="645" spans="2:11" ht="12.75">
      <c r="B645" s="1189" t="s">
        <v>272</v>
      </c>
      <c r="C645" s="903">
        <f>SUM(D645+H645)</f>
        <v>163247</v>
      </c>
      <c r="D645" s="903">
        <v>4183</v>
      </c>
      <c r="E645" s="903">
        <v>1936</v>
      </c>
      <c r="F645" s="903">
        <v>1878</v>
      </c>
      <c r="G645" s="903">
        <v>369</v>
      </c>
      <c r="H645" s="903">
        <v>159064</v>
      </c>
      <c r="I645" s="903">
        <v>25823</v>
      </c>
      <c r="J645" s="903">
        <v>47119</v>
      </c>
      <c r="K645" s="903">
        <v>86122</v>
      </c>
    </row>
    <row r="646" spans="2:11" ht="12.75">
      <c r="B646" s="1189" t="s">
        <v>273</v>
      </c>
      <c r="C646" s="903">
        <f t="shared" ref="C646:C656" si="54">SUM(D646+H646)</f>
        <v>154797</v>
      </c>
      <c r="D646" s="903">
        <v>3855</v>
      </c>
      <c r="E646" s="903">
        <v>1652</v>
      </c>
      <c r="F646" s="903">
        <v>1884</v>
      </c>
      <c r="G646" s="903">
        <v>319</v>
      </c>
      <c r="H646" s="903">
        <v>150942</v>
      </c>
      <c r="I646" s="903">
        <v>24820</v>
      </c>
      <c r="J646" s="903">
        <v>41251</v>
      </c>
      <c r="K646" s="903">
        <v>84871</v>
      </c>
    </row>
    <row r="647" spans="2:11" ht="12.75">
      <c r="B647" s="1189" t="s">
        <v>274</v>
      </c>
      <c r="C647" s="903">
        <f t="shared" si="54"/>
        <v>151453</v>
      </c>
      <c r="D647" s="905">
        <v>3672</v>
      </c>
      <c r="E647" s="905">
        <v>1511</v>
      </c>
      <c r="F647" s="905">
        <v>1781</v>
      </c>
      <c r="G647" s="906">
        <v>380</v>
      </c>
      <c r="H647" s="903">
        <v>147781</v>
      </c>
      <c r="I647" s="905">
        <v>22185</v>
      </c>
      <c r="J647" s="905">
        <v>39306</v>
      </c>
      <c r="K647" s="905">
        <v>86290</v>
      </c>
    </row>
    <row r="648" spans="2:11" ht="12.75">
      <c r="B648" s="1189" t="s">
        <v>275</v>
      </c>
      <c r="C648" s="903">
        <f>SUM(D648+H648)</f>
        <v>0</v>
      </c>
      <c r="D648" s="903"/>
      <c r="E648" s="904"/>
      <c r="F648" s="904"/>
      <c r="G648" s="903"/>
      <c r="H648" s="903"/>
      <c r="I648" s="903"/>
      <c r="J648" s="903"/>
      <c r="K648" s="903"/>
    </row>
    <row r="649" spans="2:11" ht="12.75">
      <c r="B649" s="1189" t="s">
        <v>276</v>
      </c>
      <c r="C649" s="903">
        <f>SUM(D649+H649)</f>
        <v>0</v>
      </c>
      <c r="D649" s="1043"/>
      <c r="E649" s="662"/>
      <c r="F649" s="664"/>
      <c r="G649" s="664"/>
      <c r="H649" s="1043"/>
      <c r="I649" s="662"/>
      <c r="J649" s="662"/>
      <c r="K649" s="664"/>
    </row>
    <row r="650" spans="2:11" ht="12.75">
      <c r="B650" s="1189" t="s">
        <v>277</v>
      </c>
      <c r="C650" s="903">
        <f t="shared" si="54"/>
        <v>0</v>
      </c>
      <c r="D650" s="903"/>
      <c r="E650" s="904"/>
      <c r="F650" s="904"/>
      <c r="G650" s="903"/>
      <c r="H650" s="903"/>
      <c r="I650" s="903"/>
      <c r="J650" s="903"/>
      <c r="K650" s="903"/>
    </row>
    <row r="651" spans="2:11" ht="12.75">
      <c r="B651" s="1189" t="s">
        <v>278</v>
      </c>
      <c r="C651" s="903">
        <f>SUM(D651+H651)</f>
        <v>0</v>
      </c>
      <c r="D651" s="898"/>
      <c r="E651" s="905"/>
      <c r="F651" s="906"/>
      <c r="G651" s="906"/>
      <c r="H651" s="903"/>
      <c r="I651" s="905"/>
      <c r="J651" s="905"/>
      <c r="K651" s="905"/>
    </row>
    <row r="652" spans="2:11" ht="12.75">
      <c r="B652" s="1189" t="s">
        <v>279</v>
      </c>
      <c r="C652" s="903">
        <f t="shared" si="54"/>
        <v>0</v>
      </c>
      <c r="D652" s="898"/>
      <c r="E652" s="905"/>
      <c r="F652" s="905"/>
      <c r="G652" s="906"/>
      <c r="H652" s="903"/>
      <c r="I652" s="905"/>
      <c r="J652" s="905"/>
      <c r="K652" s="905"/>
    </row>
    <row r="653" spans="2:11" ht="12.75">
      <c r="B653" s="1189" t="s">
        <v>280</v>
      </c>
      <c r="C653" s="903">
        <f t="shared" si="54"/>
        <v>0</v>
      </c>
      <c r="D653" s="903"/>
      <c r="E653" s="904"/>
      <c r="F653" s="904"/>
      <c r="G653" s="903"/>
      <c r="H653" s="903"/>
      <c r="I653" s="903"/>
      <c r="J653" s="903"/>
      <c r="K653" s="903"/>
    </row>
    <row r="654" spans="2:11" ht="12.75">
      <c r="B654" s="1190" t="s">
        <v>281</v>
      </c>
      <c r="C654" s="903">
        <f>SUM(D654+H654)</f>
        <v>0</v>
      </c>
      <c r="D654" s="898"/>
      <c r="E654" s="905"/>
      <c r="F654" s="905"/>
      <c r="G654" s="905"/>
      <c r="H654" s="904"/>
      <c r="I654" s="905"/>
      <c r="J654" s="905"/>
      <c r="K654" s="905"/>
    </row>
    <row r="655" spans="2:11" ht="12.75">
      <c r="B655" s="1191" t="s">
        <v>282</v>
      </c>
      <c r="C655" s="903">
        <f>SUM(D655+H655)</f>
        <v>0</v>
      </c>
      <c r="D655" s="905"/>
      <c r="E655" s="905"/>
      <c r="F655" s="905"/>
      <c r="G655" s="905"/>
      <c r="H655" s="905"/>
      <c r="I655" s="905"/>
      <c r="J655" s="905"/>
      <c r="K655" s="905"/>
    </row>
    <row r="656" spans="2:11" ht="12.75">
      <c r="B656" s="1191" t="s">
        <v>283</v>
      </c>
      <c r="C656" s="903">
        <f t="shared" si="54"/>
        <v>0</v>
      </c>
      <c r="D656" s="905"/>
      <c r="E656" s="905"/>
      <c r="F656" s="905"/>
      <c r="G656" s="905"/>
      <c r="H656" s="905"/>
      <c r="I656" s="905"/>
      <c r="J656" s="905"/>
      <c r="K656" s="905"/>
    </row>
    <row r="657" spans="2:11" ht="15">
      <c r="B657" s="1045"/>
      <c r="C657" s="904"/>
      <c r="D657" s="904"/>
      <c r="E657" s="904"/>
      <c r="F657" s="904"/>
      <c r="G657" s="904"/>
      <c r="H657" s="904"/>
      <c r="I657" s="904"/>
      <c r="J657" s="904"/>
      <c r="K657" s="904"/>
    </row>
    <row r="658" spans="2:11" ht="12.75">
      <c r="B658" s="1046">
        <v>2019</v>
      </c>
      <c r="C658" s="690">
        <f t="shared" ref="C658:K658" si="55">SUM(C645:C656)</f>
        <v>469497</v>
      </c>
      <c r="D658" s="690">
        <f>SUM(D645:D656)</f>
        <v>11710</v>
      </c>
      <c r="E658" s="690">
        <f t="shared" si="55"/>
        <v>5099</v>
      </c>
      <c r="F658" s="690">
        <f t="shared" si="55"/>
        <v>5543</v>
      </c>
      <c r="G658" s="690">
        <f>SUM(G645:G656)</f>
        <v>1068</v>
      </c>
      <c r="H658" s="690">
        <f t="shared" si="55"/>
        <v>457787</v>
      </c>
      <c r="I658" s="690">
        <f t="shared" si="55"/>
        <v>72828</v>
      </c>
      <c r="J658" s="690">
        <f t="shared" si="55"/>
        <v>127676</v>
      </c>
      <c r="K658" s="690">
        <f t="shared" si="55"/>
        <v>257283</v>
      </c>
    </row>
    <row r="659" spans="2:11" ht="12.75">
      <c r="B659" s="5"/>
      <c r="C659" s="691"/>
      <c r="D659" s="691"/>
      <c r="E659" s="691"/>
      <c r="F659" s="691"/>
      <c r="G659" s="691"/>
      <c r="H659" s="691"/>
      <c r="I659" s="691"/>
      <c r="J659" s="691"/>
      <c r="K659" s="691"/>
    </row>
    <row r="660" spans="2:11" ht="12.75">
      <c r="B660" s="106"/>
      <c r="C660" s="1434" t="s">
        <v>296</v>
      </c>
      <c r="D660" s="1434"/>
      <c r="E660" s="1434"/>
      <c r="F660" s="1434"/>
      <c r="G660" s="1434"/>
      <c r="H660" s="1434"/>
      <c r="I660" s="1434"/>
      <c r="J660" s="1434"/>
      <c r="K660" s="1434"/>
    </row>
    <row r="661" spans="2:11" ht="12.75">
      <c r="B661" s="685"/>
      <c r="C661" s="691"/>
      <c r="D661" s="691"/>
      <c r="E661" s="691"/>
      <c r="F661" s="691"/>
      <c r="G661" s="691"/>
      <c r="H661" s="691"/>
      <c r="I661" s="691"/>
      <c r="J661" s="691"/>
      <c r="K661" s="691"/>
    </row>
    <row r="662" spans="2:11" ht="12.75">
      <c r="B662" s="1047" t="s">
        <v>272</v>
      </c>
      <c r="C662" s="903">
        <f t="shared" ref="C662:C673" si="56">SUM(D662+H662)</f>
        <v>49960551</v>
      </c>
      <c r="D662" s="903">
        <v>235967</v>
      </c>
      <c r="E662" s="903">
        <v>69271</v>
      </c>
      <c r="F662" s="903">
        <v>111895</v>
      </c>
      <c r="G662" s="903">
        <v>54801</v>
      </c>
      <c r="H662" s="903">
        <v>49724584</v>
      </c>
      <c r="I662" s="903">
        <v>7150936</v>
      </c>
      <c r="J662" s="903">
        <v>13108259</v>
      </c>
      <c r="K662" s="903">
        <v>29465389</v>
      </c>
    </row>
    <row r="663" spans="2:11" ht="12.75">
      <c r="B663" s="1047" t="s">
        <v>273</v>
      </c>
      <c r="C663" s="903">
        <f t="shared" si="56"/>
        <v>47617324</v>
      </c>
      <c r="D663" s="903">
        <v>208840</v>
      </c>
      <c r="E663" s="903">
        <v>57340</v>
      </c>
      <c r="F663" s="903">
        <v>107364</v>
      </c>
      <c r="G663" s="903">
        <v>44136</v>
      </c>
      <c r="H663" s="903">
        <v>47408484</v>
      </c>
      <c r="I663" s="903">
        <v>6893452</v>
      </c>
      <c r="J663" s="903">
        <v>11453223</v>
      </c>
      <c r="K663" s="903">
        <v>29061809</v>
      </c>
    </row>
    <row r="664" spans="2:11" ht="12.75">
      <c r="B664" s="1047" t="s">
        <v>274</v>
      </c>
      <c r="C664" s="903">
        <f t="shared" si="56"/>
        <v>45810921</v>
      </c>
      <c r="D664" s="905">
        <v>212047</v>
      </c>
      <c r="E664" s="905">
        <v>52722</v>
      </c>
      <c r="F664" s="905">
        <v>104528</v>
      </c>
      <c r="G664" s="906">
        <v>54797</v>
      </c>
      <c r="H664" s="903">
        <v>45598874</v>
      </c>
      <c r="I664" s="905">
        <v>6206047</v>
      </c>
      <c r="J664" s="905">
        <v>10978459</v>
      </c>
      <c r="K664" s="905">
        <v>28414368</v>
      </c>
    </row>
    <row r="665" spans="2:11" ht="12.75">
      <c r="B665" s="1047" t="s">
        <v>275</v>
      </c>
      <c r="C665" s="903">
        <f t="shared" si="56"/>
        <v>0</v>
      </c>
      <c r="D665" s="903"/>
      <c r="E665" s="904"/>
      <c r="F665" s="904"/>
      <c r="G665" s="903"/>
      <c r="H665" s="903"/>
      <c r="I665" s="903"/>
      <c r="J665" s="903"/>
      <c r="K665" s="903"/>
    </row>
    <row r="666" spans="2:11" ht="12.75">
      <c r="B666" s="1047" t="s">
        <v>276</v>
      </c>
      <c r="C666" s="903">
        <f t="shared" si="56"/>
        <v>0</v>
      </c>
      <c r="D666" s="662"/>
      <c r="E666" s="662"/>
      <c r="F666" s="662"/>
      <c r="G666" s="662"/>
      <c r="H666" s="662"/>
      <c r="I666" s="662"/>
      <c r="J666" s="662"/>
      <c r="K666" s="664"/>
    </row>
    <row r="667" spans="2:11" ht="12.75">
      <c r="B667" s="1047" t="s">
        <v>277</v>
      </c>
      <c r="C667" s="903">
        <f t="shared" si="56"/>
        <v>0</v>
      </c>
      <c r="D667" s="903"/>
      <c r="E667" s="904"/>
      <c r="F667" s="904"/>
      <c r="G667" s="903"/>
      <c r="H667" s="903"/>
      <c r="I667" s="903"/>
      <c r="J667" s="903"/>
      <c r="K667" s="903"/>
    </row>
    <row r="668" spans="2:11" ht="12.75">
      <c r="B668" s="1047" t="s">
        <v>278</v>
      </c>
      <c r="C668" s="903">
        <f t="shared" si="56"/>
        <v>0</v>
      </c>
      <c r="D668" s="905"/>
      <c r="E668" s="905"/>
      <c r="F668" s="905"/>
      <c r="G668" s="906"/>
      <c r="H668" s="903"/>
      <c r="I668" s="905"/>
      <c r="J668" s="905"/>
      <c r="K668" s="905"/>
    </row>
    <row r="669" spans="2:11" ht="12.75">
      <c r="B669" s="1047" t="s">
        <v>279</v>
      </c>
      <c r="C669" s="903">
        <f t="shared" si="56"/>
        <v>0</v>
      </c>
      <c r="D669" s="905"/>
      <c r="E669" s="905"/>
      <c r="F669" s="905"/>
      <c r="G669" s="906"/>
      <c r="H669" s="903"/>
      <c r="I669" s="905"/>
      <c r="J669" s="905"/>
      <c r="K669" s="905"/>
    </row>
    <row r="670" spans="2:11" ht="12.75">
      <c r="B670" s="1047" t="s">
        <v>280</v>
      </c>
      <c r="C670" s="903">
        <f t="shared" si="56"/>
        <v>0</v>
      </c>
      <c r="D670" s="905"/>
      <c r="E670" s="905"/>
      <c r="F670" s="905"/>
      <c r="G670" s="906"/>
      <c r="H670" s="903"/>
      <c r="I670" s="905"/>
      <c r="J670" s="905"/>
      <c r="K670" s="905"/>
    </row>
    <row r="671" spans="2:11" ht="12.75">
      <c r="B671" s="1047" t="s">
        <v>281</v>
      </c>
      <c r="C671" s="903">
        <f>SUM(D671+H671)</f>
        <v>0</v>
      </c>
      <c r="D671" s="905"/>
      <c r="E671" s="905"/>
      <c r="F671" s="905"/>
      <c r="G671" s="905"/>
      <c r="H671" s="904"/>
      <c r="I671" s="905"/>
      <c r="J671" s="905"/>
      <c r="K671" s="905"/>
    </row>
    <row r="672" spans="2:11" ht="12.75">
      <c r="B672" s="1047" t="s">
        <v>282</v>
      </c>
      <c r="C672" s="903">
        <f>SUM(D672+H672)</f>
        <v>0</v>
      </c>
      <c r="D672" s="905"/>
      <c r="E672" s="905"/>
      <c r="F672" s="905"/>
      <c r="G672" s="905"/>
      <c r="H672" s="904"/>
      <c r="I672" s="905"/>
      <c r="J672" s="905"/>
      <c r="K672" s="905"/>
    </row>
    <row r="673" spans="2:11" ht="12.75">
      <c r="B673" s="1047" t="s">
        <v>283</v>
      </c>
      <c r="C673" s="903">
        <f t="shared" si="56"/>
        <v>0</v>
      </c>
      <c r="D673" s="905"/>
      <c r="E673" s="905"/>
      <c r="F673" s="905"/>
      <c r="G673" s="905"/>
      <c r="H673" s="905"/>
      <c r="I673" s="905"/>
      <c r="J673" s="905"/>
      <c r="K673" s="905"/>
    </row>
    <row r="674" spans="2:11" ht="12.75">
      <c r="B674" s="5"/>
      <c r="C674" s="904"/>
      <c r="D674" s="904"/>
      <c r="E674" s="904"/>
      <c r="F674" s="904"/>
      <c r="G674" s="904"/>
      <c r="H674" s="904"/>
      <c r="I674" s="904"/>
      <c r="J674" s="904"/>
      <c r="K674" s="904"/>
    </row>
    <row r="675" spans="2:11" ht="12.75">
      <c r="B675" s="1046">
        <v>2019</v>
      </c>
      <c r="C675" s="690">
        <f t="shared" ref="C675:K675" si="57">SUM(C662:C673)</f>
        <v>143388796</v>
      </c>
      <c r="D675" s="690">
        <f t="shared" si="57"/>
        <v>656854</v>
      </c>
      <c r="E675" s="690">
        <f t="shared" si="57"/>
        <v>179333</v>
      </c>
      <c r="F675" s="690">
        <f t="shared" si="57"/>
        <v>323787</v>
      </c>
      <c r="G675" s="690">
        <f t="shared" si="57"/>
        <v>153734</v>
      </c>
      <c r="H675" s="690">
        <f t="shared" si="57"/>
        <v>142731942</v>
      </c>
      <c r="I675" s="690">
        <f t="shared" si="57"/>
        <v>20250435</v>
      </c>
      <c r="J675" s="690">
        <f t="shared" si="57"/>
        <v>35539941</v>
      </c>
      <c r="K675" s="690">
        <f t="shared" si="57"/>
        <v>86941566</v>
      </c>
    </row>
    <row r="676" spans="2:11" ht="12.75">
      <c r="B676" s="692"/>
      <c r="C676" s="693"/>
      <c r="D676" s="693"/>
      <c r="E676" s="693"/>
      <c r="F676" s="693"/>
      <c r="G676" s="693"/>
      <c r="H676" s="693"/>
      <c r="I676" s="693"/>
      <c r="J676" s="693"/>
      <c r="K676" s="693"/>
    </row>
    <row r="677" spans="2:11" ht="12.75" customHeight="1">
      <c r="B677" s="1442" t="s">
        <v>260</v>
      </c>
      <c r="C677" s="1366" t="s">
        <v>22</v>
      </c>
      <c r="D677" s="1366" t="s">
        <v>261</v>
      </c>
      <c r="E677" s="1425" t="s">
        <v>262</v>
      </c>
      <c r="F677" s="1426"/>
      <c r="G677" s="1427"/>
      <c r="H677" s="1428" t="s">
        <v>263</v>
      </c>
      <c r="I677" s="1438" t="s">
        <v>264</v>
      </c>
      <c r="J677" s="1439"/>
      <c r="K677" s="1439"/>
    </row>
    <row r="678" spans="2:11" ht="11.25" customHeight="1">
      <c r="B678" s="1443"/>
      <c r="C678" s="1367"/>
      <c r="D678" s="1367"/>
      <c r="E678" s="1368" t="s">
        <v>301</v>
      </c>
      <c r="F678" s="1366" t="s">
        <v>302</v>
      </c>
      <c r="G678" s="1366" t="s">
        <v>303</v>
      </c>
      <c r="H678" s="1429"/>
      <c r="I678" s="1368" t="s">
        <v>268</v>
      </c>
      <c r="J678" s="1368" t="s">
        <v>24</v>
      </c>
      <c r="K678" s="1366" t="s">
        <v>269</v>
      </c>
    </row>
    <row r="679" spans="2:11" ht="11.25" customHeight="1">
      <c r="B679" s="1443"/>
      <c r="C679" s="1367"/>
      <c r="D679" s="1367"/>
      <c r="E679" s="1369"/>
      <c r="F679" s="1367"/>
      <c r="G679" s="1367"/>
      <c r="H679" s="1429"/>
      <c r="I679" s="1422"/>
      <c r="J679" s="1422"/>
      <c r="K679" s="1441"/>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434" t="s">
        <v>297</v>
      </c>
      <c r="D682" s="1434"/>
      <c r="E682" s="1434"/>
      <c r="F682" s="1434"/>
      <c r="G682" s="1434"/>
      <c r="H682" s="1434"/>
      <c r="I682" s="1434"/>
      <c r="J682" s="1434"/>
      <c r="K682" s="1434"/>
    </row>
    <row r="683" spans="2:11" ht="12.75">
      <c r="B683" s="106"/>
      <c r="C683" s="696"/>
      <c r="D683" s="696"/>
      <c r="E683" s="696"/>
      <c r="F683" s="696"/>
      <c r="G683" s="696"/>
      <c r="H683" s="696"/>
      <c r="I683" s="696"/>
      <c r="J683" s="696"/>
      <c r="K683" s="696"/>
    </row>
    <row r="684" spans="2:11" ht="12.75">
      <c r="B684" s="1047" t="s">
        <v>272</v>
      </c>
      <c r="C684" s="903">
        <f>SUM(D684+H684)</f>
        <v>98406751</v>
      </c>
      <c r="D684" s="903">
        <v>415255</v>
      </c>
      <c r="E684" s="903">
        <v>121753</v>
      </c>
      <c r="F684" s="903">
        <v>197678</v>
      </c>
      <c r="G684" s="903">
        <v>95824</v>
      </c>
      <c r="H684" s="903">
        <v>97991496</v>
      </c>
      <c r="I684" s="903">
        <v>14011279</v>
      </c>
      <c r="J684" s="903">
        <v>27307209</v>
      </c>
      <c r="K684" s="903">
        <v>56673008</v>
      </c>
    </row>
    <row r="685" spans="2:11" ht="12.75">
      <c r="B685" s="1047" t="s">
        <v>273</v>
      </c>
      <c r="C685" s="903">
        <f t="shared" ref="C685:C695" si="58">SUM(D685+H685)</f>
        <v>94273400</v>
      </c>
      <c r="D685" s="903">
        <v>371528</v>
      </c>
      <c r="E685" s="903">
        <v>101380</v>
      </c>
      <c r="F685" s="903">
        <v>190031</v>
      </c>
      <c r="G685" s="903">
        <v>80117</v>
      </c>
      <c r="H685" s="903">
        <v>93901872</v>
      </c>
      <c r="I685" s="903">
        <v>13706847</v>
      </c>
      <c r="J685" s="903">
        <v>24084327</v>
      </c>
      <c r="K685" s="903">
        <v>56110698</v>
      </c>
    </row>
    <row r="686" spans="2:11" ht="12.75">
      <c r="B686" s="1047" t="s">
        <v>274</v>
      </c>
      <c r="C686" s="903">
        <f t="shared" si="58"/>
        <v>89717346</v>
      </c>
      <c r="D686" s="905">
        <v>372120</v>
      </c>
      <c r="E686" s="905">
        <v>93526</v>
      </c>
      <c r="F686" s="905">
        <v>183035</v>
      </c>
      <c r="G686" s="906">
        <v>95559</v>
      </c>
      <c r="H686" s="903">
        <v>89345226</v>
      </c>
      <c r="I686" s="905">
        <v>12115715</v>
      </c>
      <c r="J686" s="905">
        <v>22514649</v>
      </c>
      <c r="K686" s="905">
        <v>54714862</v>
      </c>
    </row>
    <row r="687" spans="2:11" ht="12.75">
      <c r="B687" s="1047" t="s">
        <v>275</v>
      </c>
      <c r="C687" s="903">
        <f t="shared" si="58"/>
        <v>0</v>
      </c>
      <c r="D687" s="903"/>
      <c r="E687" s="904"/>
      <c r="F687" s="904"/>
      <c r="G687" s="904"/>
      <c r="H687" s="903"/>
      <c r="I687" s="904"/>
      <c r="J687" s="904"/>
      <c r="K687" s="904"/>
    </row>
    <row r="688" spans="2:11" ht="12.75">
      <c r="B688" s="1047" t="s">
        <v>276</v>
      </c>
      <c r="C688" s="903">
        <f t="shared" si="58"/>
        <v>0</v>
      </c>
      <c r="D688" s="662"/>
      <c r="E688" s="662"/>
      <c r="F688" s="662"/>
      <c r="G688" s="662"/>
      <c r="H688" s="662"/>
      <c r="I688" s="662"/>
      <c r="J688" s="662"/>
      <c r="K688" s="662"/>
    </row>
    <row r="689" spans="2:12" ht="12.75">
      <c r="B689" s="1047" t="s">
        <v>277</v>
      </c>
      <c r="C689" s="903">
        <f t="shared" si="58"/>
        <v>0</v>
      </c>
      <c r="D689" s="903"/>
      <c r="E689" s="904"/>
      <c r="F689" s="904"/>
      <c r="G689" s="904"/>
      <c r="H689" s="903"/>
      <c r="I689" s="904"/>
      <c r="J689" s="904"/>
      <c r="K689" s="904"/>
    </row>
    <row r="690" spans="2:12" ht="12.75">
      <c r="B690" s="1047" t="s">
        <v>278</v>
      </c>
      <c r="C690" s="903">
        <f>SUM(D690+H690)</f>
        <v>0</v>
      </c>
      <c r="D690" s="905"/>
      <c r="E690" s="905"/>
      <c r="F690" s="905"/>
      <c r="G690" s="906"/>
      <c r="H690" s="903"/>
      <c r="I690" s="905"/>
      <c r="J690" s="905"/>
      <c r="K690" s="905"/>
    </row>
    <row r="691" spans="2:12" ht="12.75">
      <c r="B691" s="1047" t="s">
        <v>279</v>
      </c>
      <c r="C691" s="903">
        <f>SUM(D691+H691)</f>
        <v>0</v>
      </c>
      <c r="D691" s="905"/>
      <c r="E691" s="905"/>
      <c r="F691" s="905"/>
      <c r="G691" s="906"/>
      <c r="H691" s="903"/>
      <c r="I691" s="905"/>
      <c r="J691" s="905"/>
      <c r="K691" s="905"/>
    </row>
    <row r="692" spans="2:12" ht="12.75">
      <c r="B692" s="1047" t="s">
        <v>280</v>
      </c>
      <c r="C692" s="903">
        <f t="shared" si="58"/>
        <v>0</v>
      </c>
      <c r="D692" s="903"/>
      <c r="E692" s="904"/>
      <c r="F692" s="904"/>
      <c r="G692" s="904"/>
      <c r="H692" s="903"/>
      <c r="I692" s="904"/>
      <c r="J692" s="904"/>
      <c r="K692" s="904"/>
    </row>
    <row r="693" spans="2:12" ht="12.75">
      <c r="B693" s="1047" t="s">
        <v>281</v>
      </c>
      <c r="C693" s="903">
        <f t="shared" si="58"/>
        <v>0</v>
      </c>
      <c r="D693" s="905"/>
      <c r="E693" s="905"/>
      <c r="F693" s="905"/>
      <c r="G693" s="905"/>
      <c r="H693" s="904"/>
      <c r="I693" s="905"/>
      <c r="J693" s="905"/>
      <c r="K693" s="905"/>
    </row>
    <row r="694" spans="2:12" ht="12.75">
      <c r="B694" s="1047" t="s">
        <v>282</v>
      </c>
      <c r="C694" s="903">
        <f t="shared" si="58"/>
        <v>0</v>
      </c>
      <c r="D694" s="905"/>
      <c r="E694" s="905"/>
      <c r="F694" s="905"/>
      <c r="G694" s="905"/>
      <c r="H694" s="904"/>
      <c r="I694" s="905"/>
      <c r="J694" s="905"/>
      <c r="K694" s="905"/>
    </row>
    <row r="695" spans="2:12" ht="12.75">
      <c r="B695" s="1047" t="s">
        <v>283</v>
      </c>
      <c r="C695" s="903">
        <f t="shared" si="58"/>
        <v>0</v>
      </c>
      <c r="D695" s="905"/>
      <c r="E695" s="905"/>
      <c r="F695" s="905"/>
      <c r="G695" s="906"/>
      <c r="H695" s="907"/>
      <c r="I695" s="905"/>
      <c r="J695" s="905"/>
      <c r="K695" s="905"/>
    </row>
    <row r="696" spans="2:12" ht="12.75">
      <c r="B696" s="1047"/>
      <c r="C696" s="698"/>
      <c r="D696" s="699"/>
      <c r="E696" s="700"/>
      <c r="F696" s="700"/>
      <c r="G696" s="700"/>
      <c r="H696" s="699"/>
      <c r="I696" s="700"/>
      <c r="J696" s="700"/>
      <c r="K696" s="700"/>
    </row>
    <row r="697" spans="2:12" ht="12.75">
      <c r="B697" s="1046">
        <v>2019</v>
      </c>
      <c r="C697" s="701">
        <f t="shared" ref="C697:K697" si="59">SUM(C684:C695)</f>
        <v>282397497</v>
      </c>
      <c r="D697" s="701">
        <f t="shared" si="59"/>
        <v>1158903</v>
      </c>
      <c r="E697" s="701">
        <f t="shared" si="59"/>
        <v>316659</v>
      </c>
      <c r="F697" s="701">
        <f t="shared" si="59"/>
        <v>570744</v>
      </c>
      <c r="G697" s="701">
        <f t="shared" si="59"/>
        <v>271500</v>
      </c>
      <c r="H697" s="701">
        <f t="shared" si="59"/>
        <v>281238594</v>
      </c>
      <c r="I697" s="701">
        <f t="shared" si="59"/>
        <v>39833841</v>
      </c>
      <c r="J697" s="701">
        <f t="shared" si="59"/>
        <v>73906185</v>
      </c>
      <c r="K697" s="701">
        <f t="shared" si="59"/>
        <v>167498568</v>
      </c>
    </row>
    <row r="700" spans="2:12" ht="20.25" thickBot="1">
      <c r="B700" s="106"/>
      <c r="C700" s="106"/>
      <c r="D700" s="106"/>
      <c r="E700" s="1096"/>
      <c r="F700" s="1097" t="s">
        <v>298</v>
      </c>
      <c r="G700" s="1097"/>
      <c r="H700" s="1097"/>
      <c r="I700" s="1097"/>
      <c r="J700" s="1098"/>
      <c r="K700" s="106"/>
    </row>
    <row r="701" spans="2:12" ht="15.75">
      <c r="B701" s="538" t="s">
        <v>272</v>
      </c>
      <c r="C701" s="563">
        <f>C684/C645</f>
        <v>602.80893982737814</v>
      </c>
      <c r="D701" s="563">
        <f t="shared" ref="D701:K701" si="60">D684/D645</f>
        <v>99.272053550083669</v>
      </c>
      <c r="E701" s="563">
        <f t="shared" si="60"/>
        <v>62.888946280991739</v>
      </c>
      <c r="F701" s="563">
        <f t="shared" si="60"/>
        <v>105.25985090521831</v>
      </c>
      <c r="G701" s="563">
        <f t="shared" si="60"/>
        <v>259.68563685636855</v>
      </c>
      <c r="H701" s="563">
        <f t="shared" si="60"/>
        <v>616.05074686918476</v>
      </c>
      <c r="I701" s="563">
        <f t="shared" si="60"/>
        <v>542.58912597296978</v>
      </c>
      <c r="J701" s="563">
        <f t="shared" si="60"/>
        <v>579.53710817292392</v>
      </c>
      <c r="K701" s="1192">
        <f t="shared" si="60"/>
        <v>658.05494531014142</v>
      </c>
    </row>
    <row r="702" spans="2:12" ht="15.75">
      <c r="B702" s="534" t="s">
        <v>273</v>
      </c>
      <c r="C702" s="564">
        <f t="shared" ref="C702:G703" si="61">C685/C646</f>
        <v>609.01309456901618</v>
      </c>
      <c r="D702" s="564">
        <f t="shared" si="61"/>
        <v>96.375616083009078</v>
      </c>
      <c r="E702" s="564">
        <f t="shared" si="61"/>
        <v>61.368038740920099</v>
      </c>
      <c r="F702" s="564">
        <f t="shared" si="61"/>
        <v>100.86571125265392</v>
      </c>
      <c r="G702" s="564">
        <f t="shared" si="61"/>
        <v>251.15047021943573</v>
      </c>
      <c r="H702" s="564">
        <f>H685/H646</f>
        <v>622.10565647732244</v>
      </c>
      <c r="I702" s="564">
        <f t="shared" ref="I702:K703" si="62">I685/I646</f>
        <v>552.25008058017727</v>
      </c>
      <c r="J702" s="564">
        <f t="shared" si="62"/>
        <v>583.84831882863443</v>
      </c>
      <c r="K702" s="1193">
        <f t="shared" si="62"/>
        <v>661.12921963921713</v>
      </c>
    </row>
    <row r="703" spans="2:12" ht="16.5" thickBot="1">
      <c r="B703" s="543" t="s">
        <v>274</v>
      </c>
      <c r="C703" s="565">
        <f t="shared" si="61"/>
        <v>592.3774768410002</v>
      </c>
      <c r="D703" s="565">
        <f t="shared" si="61"/>
        <v>101.33986928104575</v>
      </c>
      <c r="E703" s="565">
        <f t="shared" si="61"/>
        <v>61.89675711449371</v>
      </c>
      <c r="F703" s="565">
        <f t="shared" si="61"/>
        <v>102.77091521617069</v>
      </c>
      <c r="G703" s="565">
        <f t="shared" si="61"/>
        <v>251.47105263157894</v>
      </c>
      <c r="H703" s="565">
        <f>H686/H647</f>
        <v>604.5785723469188</v>
      </c>
      <c r="I703" s="565">
        <f t="shared" si="62"/>
        <v>546.12192923146267</v>
      </c>
      <c r="J703" s="565">
        <f t="shared" si="62"/>
        <v>572.80438101053278</v>
      </c>
      <c r="K703" s="1271">
        <f t="shared" si="62"/>
        <v>634.08114497624285</v>
      </c>
      <c r="L703"/>
    </row>
    <row r="704" spans="2:12" ht="12.75">
      <c r="B704" s="106"/>
      <c r="C704" s="106"/>
      <c r="D704" s="106"/>
      <c r="E704" s="106"/>
      <c r="F704" s="106"/>
      <c r="G704" s="106"/>
      <c r="H704" s="106"/>
      <c r="I704" s="106"/>
      <c r="J704" s="106"/>
      <c r="K704" s="106"/>
      <c r="L704"/>
    </row>
    <row r="705" spans="2:12" ht="12.75">
      <c r="B705" s="106"/>
      <c r="C705" s="106"/>
      <c r="D705" s="106"/>
      <c r="E705" s="106"/>
      <c r="F705" s="106"/>
      <c r="G705" s="106"/>
      <c r="H705" s="106"/>
      <c r="I705" s="106"/>
      <c r="J705" s="106"/>
      <c r="K705" s="106"/>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O63" sqref="O63"/>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46" t="s">
        <v>439</v>
      </c>
      <c r="B1" s="1446"/>
      <c r="C1" s="1446"/>
      <c r="D1" s="1446"/>
      <c r="E1" s="1446"/>
      <c r="F1" s="1446"/>
      <c r="G1" s="1446"/>
      <c r="H1" s="1446"/>
      <c r="I1" s="1446"/>
      <c r="J1" s="1446"/>
      <c r="K1" s="1446"/>
      <c r="L1" s="1446"/>
      <c r="M1" s="1446"/>
      <c r="N1" s="1446"/>
    </row>
    <row r="2" spans="1:20" ht="13.5" thickBot="1">
      <c r="B2" s="919"/>
      <c r="C2" s="919"/>
      <c r="D2" s="919"/>
      <c r="E2" s="919"/>
      <c r="F2" s="919"/>
      <c r="G2" s="920" t="s">
        <v>345</v>
      </c>
      <c r="H2" s="919"/>
      <c r="I2" s="919"/>
      <c r="J2" s="919"/>
      <c r="K2" s="919"/>
      <c r="L2" s="919"/>
      <c r="M2" s="919"/>
      <c r="N2" s="919"/>
    </row>
    <row r="3" spans="1:20" ht="14.25" thickBot="1">
      <c r="A3" s="921" t="s">
        <v>346</v>
      </c>
      <c r="B3" s="922" t="s">
        <v>220</v>
      </c>
      <c r="C3" s="922" t="s">
        <v>221</v>
      </c>
      <c r="D3" s="922" t="s">
        <v>222</v>
      </c>
      <c r="E3" s="922" t="s">
        <v>223</v>
      </c>
      <c r="F3" s="922" t="s">
        <v>224</v>
      </c>
      <c r="G3" s="922" t="s">
        <v>225</v>
      </c>
      <c r="H3" s="922" t="s">
        <v>226</v>
      </c>
      <c r="I3" s="922" t="s">
        <v>227</v>
      </c>
      <c r="J3" s="922" t="s">
        <v>228</v>
      </c>
      <c r="K3" s="922" t="s">
        <v>229</v>
      </c>
      <c r="L3" s="922" t="s">
        <v>230</v>
      </c>
      <c r="M3" s="922" t="s">
        <v>231</v>
      </c>
      <c r="N3" s="922" t="s">
        <v>238</v>
      </c>
    </row>
    <row r="4" spans="1:20" ht="13.5">
      <c r="A4" s="923">
        <v>2004</v>
      </c>
      <c r="B4" s="924">
        <v>299.39999999999998</v>
      </c>
      <c r="C4" s="924">
        <v>296.39999999999998</v>
      </c>
      <c r="D4" s="924">
        <v>293.7</v>
      </c>
      <c r="E4" s="924">
        <v>293.5</v>
      </c>
      <c r="F4" s="924">
        <v>293.5</v>
      </c>
      <c r="G4" s="924">
        <v>291.60000000000002</v>
      </c>
      <c r="H4" s="924">
        <v>290.2</v>
      </c>
      <c r="I4" s="924">
        <v>286.3</v>
      </c>
      <c r="J4" s="924">
        <v>285.39999999999998</v>
      </c>
      <c r="K4" s="924">
        <v>285.10000000000002</v>
      </c>
      <c r="L4" s="924">
        <v>291.2</v>
      </c>
      <c r="M4" s="924">
        <v>297.8</v>
      </c>
      <c r="N4" s="925">
        <v>291.3</v>
      </c>
    </row>
    <row r="5" spans="1:20" ht="13.5">
      <c r="A5" s="926">
        <v>2005</v>
      </c>
      <c r="B5" s="927">
        <v>304.10000000000002</v>
      </c>
      <c r="C5" s="927">
        <v>308.10000000000002</v>
      </c>
      <c r="D5" s="927">
        <v>308.2</v>
      </c>
      <c r="E5" s="927">
        <v>310.89999999999998</v>
      </c>
      <c r="F5" s="927">
        <v>309.89999999999998</v>
      </c>
      <c r="G5" s="927">
        <v>309.10000000000002</v>
      </c>
      <c r="H5" s="927">
        <v>307</v>
      </c>
      <c r="I5" s="927">
        <v>300.60000000000002</v>
      </c>
      <c r="J5" s="927">
        <v>303.3</v>
      </c>
      <c r="K5" s="927">
        <v>304.3</v>
      </c>
      <c r="L5" s="927">
        <v>311.8</v>
      </c>
      <c r="M5" s="927">
        <v>315.5</v>
      </c>
      <c r="N5" s="928">
        <v>307.60000000000002</v>
      </c>
    </row>
    <row r="6" spans="1:20" ht="13.5">
      <c r="A6" s="926">
        <v>2006</v>
      </c>
      <c r="B6" s="927">
        <v>317.10000000000002</v>
      </c>
      <c r="C6" s="927">
        <v>319.89999999999998</v>
      </c>
      <c r="D6" s="927">
        <v>324</v>
      </c>
      <c r="E6" s="927">
        <v>319.5</v>
      </c>
      <c r="F6" s="927">
        <v>325.8</v>
      </c>
      <c r="G6" s="927">
        <v>323.8</v>
      </c>
      <c r="H6" s="927">
        <v>312.8</v>
      </c>
      <c r="I6" s="927">
        <v>313</v>
      </c>
      <c r="J6" s="927">
        <v>315.2</v>
      </c>
      <c r="K6" s="927">
        <v>311.2</v>
      </c>
      <c r="L6" s="927">
        <v>316.2</v>
      </c>
      <c r="M6" s="927">
        <v>321.8</v>
      </c>
      <c r="N6" s="928">
        <v>318.7</v>
      </c>
    </row>
    <row r="7" spans="1:20" ht="13.5">
      <c r="A7" s="926">
        <v>2007</v>
      </c>
      <c r="B7" s="927">
        <v>325.7</v>
      </c>
      <c r="C7" s="927">
        <v>327.9</v>
      </c>
      <c r="D7" s="927">
        <v>329.1</v>
      </c>
      <c r="E7" s="927">
        <v>329.9</v>
      </c>
      <c r="F7" s="927">
        <v>328.7</v>
      </c>
      <c r="G7" s="927">
        <v>330</v>
      </c>
      <c r="H7" s="927">
        <v>327.9</v>
      </c>
      <c r="I7" s="927">
        <v>324</v>
      </c>
      <c r="J7" s="927">
        <v>329.3</v>
      </c>
      <c r="K7" s="927">
        <v>312.8</v>
      </c>
      <c r="L7" s="927">
        <v>317.5</v>
      </c>
      <c r="M7" s="927">
        <v>319</v>
      </c>
      <c r="N7" s="928">
        <v>325.39999999999998</v>
      </c>
    </row>
    <row r="8" spans="1:20" ht="13.5">
      <c r="A8" s="926">
        <v>2008</v>
      </c>
      <c r="B8" s="927">
        <v>326.5</v>
      </c>
      <c r="C8" s="927">
        <v>327</v>
      </c>
      <c r="D8" s="927">
        <v>324.5</v>
      </c>
      <c r="E8" s="927">
        <v>322.60000000000002</v>
      </c>
      <c r="F8" s="927">
        <v>325.7</v>
      </c>
      <c r="G8" s="927">
        <v>323.8</v>
      </c>
      <c r="H8" s="927">
        <v>317</v>
      </c>
      <c r="I8" s="927">
        <v>314.39999999999998</v>
      </c>
      <c r="J8" s="927">
        <v>314.60000000000002</v>
      </c>
      <c r="K8" s="927">
        <v>310.5</v>
      </c>
      <c r="L8" s="927">
        <v>315.10000000000002</v>
      </c>
      <c r="M8" s="927">
        <v>321.7</v>
      </c>
      <c r="N8" s="928">
        <v>320.39999999999998</v>
      </c>
    </row>
    <row r="9" spans="1:20" ht="13.5">
      <c r="A9" s="926">
        <v>2009</v>
      </c>
      <c r="B9" s="927">
        <v>322.2</v>
      </c>
      <c r="C9" s="927">
        <v>324.3</v>
      </c>
      <c r="D9" s="927">
        <v>325.89999999999998</v>
      </c>
      <c r="E9" s="927">
        <v>324.2</v>
      </c>
      <c r="F9" s="927">
        <v>325.3</v>
      </c>
      <c r="G9" s="927">
        <v>324.5</v>
      </c>
      <c r="H9" s="927">
        <v>323.3</v>
      </c>
      <c r="I9" s="927">
        <v>316.2</v>
      </c>
      <c r="J9" s="927">
        <v>320.10000000000002</v>
      </c>
      <c r="K9" s="927">
        <v>320</v>
      </c>
      <c r="L9" s="927">
        <v>324.5</v>
      </c>
      <c r="M9" s="927">
        <v>330</v>
      </c>
      <c r="N9" s="929">
        <v>323.60000000000002</v>
      </c>
    </row>
    <row r="10" spans="1:20" ht="13.5">
      <c r="A10" s="926">
        <v>2010</v>
      </c>
      <c r="B10" s="927">
        <v>333.4</v>
      </c>
      <c r="C10" s="927">
        <v>341.3</v>
      </c>
      <c r="D10" s="927">
        <v>335.1</v>
      </c>
      <c r="E10" s="927">
        <v>343.1</v>
      </c>
      <c r="F10" s="927">
        <v>346.2</v>
      </c>
      <c r="G10" s="927">
        <v>345.9</v>
      </c>
      <c r="H10" s="927">
        <v>340.4</v>
      </c>
      <c r="I10" s="927">
        <v>336.9</v>
      </c>
      <c r="J10" s="927">
        <v>334.2</v>
      </c>
      <c r="K10" s="927">
        <v>325.7</v>
      </c>
      <c r="L10" s="927">
        <v>326.39999999999998</v>
      </c>
      <c r="M10" s="927">
        <v>326.3</v>
      </c>
      <c r="N10" s="929">
        <v>335.8</v>
      </c>
    </row>
    <row r="11" spans="1:20" ht="13.5">
      <c r="A11" s="926">
        <v>2011</v>
      </c>
      <c r="B11" s="927">
        <v>325.60000000000002</v>
      </c>
      <c r="C11" s="927">
        <v>323.5</v>
      </c>
      <c r="D11" s="927">
        <v>322.8</v>
      </c>
      <c r="E11" s="927">
        <v>323</v>
      </c>
      <c r="F11" s="927">
        <v>326.89999999999998</v>
      </c>
      <c r="G11" s="927">
        <v>323.39999999999998</v>
      </c>
      <c r="H11" s="927">
        <v>321.10000000000002</v>
      </c>
      <c r="I11" s="927">
        <v>317.7</v>
      </c>
      <c r="J11" s="927">
        <v>313</v>
      </c>
      <c r="K11" s="927">
        <v>312.89999999999998</v>
      </c>
      <c r="L11" s="927">
        <v>315.60000000000002</v>
      </c>
      <c r="M11" s="927">
        <v>322.10000000000002</v>
      </c>
      <c r="N11" s="929">
        <v>320.7</v>
      </c>
    </row>
    <row r="12" spans="1:20" ht="13.5">
      <c r="A12" s="930">
        <v>2012</v>
      </c>
      <c r="B12" s="931">
        <v>324.89999999999998</v>
      </c>
      <c r="C12" s="931">
        <v>327.2</v>
      </c>
      <c r="D12" s="931">
        <v>329</v>
      </c>
      <c r="E12" s="931">
        <v>329.8</v>
      </c>
      <c r="F12" s="931">
        <v>334.6</v>
      </c>
      <c r="G12" s="931">
        <v>336.3</v>
      </c>
      <c r="H12" s="931">
        <v>330.7</v>
      </c>
      <c r="I12" s="931">
        <v>326.3</v>
      </c>
      <c r="J12" s="931">
        <v>325.7</v>
      </c>
      <c r="K12" s="931">
        <v>322</v>
      </c>
      <c r="L12" s="931">
        <v>327.2</v>
      </c>
      <c r="M12" s="931">
        <v>330.6</v>
      </c>
      <c r="N12" s="932">
        <v>328.9</v>
      </c>
    </row>
    <row r="13" spans="1:20" ht="13.5">
      <c r="A13" s="930">
        <v>2013</v>
      </c>
      <c r="B13" s="931">
        <v>334</v>
      </c>
      <c r="C13" s="931">
        <v>336.5</v>
      </c>
      <c r="D13" s="931">
        <v>334.9</v>
      </c>
      <c r="E13" s="931">
        <v>338</v>
      </c>
      <c r="F13" s="931">
        <v>338.8</v>
      </c>
      <c r="G13" s="931">
        <v>343</v>
      </c>
      <c r="H13" s="931">
        <v>338.6</v>
      </c>
      <c r="I13" s="931">
        <v>334</v>
      </c>
      <c r="J13" s="931">
        <v>329.8</v>
      </c>
      <c r="K13" s="931">
        <v>328.9</v>
      </c>
      <c r="L13" s="931">
        <v>331</v>
      </c>
      <c r="M13" s="931">
        <v>333.1</v>
      </c>
      <c r="N13" s="932">
        <v>335.2</v>
      </c>
      <c r="Q13"/>
      <c r="R13"/>
      <c r="S13"/>
      <c r="T13"/>
    </row>
    <row r="14" spans="1:20" ht="13.5">
      <c r="A14" s="930">
        <v>2014</v>
      </c>
      <c r="B14" s="931">
        <v>335.3</v>
      </c>
      <c r="C14" s="931">
        <v>339.5</v>
      </c>
      <c r="D14" s="931">
        <v>336</v>
      </c>
      <c r="E14" s="931">
        <v>338.1</v>
      </c>
      <c r="F14" s="931">
        <v>336</v>
      </c>
      <c r="G14" s="931">
        <v>336.1</v>
      </c>
      <c r="H14" s="931">
        <v>331.4</v>
      </c>
      <c r="I14" s="931">
        <v>332.4</v>
      </c>
      <c r="J14" s="931">
        <v>327.3</v>
      </c>
      <c r="K14" s="931">
        <v>326.3</v>
      </c>
      <c r="L14" s="931">
        <v>328.5</v>
      </c>
      <c r="M14" s="931">
        <v>340.6</v>
      </c>
      <c r="N14" s="932">
        <v>333.6</v>
      </c>
      <c r="Q14"/>
      <c r="R14"/>
      <c r="S14"/>
      <c r="T14"/>
    </row>
    <row r="15" spans="1:20" ht="13.5">
      <c r="A15" s="933">
        <v>2015</v>
      </c>
      <c r="B15" s="934">
        <v>336</v>
      </c>
      <c r="C15" s="934">
        <v>338.9</v>
      </c>
      <c r="D15" s="934">
        <v>339.7</v>
      </c>
      <c r="E15" s="934">
        <v>340.8</v>
      </c>
      <c r="F15" s="934">
        <v>346.1</v>
      </c>
      <c r="G15" s="934">
        <v>343.9</v>
      </c>
      <c r="H15" s="934">
        <v>339.4</v>
      </c>
      <c r="I15" s="934">
        <v>334</v>
      </c>
      <c r="J15" s="934">
        <v>332.9</v>
      </c>
      <c r="K15" s="934">
        <v>331.2</v>
      </c>
      <c r="L15" s="934">
        <v>332.8</v>
      </c>
      <c r="M15" s="934">
        <v>335.4</v>
      </c>
      <c r="N15" s="935">
        <v>337.6</v>
      </c>
      <c r="Q15"/>
      <c r="R15"/>
      <c r="S15"/>
      <c r="T15"/>
    </row>
    <row r="16" spans="1:20" ht="13.5">
      <c r="A16" s="933">
        <v>2016</v>
      </c>
      <c r="B16" s="934">
        <v>335.2</v>
      </c>
      <c r="C16" s="934">
        <v>337.7</v>
      </c>
      <c r="D16" s="934">
        <v>338.5</v>
      </c>
      <c r="E16" s="934">
        <v>340.3</v>
      </c>
      <c r="F16" s="934">
        <v>345.4</v>
      </c>
      <c r="G16" s="934">
        <v>342.5</v>
      </c>
      <c r="H16" s="934">
        <v>339.1</v>
      </c>
      <c r="I16" s="934">
        <v>336.7</v>
      </c>
      <c r="J16" s="934">
        <v>336</v>
      </c>
      <c r="K16" s="934">
        <v>338.1</v>
      </c>
      <c r="L16" s="934">
        <v>339.8</v>
      </c>
      <c r="M16" s="934">
        <v>343.5</v>
      </c>
      <c r="N16" s="935">
        <v>339.5</v>
      </c>
      <c r="Q16"/>
      <c r="R16"/>
      <c r="S16"/>
      <c r="T16"/>
    </row>
    <row r="17" spans="1:20" ht="13.5">
      <c r="A17" s="933">
        <v>2017</v>
      </c>
      <c r="B17" s="934">
        <v>343.84877560849145</v>
      </c>
      <c r="C17" s="934">
        <v>344.01260355448568</v>
      </c>
      <c r="D17" s="934">
        <v>345.08323788722237</v>
      </c>
      <c r="E17" s="934">
        <v>349.4260933003689</v>
      </c>
      <c r="F17" s="934">
        <v>351.85998819252393</v>
      </c>
      <c r="G17" s="934">
        <v>351.12109667545815</v>
      </c>
      <c r="H17" s="934">
        <v>346.75726994620067</v>
      </c>
      <c r="I17" s="934">
        <v>344.85589941972938</v>
      </c>
      <c r="J17" s="934">
        <v>342.09908231074832</v>
      </c>
      <c r="K17" s="934">
        <v>340.25607000681453</v>
      </c>
      <c r="L17" s="934">
        <v>343.96423731809307</v>
      </c>
      <c r="M17" s="934">
        <v>345.17611667491775</v>
      </c>
      <c r="N17" s="935">
        <v>345.73613890143946</v>
      </c>
      <c r="Q17"/>
      <c r="R17"/>
      <c r="S17"/>
      <c r="T17"/>
    </row>
    <row r="18" spans="1:20" ht="13.5">
      <c r="A18" s="933">
        <v>2018</v>
      </c>
      <c r="B18" s="934">
        <v>328.68883172082138</v>
      </c>
      <c r="C18" s="934">
        <v>335.33083028686195</v>
      </c>
      <c r="D18" s="934">
        <v>339.13477331184731</v>
      </c>
      <c r="E18" s="934">
        <v>352.1288362407397</v>
      </c>
      <c r="F18" s="934">
        <v>354.40806226015781</v>
      </c>
      <c r="G18" s="934">
        <v>352.31798629918734</v>
      </c>
      <c r="H18" s="934">
        <v>349.02563708344542</v>
      </c>
      <c r="I18" s="934">
        <v>347.00933631012759</v>
      </c>
      <c r="J18" s="934">
        <v>345.11329021489684</v>
      </c>
      <c r="K18" s="934">
        <v>347.11988043981063</v>
      </c>
      <c r="L18" s="934">
        <v>349.40972512323503</v>
      </c>
      <c r="M18" s="934">
        <v>350.98601398601369</v>
      </c>
      <c r="N18" s="935">
        <v>345.25543478260863</v>
      </c>
      <c r="Q18"/>
      <c r="R18"/>
      <c r="S18"/>
      <c r="T18"/>
    </row>
    <row r="19" spans="1:20" ht="13.5">
      <c r="A19" s="1108">
        <v>2019</v>
      </c>
      <c r="B19" s="1109">
        <v>354.37491656654714</v>
      </c>
      <c r="C19" s="1109">
        <v>356.43838796545651</v>
      </c>
      <c r="D19" s="1109">
        <v>357.2969949465724</v>
      </c>
      <c r="E19" s="1109">
        <v>357.47446683623537</v>
      </c>
      <c r="F19" s="1109">
        <v>361.2054005838466</v>
      </c>
      <c r="G19" s="1109">
        <v>357.93540852897377</v>
      </c>
      <c r="H19" s="1109">
        <v>354.2490676912646</v>
      </c>
      <c r="I19" s="1109">
        <v>353.13528487554794</v>
      </c>
      <c r="J19" s="1109">
        <v>352.05841293166753</v>
      </c>
      <c r="K19" s="1109">
        <v>345</v>
      </c>
      <c r="L19" s="1109">
        <v>349.6</v>
      </c>
      <c r="M19" s="1109">
        <v>354.4</v>
      </c>
      <c r="N19" s="1110">
        <v>354.2</v>
      </c>
    </row>
    <row r="20" spans="1:20" ht="14.25" thickBot="1">
      <c r="A20" s="936">
        <v>2020</v>
      </c>
      <c r="B20" s="937">
        <v>354.8</v>
      </c>
      <c r="C20" s="937">
        <v>355</v>
      </c>
      <c r="D20" s="937">
        <v>356.13</v>
      </c>
      <c r="E20" s="937">
        <v>354.02</v>
      </c>
      <c r="F20" s="937">
        <v>356.2</v>
      </c>
      <c r="G20" s="937"/>
      <c r="H20" s="937"/>
      <c r="I20" s="937"/>
      <c r="J20" s="937"/>
      <c r="K20" s="937"/>
      <c r="L20" s="937"/>
      <c r="M20" s="937"/>
      <c r="N20" s="938"/>
    </row>
    <row r="21" spans="1:20">
      <c r="Q21"/>
      <c r="R21"/>
      <c r="S21"/>
      <c r="T21"/>
    </row>
    <row r="22" spans="1:20" ht="13.5" thickBot="1">
      <c r="B22" s="919"/>
      <c r="C22" s="919"/>
      <c r="D22" s="919"/>
      <c r="E22" s="919"/>
      <c r="F22" s="919"/>
      <c r="G22" s="939" t="s">
        <v>347</v>
      </c>
      <c r="H22" s="919"/>
      <c r="I22" s="919"/>
      <c r="J22" s="919"/>
      <c r="K22" s="919"/>
      <c r="L22" s="919"/>
      <c r="M22" s="919"/>
      <c r="N22" s="940"/>
      <c r="Q22"/>
      <c r="R22"/>
      <c r="S22"/>
      <c r="T22"/>
    </row>
    <row r="23" spans="1:20" ht="14.25" thickBot="1">
      <c r="A23" s="921" t="s">
        <v>346</v>
      </c>
      <c r="B23" s="922" t="s">
        <v>220</v>
      </c>
      <c r="C23" s="922" t="s">
        <v>221</v>
      </c>
      <c r="D23" s="922" t="s">
        <v>222</v>
      </c>
      <c r="E23" s="922" t="s">
        <v>223</v>
      </c>
      <c r="F23" s="922" t="s">
        <v>224</v>
      </c>
      <c r="G23" s="922" t="s">
        <v>225</v>
      </c>
      <c r="H23" s="922" t="s">
        <v>226</v>
      </c>
      <c r="I23" s="922" t="s">
        <v>227</v>
      </c>
      <c r="J23" s="922" t="s">
        <v>228</v>
      </c>
      <c r="K23" s="922" t="s">
        <v>229</v>
      </c>
      <c r="L23" s="922" t="s">
        <v>230</v>
      </c>
      <c r="M23" s="922" t="s">
        <v>231</v>
      </c>
      <c r="N23" s="922" t="s">
        <v>238</v>
      </c>
      <c r="Q23"/>
      <c r="R23"/>
      <c r="S23"/>
      <c r="T23"/>
    </row>
    <row r="24" spans="1:20" ht="13.5">
      <c r="A24" s="923">
        <v>2004</v>
      </c>
      <c r="B24" s="924">
        <v>272.2</v>
      </c>
      <c r="C24" s="924">
        <v>271.5</v>
      </c>
      <c r="D24" s="924">
        <v>272</v>
      </c>
      <c r="E24" s="924">
        <v>273.10000000000002</v>
      </c>
      <c r="F24" s="924">
        <v>267.2</v>
      </c>
      <c r="G24" s="924">
        <v>269.60000000000002</v>
      </c>
      <c r="H24" s="924">
        <v>261.5</v>
      </c>
      <c r="I24" s="924">
        <v>261.39999999999998</v>
      </c>
      <c r="J24" s="924">
        <v>264.8</v>
      </c>
      <c r="K24" s="924">
        <v>267</v>
      </c>
      <c r="L24" s="924">
        <v>266.39999999999998</v>
      </c>
      <c r="M24" s="924">
        <v>271.3</v>
      </c>
      <c r="N24" s="925">
        <v>267.3</v>
      </c>
      <c r="Q24"/>
      <c r="R24"/>
      <c r="S24"/>
      <c r="T24"/>
    </row>
    <row r="25" spans="1:20" ht="13.5">
      <c r="A25" s="926">
        <v>2005</v>
      </c>
      <c r="B25" s="927">
        <v>272.10000000000002</v>
      </c>
      <c r="C25" s="927">
        <v>274.8</v>
      </c>
      <c r="D25" s="927">
        <v>271.8</v>
      </c>
      <c r="E25" s="927">
        <v>273.39999999999998</v>
      </c>
      <c r="F25" s="927">
        <v>271</v>
      </c>
      <c r="G25" s="927">
        <v>266.39999999999998</v>
      </c>
      <c r="H25" s="927">
        <v>264.60000000000002</v>
      </c>
      <c r="I25" s="927">
        <v>261.10000000000002</v>
      </c>
      <c r="J25" s="927">
        <v>266.60000000000002</v>
      </c>
      <c r="K25" s="927">
        <v>272.5</v>
      </c>
      <c r="L25" s="927">
        <v>270.60000000000002</v>
      </c>
      <c r="M25" s="927">
        <v>272.39999999999998</v>
      </c>
      <c r="N25" s="928">
        <v>269.2</v>
      </c>
      <c r="Q25"/>
      <c r="R25"/>
      <c r="S25"/>
      <c r="T25"/>
    </row>
    <row r="26" spans="1:20" ht="13.5">
      <c r="A26" s="926">
        <v>2006</v>
      </c>
      <c r="B26" s="927">
        <v>275.10000000000002</v>
      </c>
      <c r="C26" s="927">
        <v>273.39999999999998</v>
      </c>
      <c r="D26" s="927">
        <v>273.39999999999998</v>
      </c>
      <c r="E26" s="927">
        <v>272.89999999999998</v>
      </c>
      <c r="F26" s="927">
        <v>270.39999999999998</v>
      </c>
      <c r="G26" s="927">
        <v>264.2</v>
      </c>
      <c r="H26" s="927">
        <v>260.2</v>
      </c>
      <c r="I26" s="927">
        <v>258.10000000000002</v>
      </c>
      <c r="J26" s="927">
        <v>263.5</v>
      </c>
      <c r="K26" s="927">
        <v>263.89999999999998</v>
      </c>
      <c r="L26" s="927">
        <v>264.89999999999998</v>
      </c>
      <c r="M26" s="927">
        <v>266.89999999999998</v>
      </c>
      <c r="N26" s="928">
        <v>267.5</v>
      </c>
      <c r="Q26"/>
      <c r="R26"/>
      <c r="S26"/>
      <c r="T26"/>
    </row>
    <row r="27" spans="1:20" ht="13.5">
      <c r="A27" s="926">
        <v>2007</v>
      </c>
      <c r="B27" s="927">
        <v>274.10000000000002</v>
      </c>
      <c r="C27" s="927">
        <v>274.89999999999998</v>
      </c>
      <c r="D27" s="927">
        <v>274</v>
      </c>
      <c r="E27" s="927">
        <v>272.3</v>
      </c>
      <c r="F27" s="927">
        <v>271.89999999999998</v>
      </c>
      <c r="G27" s="927">
        <v>269.2</v>
      </c>
      <c r="H27" s="927">
        <v>267.89999999999998</v>
      </c>
      <c r="I27" s="927">
        <v>264.60000000000002</v>
      </c>
      <c r="J27" s="927">
        <v>266</v>
      </c>
      <c r="K27" s="927">
        <v>268.8</v>
      </c>
      <c r="L27" s="927">
        <v>269.10000000000002</v>
      </c>
      <c r="M27" s="927">
        <v>271.60000000000002</v>
      </c>
      <c r="N27" s="928">
        <v>270.2</v>
      </c>
      <c r="Q27"/>
      <c r="R27"/>
      <c r="S27"/>
      <c r="T27"/>
    </row>
    <row r="28" spans="1:20" ht="13.5">
      <c r="A28" s="926">
        <v>2008</v>
      </c>
      <c r="B28" s="927">
        <v>273.89999999999998</v>
      </c>
      <c r="C28" s="927">
        <v>274.89999999999998</v>
      </c>
      <c r="D28" s="927">
        <v>273.8</v>
      </c>
      <c r="E28" s="927">
        <v>270</v>
      </c>
      <c r="F28" s="927">
        <v>271.89999999999998</v>
      </c>
      <c r="G28" s="927">
        <v>270.5</v>
      </c>
      <c r="H28" s="927">
        <v>268.60000000000002</v>
      </c>
      <c r="I28" s="927">
        <v>265</v>
      </c>
      <c r="J28" s="927">
        <v>266.5</v>
      </c>
      <c r="K28" s="927">
        <v>266.60000000000002</v>
      </c>
      <c r="L28" s="927">
        <v>269.7</v>
      </c>
      <c r="M28" s="927">
        <v>274.60000000000002</v>
      </c>
      <c r="N28" s="928">
        <v>270.3</v>
      </c>
      <c r="Q28"/>
      <c r="R28"/>
      <c r="S28"/>
      <c r="T28"/>
    </row>
    <row r="29" spans="1:20" ht="13.5">
      <c r="A29" s="926">
        <v>2009</v>
      </c>
      <c r="B29" s="927">
        <v>276.8</v>
      </c>
      <c r="C29" s="927">
        <v>274.3</v>
      </c>
      <c r="D29" s="927">
        <v>276.39999999999998</v>
      </c>
      <c r="E29" s="927">
        <v>273.60000000000002</v>
      </c>
      <c r="F29" s="927">
        <v>273.8</v>
      </c>
      <c r="G29" s="927">
        <v>272.10000000000002</v>
      </c>
      <c r="H29" s="927">
        <v>268.60000000000002</v>
      </c>
      <c r="I29" s="927">
        <v>266.8</v>
      </c>
      <c r="J29" s="927">
        <v>269.5</v>
      </c>
      <c r="K29" s="927">
        <v>271.39999999999998</v>
      </c>
      <c r="L29" s="927">
        <v>275.60000000000002</v>
      </c>
      <c r="M29" s="927">
        <v>277.10000000000002</v>
      </c>
      <c r="N29" s="929">
        <v>272.8</v>
      </c>
      <c r="Q29"/>
      <c r="R29"/>
      <c r="S29"/>
      <c r="T29"/>
    </row>
    <row r="30" spans="1:20" ht="13.5">
      <c r="A30" s="926">
        <v>2010</v>
      </c>
      <c r="B30" s="927">
        <v>278.5</v>
      </c>
      <c r="C30" s="927">
        <v>282.10000000000002</v>
      </c>
      <c r="D30" s="927">
        <v>281.7</v>
      </c>
      <c r="E30" s="927">
        <v>280.5</v>
      </c>
      <c r="F30" s="927">
        <v>280.89999999999998</v>
      </c>
      <c r="G30" s="927">
        <v>279</v>
      </c>
      <c r="H30" s="927">
        <v>275</v>
      </c>
      <c r="I30" s="927">
        <v>272.89999999999998</v>
      </c>
      <c r="J30" s="927">
        <v>275.5</v>
      </c>
      <c r="K30" s="927">
        <v>275.10000000000002</v>
      </c>
      <c r="L30" s="927">
        <v>275</v>
      </c>
      <c r="M30" s="927">
        <v>277.5</v>
      </c>
      <c r="N30" s="929">
        <v>277.8</v>
      </c>
      <c r="Q30"/>
      <c r="R30"/>
      <c r="S30"/>
      <c r="T30"/>
    </row>
    <row r="31" spans="1:20" ht="13.5">
      <c r="A31" s="926">
        <v>2011</v>
      </c>
      <c r="B31" s="927">
        <v>280.2</v>
      </c>
      <c r="C31" s="927">
        <v>279.3</v>
      </c>
      <c r="D31" s="927">
        <v>279.5</v>
      </c>
      <c r="E31" s="927">
        <v>281.39999999999998</v>
      </c>
      <c r="F31" s="927">
        <v>279.7</v>
      </c>
      <c r="G31" s="927">
        <v>275.89999999999998</v>
      </c>
      <c r="H31" s="927">
        <v>274.2</v>
      </c>
      <c r="I31" s="927">
        <v>268.2</v>
      </c>
      <c r="J31" s="927">
        <v>259.3</v>
      </c>
      <c r="K31" s="927">
        <v>260.89999999999998</v>
      </c>
      <c r="L31" s="927">
        <v>262.89999999999998</v>
      </c>
      <c r="M31" s="927">
        <v>267.2</v>
      </c>
      <c r="N31" s="929">
        <v>271.2</v>
      </c>
      <c r="Q31"/>
      <c r="R31"/>
      <c r="S31"/>
      <c r="T31"/>
    </row>
    <row r="32" spans="1:20" s="919" customFormat="1" ht="13.5">
      <c r="A32" s="930">
        <v>2012</v>
      </c>
      <c r="B32" s="931">
        <v>270.2</v>
      </c>
      <c r="C32" s="931">
        <v>267.8</v>
      </c>
      <c r="D32" s="931">
        <v>269.60000000000002</v>
      </c>
      <c r="E32" s="931">
        <v>266.2</v>
      </c>
      <c r="F32" s="931">
        <v>265.3</v>
      </c>
      <c r="G32" s="931">
        <v>265.10000000000002</v>
      </c>
      <c r="H32" s="931">
        <v>259.10000000000002</v>
      </c>
      <c r="I32" s="931">
        <v>258.3</v>
      </c>
      <c r="J32" s="931">
        <v>258.89999999999998</v>
      </c>
      <c r="K32" s="931">
        <v>261.60000000000002</v>
      </c>
      <c r="L32" s="931">
        <v>263.2</v>
      </c>
      <c r="M32" s="931">
        <v>267</v>
      </c>
      <c r="N32" s="932">
        <v>264</v>
      </c>
      <c r="Q32"/>
      <c r="R32"/>
      <c r="S32"/>
      <c r="T32"/>
    </row>
    <row r="33" spans="1:20" s="919" customFormat="1" ht="13.5">
      <c r="A33" s="930">
        <v>2013</v>
      </c>
      <c r="B33" s="931">
        <v>269.39999999999998</v>
      </c>
      <c r="C33" s="931">
        <v>271.89999999999998</v>
      </c>
      <c r="D33" s="931">
        <v>270.60000000000002</v>
      </c>
      <c r="E33" s="931">
        <v>270.89999999999998</v>
      </c>
      <c r="F33" s="931">
        <v>266.89999999999998</v>
      </c>
      <c r="G33" s="931">
        <v>265.89999999999998</v>
      </c>
      <c r="H33" s="931">
        <v>262.5</v>
      </c>
      <c r="I33" s="931">
        <v>259.3</v>
      </c>
      <c r="J33" s="931">
        <v>261.2</v>
      </c>
      <c r="K33" s="931">
        <v>263.10000000000002</v>
      </c>
      <c r="L33" s="931">
        <v>265.5</v>
      </c>
      <c r="M33" s="931">
        <v>270.2</v>
      </c>
      <c r="N33" s="932">
        <v>266.10000000000002</v>
      </c>
      <c r="Q33"/>
      <c r="R33"/>
      <c r="S33"/>
      <c r="T33"/>
    </row>
    <row r="34" spans="1:20" s="919" customFormat="1" ht="13.5">
      <c r="A34" s="930">
        <v>2014</v>
      </c>
      <c r="B34" s="931">
        <v>273</v>
      </c>
      <c r="C34" s="931">
        <v>274.60000000000002</v>
      </c>
      <c r="D34" s="931">
        <v>271.8</v>
      </c>
      <c r="E34" s="931">
        <v>270.39999999999998</v>
      </c>
      <c r="F34" s="931">
        <v>268.39999999999998</v>
      </c>
      <c r="G34" s="931">
        <v>268.60000000000002</v>
      </c>
      <c r="H34" s="931">
        <v>264.5</v>
      </c>
      <c r="I34" s="931">
        <v>259.7</v>
      </c>
      <c r="J34" s="931">
        <v>261.60000000000002</v>
      </c>
      <c r="K34" s="931">
        <v>263.39999999999998</v>
      </c>
      <c r="L34" s="931">
        <v>264.39999999999998</v>
      </c>
      <c r="M34" s="931">
        <v>264.8</v>
      </c>
      <c r="N34" s="932">
        <v>267</v>
      </c>
      <c r="Q34"/>
      <c r="R34"/>
      <c r="S34"/>
      <c r="T34"/>
    </row>
    <row r="35" spans="1:20" s="919" customFormat="1" ht="13.5">
      <c r="A35" s="933">
        <v>2015</v>
      </c>
      <c r="B35" s="934">
        <v>270.5</v>
      </c>
      <c r="C35" s="934">
        <v>271.5</v>
      </c>
      <c r="D35" s="934">
        <v>272.60000000000002</v>
      </c>
      <c r="E35" s="934">
        <v>270.89999999999998</v>
      </c>
      <c r="F35" s="934">
        <v>273.3</v>
      </c>
      <c r="G35" s="934">
        <v>272</v>
      </c>
      <c r="H35" s="934">
        <v>267.8</v>
      </c>
      <c r="I35" s="934">
        <v>262.10000000000002</v>
      </c>
      <c r="J35" s="934">
        <v>261.39999999999998</v>
      </c>
      <c r="K35" s="934">
        <v>264.5</v>
      </c>
      <c r="L35" s="934">
        <v>266.60000000000002</v>
      </c>
      <c r="M35" s="934">
        <v>268.10000000000002</v>
      </c>
      <c r="N35" s="935">
        <v>267.89999999999998</v>
      </c>
      <c r="Q35"/>
      <c r="R35"/>
      <c r="S35"/>
      <c r="T35"/>
    </row>
    <row r="36" spans="1:20" ht="13.5">
      <c r="A36" s="933">
        <v>2016</v>
      </c>
      <c r="B36" s="934">
        <v>270.10000000000002</v>
      </c>
      <c r="C36" s="934">
        <v>272.10000000000002</v>
      </c>
      <c r="D36" s="934">
        <v>268.7</v>
      </c>
      <c r="E36" s="934">
        <v>267.7</v>
      </c>
      <c r="F36" s="934">
        <v>266.10000000000002</v>
      </c>
      <c r="G36" s="934">
        <v>263.60000000000002</v>
      </c>
      <c r="H36" s="934">
        <v>259.10000000000002</v>
      </c>
      <c r="I36" s="934">
        <v>256.7</v>
      </c>
      <c r="J36" s="934">
        <v>259.60000000000002</v>
      </c>
      <c r="K36" s="934">
        <v>263.8</v>
      </c>
      <c r="L36" s="934">
        <v>267.10000000000002</v>
      </c>
      <c r="M36" s="934">
        <v>271.10000000000002</v>
      </c>
      <c r="N36" s="935">
        <v>265.2</v>
      </c>
    </row>
    <row r="37" spans="1:20" ht="13.5">
      <c r="A37" s="933">
        <v>2017</v>
      </c>
      <c r="B37" s="934">
        <v>272.88640213541373</v>
      </c>
      <c r="C37" s="934">
        <v>276.25085307594861</v>
      </c>
      <c r="D37" s="934">
        <v>274.85711246631678</v>
      </c>
      <c r="E37" s="934">
        <v>274.82589285714283</v>
      </c>
      <c r="F37" s="934">
        <v>275.79789937320038</v>
      </c>
      <c r="G37" s="934">
        <v>275.68322171001125</v>
      </c>
      <c r="H37" s="934">
        <v>271.12366069701773</v>
      </c>
      <c r="I37" s="934">
        <v>265.89233861961111</v>
      </c>
      <c r="J37" s="934">
        <v>268.51868601734992</v>
      </c>
      <c r="K37" s="934">
        <v>269.27624185210152</v>
      </c>
      <c r="L37" s="934">
        <v>272.87214014486779</v>
      </c>
      <c r="M37" s="934">
        <v>275.60365369340764</v>
      </c>
      <c r="N37" s="935">
        <v>272.59345923219968</v>
      </c>
    </row>
    <row r="38" spans="1:20" ht="13.5">
      <c r="A38" s="933">
        <v>2018</v>
      </c>
      <c r="B38" s="934">
        <v>271.81169536218374</v>
      </c>
      <c r="C38" s="934">
        <v>271.62933094384721</v>
      </c>
      <c r="D38" s="934">
        <v>275.82298136645966</v>
      </c>
      <c r="E38" s="934">
        <v>276.47664184157117</v>
      </c>
      <c r="F38" s="934">
        <v>276.53879641485253</v>
      </c>
      <c r="G38" s="934">
        <v>273.5957050315024</v>
      </c>
      <c r="H38" s="934">
        <v>267.18371383829231</v>
      </c>
      <c r="I38" s="934">
        <v>262.45748745224398</v>
      </c>
      <c r="J38" s="934">
        <v>265.66096423017115</v>
      </c>
      <c r="K38" s="934">
        <v>270.12991512212</v>
      </c>
      <c r="L38" s="934">
        <v>273.99583766909478</v>
      </c>
      <c r="M38" s="934">
        <v>277.44326025733028</v>
      </c>
      <c r="N38" s="935">
        <v>271.5347702055667</v>
      </c>
    </row>
    <row r="39" spans="1:20" ht="13.5">
      <c r="A39" s="1108">
        <v>2019</v>
      </c>
      <c r="B39" s="1109">
        <v>281.27826336739287</v>
      </c>
      <c r="C39" s="1109">
        <v>284.30536717690359</v>
      </c>
      <c r="D39" s="1109">
        <v>286.22046450702811</v>
      </c>
      <c r="E39" s="1109">
        <v>290.8767352564733</v>
      </c>
      <c r="F39" s="1109">
        <v>285.31500572737696</v>
      </c>
      <c r="G39" s="1109">
        <v>281.29946839929153</v>
      </c>
      <c r="H39" s="1109">
        <v>274.8623926185175</v>
      </c>
      <c r="I39" s="1109">
        <v>271.9152332887009</v>
      </c>
      <c r="J39" s="1109">
        <v>273.41321243523339</v>
      </c>
      <c r="K39" s="1109">
        <v>276.3</v>
      </c>
      <c r="L39" s="1109">
        <v>279.2</v>
      </c>
      <c r="M39" s="1109">
        <v>286.5</v>
      </c>
      <c r="N39" s="1110">
        <v>286.2</v>
      </c>
    </row>
    <row r="40" spans="1:20" ht="14.25" thickBot="1">
      <c r="A40" s="936">
        <v>2020</v>
      </c>
      <c r="B40" s="937">
        <v>286.2</v>
      </c>
      <c r="C40" s="937">
        <v>288.2</v>
      </c>
      <c r="D40" s="937">
        <v>287.13</v>
      </c>
      <c r="E40" s="937">
        <v>286.24</v>
      </c>
      <c r="F40" s="937">
        <v>285.8</v>
      </c>
      <c r="G40" s="937"/>
      <c r="H40" s="937"/>
      <c r="I40" s="937"/>
      <c r="J40" s="937"/>
      <c r="K40" s="937"/>
      <c r="L40" s="937"/>
      <c r="M40" s="937"/>
      <c r="N40" s="938"/>
    </row>
    <row r="41" spans="1:20" ht="13.5" thickBot="1">
      <c r="B41" s="919"/>
      <c r="C41" s="919"/>
      <c r="D41" s="919"/>
      <c r="E41" s="919"/>
      <c r="F41" s="919"/>
      <c r="G41" s="939" t="s">
        <v>348</v>
      </c>
      <c r="H41" s="919"/>
      <c r="I41" s="919"/>
      <c r="J41" s="919"/>
      <c r="K41" s="919"/>
      <c r="L41" s="919"/>
      <c r="M41" s="919"/>
      <c r="N41" s="940"/>
    </row>
    <row r="42" spans="1:20" ht="14.25" thickBot="1">
      <c r="A42" s="921" t="s">
        <v>346</v>
      </c>
      <c r="B42" s="922" t="s">
        <v>220</v>
      </c>
      <c r="C42" s="922" t="s">
        <v>221</v>
      </c>
      <c r="D42" s="922" t="s">
        <v>222</v>
      </c>
      <c r="E42" s="922" t="s">
        <v>223</v>
      </c>
      <c r="F42" s="922" t="s">
        <v>224</v>
      </c>
      <c r="G42" s="922" t="s">
        <v>225</v>
      </c>
      <c r="H42" s="922" t="s">
        <v>226</v>
      </c>
      <c r="I42" s="922" t="s">
        <v>227</v>
      </c>
      <c r="J42" s="922" t="s">
        <v>228</v>
      </c>
      <c r="K42" s="922" t="s">
        <v>229</v>
      </c>
      <c r="L42" s="922" t="s">
        <v>230</v>
      </c>
      <c r="M42" s="922" t="s">
        <v>231</v>
      </c>
      <c r="N42" s="922" t="s">
        <v>238</v>
      </c>
    </row>
    <row r="43" spans="1:20" ht="13.5">
      <c r="A43" s="923">
        <v>2004</v>
      </c>
      <c r="B43" s="924">
        <v>240.7</v>
      </c>
      <c r="C43" s="924">
        <v>241.7</v>
      </c>
      <c r="D43" s="924">
        <v>243.7</v>
      </c>
      <c r="E43" s="924">
        <v>237.7</v>
      </c>
      <c r="F43" s="924">
        <v>240.8</v>
      </c>
      <c r="G43" s="924">
        <v>241.5</v>
      </c>
      <c r="H43" s="924">
        <v>243.3</v>
      </c>
      <c r="I43" s="924">
        <v>237.1</v>
      </c>
      <c r="J43" s="924">
        <v>241.6</v>
      </c>
      <c r="K43" s="924">
        <v>238.8</v>
      </c>
      <c r="L43" s="924">
        <v>245.7</v>
      </c>
      <c r="M43" s="924">
        <v>249.9</v>
      </c>
      <c r="N43" s="925">
        <v>242.4</v>
      </c>
    </row>
    <row r="44" spans="1:20" ht="13.5">
      <c r="A44" s="926">
        <v>2005</v>
      </c>
      <c r="B44" s="927">
        <v>253.1</v>
      </c>
      <c r="C44" s="927">
        <v>256.89999999999998</v>
      </c>
      <c r="D44" s="927">
        <v>255</v>
      </c>
      <c r="E44" s="927">
        <v>253.3</v>
      </c>
      <c r="F44" s="927">
        <v>253</v>
      </c>
      <c r="G44" s="927">
        <v>252.2</v>
      </c>
      <c r="H44" s="927">
        <v>251.1</v>
      </c>
      <c r="I44" s="927">
        <v>247.9</v>
      </c>
      <c r="J44" s="927">
        <v>246.7</v>
      </c>
      <c r="K44" s="927">
        <v>249.2</v>
      </c>
      <c r="L44" s="927">
        <v>250.4</v>
      </c>
      <c r="M44" s="927">
        <v>256.2</v>
      </c>
      <c r="N44" s="928">
        <v>251.9</v>
      </c>
    </row>
    <row r="45" spans="1:20" ht="13.5">
      <c r="A45" s="926">
        <v>2006</v>
      </c>
      <c r="B45" s="927">
        <v>257.8</v>
      </c>
      <c r="C45" s="927">
        <v>258.60000000000002</v>
      </c>
      <c r="D45" s="927">
        <v>259.39999999999998</v>
      </c>
      <c r="E45" s="927">
        <v>256.39999999999998</v>
      </c>
      <c r="F45" s="927">
        <v>257.60000000000002</v>
      </c>
      <c r="G45" s="927">
        <v>256.10000000000002</v>
      </c>
      <c r="H45" s="927">
        <v>250.4</v>
      </c>
      <c r="I45" s="927">
        <v>248.4</v>
      </c>
      <c r="J45" s="927">
        <v>249.2</v>
      </c>
      <c r="K45" s="927">
        <v>246.2</v>
      </c>
      <c r="L45" s="927">
        <v>246.3</v>
      </c>
      <c r="M45" s="927">
        <v>251</v>
      </c>
      <c r="N45" s="928">
        <v>253.1</v>
      </c>
    </row>
    <row r="46" spans="1:20" ht="13.5">
      <c r="A46" s="926">
        <v>2007</v>
      </c>
      <c r="B46" s="927">
        <v>257</v>
      </c>
      <c r="C46" s="927">
        <v>258.60000000000002</v>
      </c>
      <c r="D46" s="927">
        <v>258.5</v>
      </c>
      <c r="E46" s="927">
        <v>260.5</v>
      </c>
      <c r="F46" s="927">
        <v>258.8</v>
      </c>
      <c r="G46" s="927">
        <v>257.5</v>
      </c>
      <c r="H46" s="927">
        <v>254.5</v>
      </c>
      <c r="I46" s="927">
        <v>250.9</v>
      </c>
      <c r="J46" s="927">
        <v>249.3</v>
      </c>
      <c r="K46" s="927">
        <v>246.9</v>
      </c>
      <c r="L46" s="927">
        <v>251.1</v>
      </c>
      <c r="M46" s="927">
        <v>253</v>
      </c>
      <c r="N46" s="928">
        <v>254.3</v>
      </c>
    </row>
    <row r="47" spans="1:20" ht="13.5">
      <c r="A47" s="926">
        <v>2008</v>
      </c>
      <c r="B47" s="927">
        <v>260</v>
      </c>
      <c r="C47" s="927">
        <v>259.7</v>
      </c>
      <c r="D47" s="927">
        <v>256.5</v>
      </c>
      <c r="E47" s="927">
        <v>253.2</v>
      </c>
      <c r="F47" s="927">
        <v>257.89999999999998</v>
      </c>
      <c r="G47" s="927">
        <v>255.5</v>
      </c>
      <c r="H47" s="927">
        <v>249</v>
      </c>
      <c r="I47" s="927">
        <v>247.1</v>
      </c>
      <c r="J47" s="927">
        <v>246.8</v>
      </c>
      <c r="K47" s="927">
        <v>243.8</v>
      </c>
      <c r="L47" s="927">
        <v>247.6</v>
      </c>
      <c r="M47" s="927">
        <v>252.5</v>
      </c>
      <c r="N47" s="928">
        <v>252.2</v>
      </c>
    </row>
    <row r="48" spans="1:20" ht="13.5">
      <c r="A48" s="926">
        <v>2009</v>
      </c>
      <c r="B48" s="927">
        <v>254.8</v>
      </c>
      <c r="C48" s="927">
        <v>256.39999999999998</v>
      </c>
      <c r="D48" s="927">
        <v>258.2</v>
      </c>
      <c r="E48" s="927">
        <v>257.39999999999998</v>
      </c>
      <c r="F48" s="927">
        <v>257.39999999999998</v>
      </c>
      <c r="G48" s="927">
        <v>255.2</v>
      </c>
      <c r="H48" s="927">
        <v>253.6</v>
      </c>
      <c r="I48" s="927">
        <v>250.6</v>
      </c>
      <c r="J48" s="927">
        <v>251.8</v>
      </c>
      <c r="K48" s="927">
        <v>252.9</v>
      </c>
      <c r="L48" s="927">
        <v>255.6</v>
      </c>
      <c r="M48" s="927">
        <v>260.8</v>
      </c>
      <c r="N48" s="928">
        <v>255.4</v>
      </c>
    </row>
    <row r="49" spans="1:14" ht="13.5">
      <c r="A49" s="926">
        <v>2010</v>
      </c>
      <c r="B49" s="927">
        <v>261.8</v>
      </c>
      <c r="C49" s="927">
        <v>267.39999999999998</v>
      </c>
      <c r="D49" s="927">
        <v>265.7</v>
      </c>
      <c r="E49" s="927">
        <v>267.89999999999998</v>
      </c>
      <c r="F49" s="927">
        <v>268.8</v>
      </c>
      <c r="G49" s="927">
        <v>266.89999999999998</v>
      </c>
      <c r="H49" s="927">
        <v>264.39999999999998</v>
      </c>
      <c r="I49" s="927">
        <v>259.89999999999998</v>
      </c>
      <c r="J49" s="927">
        <v>258.10000000000002</v>
      </c>
      <c r="K49" s="927">
        <v>254.5</v>
      </c>
      <c r="L49" s="927">
        <v>258.10000000000002</v>
      </c>
      <c r="M49" s="927">
        <v>262.5</v>
      </c>
      <c r="N49" s="928">
        <v>262.8</v>
      </c>
    </row>
    <row r="50" spans="1:14" ht="13.5">
      <c r="A50" s="926">
        <v>2011</v>
      </c>
      <c r="B50" s="927">
        <v>262.7</v>
      </c>
      <c r="C50" s="927">
        <v>262.60000000000002</v>
      </c>
      <c r="D50" s="927">
        <v>262.2</v>
      </c>
      <c r="E50" s="927">
        <v>261.5</v>
      </c>
      <c r="F50" s="927">
        <v>261.2</v>
      </c>
      <c r="G50" s="927">
        <v>258</v>
      </c>
      <c r="H50" s="927">
        <v>256.2</v>
      </c>
      <c r="I50" s="927">
        <v>251.1</v>
      </c>
      <c r="J50" s="927">
        <v>250.5</v>
      </c>
      <c r="K50" s="927">
        <v>251.1</v>
      </c>
      <c r="L50" s="927">
        <v>253.3</v>
      </c>
      <c r="M50" s="927">
        <v>259.5</v>
      </c>
      <c r="N50" s="928">
        <v>257.2</v>
      </c>
    </row>
    <row r="51" spans="1:14" ht="13.5">
      <c r="A51" s="926">
        <v>2012</v>
      </c>
      <c r="B51" s="927">
        <v>263.39999999999998</v>
      </c>
      <c r="C51" s="927">
        <v>263.8</v>
      </c>
      <c r="D51" s="927">
        <v>264</v>
      </c>
      <c r="E51" s="927">
        <v>262.5</v>
      </c>
      <c r="F51" s="927">
        <v>265.3</v>
      </c>
      <c r="G51" s="927">
        <v>262.2</v>
      </c>
      <c r="H51" s="927">
        <v>260.3</v>
      </c>
      <c r="I51" s="927">
        <v>256</v>
      </c>
      <c r="J51" s="927">
        <v>256.2</v>
      </c>
      <c r="K51" s="927">
        <v>257.60000000000002</v>
      </c>
      <c r="L51" s="927">
        <v>260.7</v>
      </c>
      <c r="M51" s="927">
        <v>263.5</v>
      </c>
      <c r="N51" s="928">
        <v>261.3</v>
      </c>
    </row>
    <row r="52" spans="1:14" ht="13.5">
      <c r="A52" s="926">
        <v>2013</v>
      </c>
      <c r="B52" s="927">
        <v>263.7</v>
      </c>
      <c r="C52" s="927">
        <v>268.2</v>
      </c>
      <c r="D52" s="927">
        <v>266.3</v>
      </c>
      <c r="E52" s="927">
        <v>267.2</v>
      </c>
      <c r="F52" s="927">
        <v>267</v>
      </c>
      <c r="G52" s="927">
        <v>269.39999999999998</v>
      </c>
      <c r="H52" s="927">
        <v>265.3</v>
      </c>
      <c r="I52" s="927">
        <v>261.7</v>
      </c>
      <c r="J52" s="927">
        <v>261.2</v>
      </c>
      <c r="K52" s="927">
        <v>259.89999999999998</v>
      </c>
      <c r="L52" s="927">
        <v>263.3</v>
      </c>
      <c r="M52" s="927">
        <v>265.8</v>
      </c>
      <c r="N52" s="928">
        <v>264.8</v>
      </c>
    </row>
    <row r="53" spans="1:14" ht="13.5">
      <c r="A53" s="930">
        <v>2014</v>
      </c>
      <c r="B53" s="927">
        <v>267.7</v>
      </c>
      <c r="C53" s="927">
        <v>270.8</v>
      </c>
      <c r="D53" s="927">
        <v>267.3</v>
      </c>
      <c r="E53" s="927">
        <v>267.2</v>
      </c>
      <c r="F53" s="927">
        <v>267.7</v>
      </c>
      <c r="G53" s="927">
        <v>267.39999999999998</v>
      </c>
      <c r="H53" s="927">
        <v>264.89999999999998</v>
      </c>
      <c r="I53" s="927">
        <v>263.3</v>
      </c>
      <c r="J53" s="927">
        <v>260.39999999999998</v>
      </c>
      <c r="K53" s="927">
        <v>262</v>
      </c>
      <c r="L53" s="927">
        <v>263.3</v>
      </c>
      <c r="M53" s="927">
        <v>267.89999999999998</v>
      </c>
      <c r="N53" s="928">
        <v>265.7</v>
      </c>
    </row>
    <row r="54" spans="1:14" ht="13.5">
      <c r="A54" s="933">
        <v>2015</v>
      </c>
      <c r="B54" s="941">
        <v>270.89999999999998</v>
      </c>
      <c r="C54" s="941">
        <v>271.7</v>
      </c>
      <c r="D54" s="941">
        <v>270.89999999999998</v>
      </c>
      <c r="E54" s="941">
        <v>272.5</v>
      </c>
      <c r="F54" s="941">
        <v>274.8</v>
      </c>
      <c r="G54" s="941">
        <v>275.7</v>
      </c>
      <c r="H54" s="941">
        <v>272.39999999999998</v>
      </c>
      <c r="I54" s="941">
        <v>268.60000000000002</v>
      </c>
      <c r="J54" s="941">
        <v>266.3</v>
      </c>
      <c r="K54" s="941">
        <v>266.10000000000002</v>
      </c>
      <c r="L54" s="941">
        <v>268.7</v>
      </c>
      <c r="M54" s="941">
        <v>270.39999999999998</v>
      </c>
      <c r="N54" s="942">
        <v>270.5</v>
      </c>
    </row>
    <row r="55" spans="1:14" ht="13.5">
      <c r="A55" s="933">
        <v>2016</v>
      </c>
      <c r="B55" s="941">
        <v>271.7</v>
      </c>
      <c r="C55" s="941">
        <v>271.89999999999998</v>
      </c>
      <c r="D55" s="941">
        <v>270.2</v>
      </c>
      <c r="E55" s="941">
        <v>272.2</v>
      </c>
      <c r="F55" s="941">
        <v>275.5</v>
      </c>
      <c r="G55" s="941">
        <v>274.2</v>
      </c>
      <c r="H55" s="941">
        <v>270.5</v>
      </c>
      <c r="I55" s="941">
        <v>268.7</v>
      </c>
      <c r="J55" s="941">
        <v>268</v>
      </c>
      <c r="K55" s="941">
        <v>270</v>
      </c>
      <c r="L55" s="941">
        <v>273.2</v>
      </c>
      <c r="M55" s="941">
        <v>276.5</v>
      </c>
      <c r="N55" s="942">
        <v>271.8</v>
      </c>
    </row>
    <row r="56" spans="1:14" ht="13.5">
      <c r="A56" s="933">
        <v>2017</v>
      </c>
      <c r="B56" s="941">
        <v>276.69926282533487</v>
      </c>
      <c r="C56" s="941">
        <v>276.47892871209154</v>
      </c>
      <c r="D56" s="941">
        <v>278.22339935513622</v>
      </c>
      <c r="E56" s="941">
        <v>279.34229084700496</v>
      </c>
      <c r="F56" s="941">
        <v>281.69560720701139</v>
      </c>
      <c r="G56" s="941">
        <v>282.87137778735314</v>
      </c>
      <c r="H56" s="941">
        <v>277.47576558713354</v>
      </c>
      <c r="I56" s="941">
        <v>274.10388337620998</v>
      </c>
      <c r="J56" s="941">
        <v>273.58284883720944</v>
      </c>
      <c r="K56" s="941">
        <v>274.03936753791561</v>
      </c>
      <c r="L56" s="941">
        <v>275.29776603686923</v>
      </c>
      <c r="M56" s="941">
        <v>280.80114332380572</v>
      </c>
      <c r="N56" s="935">
        <v>277.62487398742144</v>
      </c>
    </row>
    <row r="57" spans="1:14" ht="13.5">
      <c r="A57" s="933">
        <v>2018</v>
      </c>
      <c r="B57" s="934">
        <v>279.54637865311327</v>
      </c>
      <c r="C57" s="934">
        <v>282.17688062735988</v>
      </c>
      <c r="D57" s="934">
        <v>283.66516998075673</v>
      </c>
      <c r="E57" s="934">
        <v>284.39577732607717</v>
      </c>
      <c r="F57" s="934">
        <v>286.91837000390598</v>
      </c>
      <c r="G57" s="934">
        <v>286.16812790097981</v>
      </c>
      <c r="H57" s="934">
        <v>281.7233466698047</v>
      </c>
      <c r="I57" s="934">
        <v>279.00896414342645</v>
      </c>
      <c r="J57" s="934">
        <v>276.36222177119254</v>
      </c>
      <c r="K57" s="934">
        <v>278.71065267650755</v>
      </c>
      <c r="L57" s="934">
        <v>284.00026838432649</v>
      </c>
      <c r="M57" s="934">
        <v>284.93782985955824</v>
      </c>
      <c r="N57" s="935">
        <v>282.28926615670917</v>
      </c>
    </row>
    <row r="58" spans="1:14" ht="13.5">
      <c r="A58" s="1108">
        <v>2019</v>
      </c>
      <c r="B58" s="1109">
        <v>287.03444832750858</v>
      </c>
      <c r="C58" s="1109">
        <v>289.1459538749898</v>
      </c>
      <c r="D58" s="1109">
        <v>288.5072199817875</v>
      </c>
      <c r="E58" s="1109">
        <v>290.10412746204969</v>
      </c>
      <c r="F58" s="1109">
        <v>292.71949231485786</v>
      </c>
      <c r="G58" s="1109">
        <v>289.1722528130237</v>
      </c>
      <c r="H58" s="1109">
        <v>284.60732456803191</v>
      </c>
      <c r="I58" s="1109">
        <v>281.83476394849748</v>
      </c>
      <c r="J58" s="1109">
        <v>281.74347936186393</v>
      </c>
      <c r="K58" s="1109">
        <v>280</v>
      </c>
      <c r="L58" s="1109">
        <v>283.39999999999998</v>
      </c>
      <c r="M58" s="1109">
        <v>281.7</v>
      </c>
      <c r="N58" s="1110">
        <v>280.2</v>
      </c>
    </row>
    <row r="59" spans="1:14" ht="14.25" thickBot="1">
      <c r="A59" s="936">
        <v>2020</v>
      </c>
      <c r="B59" s="937">
        <v>288.10000000000002</v>
      </c>
      <c r="C59" s="937">
        <v>289.7</v>
      </c>
      <c r="D59" s="937">
        <v>291.47000000000003</v>
      </c>
      <c r="E59" s="937">
        <v>290.86</v>
      </c>
      <c r="F59" s="937">
        <v>294.3</v>
      </c>
      <c r="G59" s="937"/>
      <c r="H59" s="937"/>
      <c r="I59" s="937"/>
      <c r="J59" s="937"/>
      <c r="K59" s="937"/>
      <c r="L59" s="937"/>
      <c r="M59" s="937"/>
      <c r="N59" s="938"/>
    </row>
    <row r="60" spans="1:14">
      <c r="I60" s="919"/>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15" zoomScale="75" workbookViewId="0">
      <selection activeCell="AE151" sqref="AE151"/>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48" t="s">
        <v>440</v>
      </c>
      <c r="B2" s="1448"/>
      <c r="C2" s="1448"/>
      <c r="D2" s="1448"/>
      <c r="E2" s="1448"/>
      <c r="F2" s="1448"/>
      <c r="G2" s="1448"/>
      <c r="H2" s="1448"/>
      <c r="I2" s="1448"/>
      <c r="J2" s="1448"/>
      <c r="K2" s="1448"/>
      <c r="L2" s="1448"/>
      <c r="M2" s="1448"/>
    </row>
    <row r="3" spans="1:29" ht="12.75" hidden="1" customHeight="1">
      <c r="A3" s="1448"/>
      <c r="B3" s="1448"/>
      <c r="C3" s="1448"/>
      <c r="D3" s="1448"/>
      <c r="E3" s="1448"/>
      <c r="F3" s="1448"/>
      <c r="G3" s="1448"/>
      <c r="H3" s="1448"/>
      <c r="I3" s="1448"/>
      <c r="J3" s="1448"/>
      <c r="K3" s="1448"/>
      <c r="L3" s="1448"/>
      <c r="M3" s="1448"/>
    </row>
    <row r="4" spans="1:29" ht="12.75" hidden="1" customHeight="1">
      <c r="A4" s="1448"/>
      <c r="B4" s="1448"/>
      <c r="C4" s="1448"/>
      <c r="D4" s="1448"/>
      <c r="E4" s="1448"/>
      <c r="F4" s="1448"/>
      <c r="G4" s="1448"/>
      <c r="H4" s="1448"/>
      <c r="I4" s="1448"/>
      <c r="J4" s="1448"/>
      <c r="K4" s="1448"/>
      <c r="L4" s="1448"/>
      <c r="M4" s="1448"/>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47" t="s">
        <v>217</v>
      </c>
      <c r="R7" s="1447"/>
      <c r="S7" s="1447"/>
      <c r="T7" s="1112"/>
      <c r="U7" s="139">
        <v>2003</v>
      </c>
      <c r="V7" s="1447" t="s">
        <v>218</v>
      </c>
      <c r="W7" s="1449"/>
      <c r="X7" s="1112"/>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47" t="s">
        <v>217</v>
      </c>
      <c r="Q16" s="1447"/>
      <c r="R16" s="1447"/>
      <c r="S16" s="1447"/>
      <c r="T16" s="140"/>
      <c r="U16" s="139">
        <v>2004</v>
      </c>
      <c r="V16" s="1447" t="s">
        <v>218</v>
      </c>
      <c r="W16" s="1447"/>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47" t="s">
        <v>217</v>
      </c>
      <c r="Q25" s="1447"/>
      <c r="R25" s="1447"/>
      <c r="S25" s="1447"/>
      <c r="T25" s="140"/>
      <c r="U25" s="139">
        <v>2005</v>
      </c>
      <c r="V25" s="1447" t="s">
        <v>218</v>
      </c>
      <c r="W25" s="1447"/>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47" t="s">
        <v>217</v>
      </c>
      <c r="Q34" s="1447"/>
      <c r="R34" s="1447"/>
      <c r="S34" s="1447"/>
      <c r="T34" s="140"/>
      <c r="U34" s="139">
        <v>2006</v>
      </c>
      <c r="V34" s="1447" t="s">
        <v>218</v>
      </c>
      <c r="W34" s="1447"/>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47" t="s">
        <v>217</v>
      </c>
      <c r="Q43" s="1447"/>
      <c r="R43" s="1447"/>
      <c r="S43" s="1447"/>
      <c r="T43" s="140"/>
      <c r="U43" s="139">
        <v>2007</v>
      </c>
      <c r="V43" s="1447" t="s">
        <v>218</v>
      </c>
      <c r="W43" s="1447"/>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47" t="s">
        <v>217</v>
      </c>
      <c r="Q52" s="1447"/>
      <c r="R52" s="1447"/>
      <c r="S52" s="1447"/>
      <c r="T52" s="140"/>
      <c r="U52" s="139">
        <v>2008</v>
      </c>
      <c r="V52" s="1447" t="s">
        <v>218</v>
      </c>
      <c r="W52" s="1447"/>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47" t="s">
        <v>217</v>
      </c>
      <c r="Q61" s="1447"/>
      <c r="R61" s="1447"/>
      <c r="S61" s="1447"/>
      <c r="T61" s="140"/>
      <c r="U61" s="139">
        <v>2009</v>
      </c>
      <c r="V61" s="1447" t="s">
        <v>218</v>
      </c>
      <c r="W61" s="1447"/>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47" t="s">
        <v>217</v>
      </c>
      <c r="Q70" s="1447"/>
      <c r="R70" s="1447"/>
      <c r="S70" s="1447"/>
      <c r="T70" s="140"/>
      <c r="U70" s="139">
        <v>2010</v>
      </c>
      <c r="V70" s="1447" t="s">
        <v>218</v>
      </c>
      <c r="W70" s="1447"/>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47" t="s">
        <v>217</v>
      </c>
      <c r="Q79" s="1447"/>
      <c r="R79" s="1447"/>
      <c r="S79" s="1447"/>
      <c r="T79" s="140"/>
      <c r="U79" s="139">
        <v>2011</v>
      </c>
      <c r="V79" s="1447" t="s">
        <v>218</v>
      </c>
      <c r="W79" s="1447"/>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47" t="s">
        <v>217</v>
      </c>
      <c r="Q88" s="1447"/>
      <c r="R88" s="1447"/>
      <c r="S88" s="1447"/>
      <c r="T88" s="140"/>
      <c r="U88" s="139">
        <v>2012</v>
      </c>
      <c r="V88" s="1447" t="s">
        <v>218</v>
      </c>
      <c r="W88" s="1447"/>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47" t="s">
        <v>217</v>
      </c>
      <c r="Q97" s="1447"/>
      <c r="R97" s="1447"/>
      <c r="S97" s="1447"/>
      <c r="T97" s="140"/>
      <c r="U97" s="139">
        <v>2013</v>
      </c>
      <c r="V97" s="1447" t="s">
        <v>218</v>
      </c>
      <c r="W97" s="1447"/>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47" t="s">
        <v>217</v>
      </c>
      <c r="Q106" s="1447"/>
      <c r="R106" s="1447"/>
      <c r="S106" s="1447"/>
      <c r="T106" s="140"/>
      <c r="U106" s="139">
        <v>2014</v>
      </c>
      <c r="V106" s="1447" t="s">
        <v>218</v>
      </c>
      <c r="W106" s="1447"/>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47" t="s">
        <v>217</v>
      </c>
      <c r="Q116" s="1447"/>
      <c r="R116" s="1447"/>
      <c r="S116" s="1447"/>
      <c r="T116" s="140"/>
      <c r="U116" s="139">
        <v>2015</v>
      </c>
      <c r="V116" s="1447" t="s">
        <v>218</v>
      </c>
      <c r="W116" s="1447"/>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47" t="s">
        <v>217</v>
      </c>
      <c r="Q126" s="1447"/>
      <c r="R126" s="1447"/>
      <c r="S126" s="1447"/>
      <c r="T126" s="140"/>
      <c r="U126" s="139">
        <v>2016</v>
      </c>
      <c r="V126" s="1447" t="s">
        <v>218</v>
      </c>
      <c r="W126" s="1447"/>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47" t="s">
        <v>217</v>
      </c>
      <c r="Q136" s="1447"/>
      <c r="R136" s="1447"/>
      <c r="S136" s="1447"/>
      <c r="T136" s="140"/>
      <c r="U136" s="139">
        <v>2017</v>
      </c>
      <c r="V136" s="1447" t="s">
        <v>218</v>
      </c>
      <c r="W136" s="1447"/>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s="106"/>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s="106"/>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s="106"/>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s="106"/>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s="106"/>
      <c r="AD144" s="106"/>
    </row>
    <row r="145" spans="1:34" ht="15">
      <c r="AA145" s="160"/>
      <c r="AB145" s="142"/>
      <c r="AC145" s="949"/>
      <c r="AD145" s="949"/>
    </row>
    <row r="146" spans="1:34" ht="16.5" thickBot="1">
      <c r="A146" s="139">
        <v>2018</v>
      </c>
      <c r="B146" s="140"/>
      <c r="C146" s="140"/>
      <c r="D146" s="140"/>
      <c r="E146" s="140"/>
      <c r="F146" s="140"/>
      <c r="G146" s="140"/>
      <c r="H146" s="140"/>
      <c r="I146" s="140"/>
      <c r="J146" s="140"/>
      <c r="K146" s="140"/>
      <c r="L146" s="141" t="s">
        <v>216</v>
      </c>
      <c r="M146" s="140"/>
      <c r="N146" s="173"/>
      <c r="O146" s="139">
        <v>2018</v>
      </c>
      <c r="P146" s="1447" t="s">
        <v>217</v>
      </c>
      <c r="Q146" s="1447"/>
      <c r="R146" s="1447"/>
      <c r="S146" s="1447"/>
      <c r="T146" s="140"/>
      <c r="U146" s="139">
        <v>2018</v>
      </c>
      <c r="V146" s="1447" t="s">
        <v>218</v>
      </c>
      <c r="W146" s="1447"/>
      <c r="X146" s="140"/>
      <c r="Y146" s="225">
        <v>2018</v>
      </c>
      <c r="Z146" s="140"/>
      <c r="AA146" s="160"/>
      <c r="AB146" s="106"/>
      <c r="AC146" s="949"/>
      <c r="AD146" s="949"/>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s="106"/>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s="106"/>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s="106"/>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s="106"/>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s="106"/>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s="106"/>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s="106"/>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s="106"/>
      <c r="AD154" s="106"/>
      <c r="AE154" s="106"/>
      <c r="AF154" s="106"/>
      <c r="AG154" s="106"/>
      <c r="AH154" s="106"/>
    </row>
    <row r="155" spans="1:34">
      <c r="AA155" s="106"/>
      <c r="AB155" s="106"/>
      <c r="AC155" s="106"/>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47" t="s">
        <v>217</v>
      </c>
      <c r="Q156" s="1447"/>
      <c r="R156" s="1447"/>
      <c r="S156" s="1447"/>
      <c r="T156" s="140"/>
      <c r="U156" s="139">
        <v>2019</v>
      </c>
      <c r="V156" s="1447" t="s">
        <v>218</v>
      </c>
      <c r="W156" s="1447"/>
      <c r="X156" s="140"/>
      <c r="Y156" s="225">
        <v>2019</v>
      </c>
      <c r="Z156" s="140"/>
      <c r="AA156" s="106"/>
      <c r="AB156" s="106"/>
      <c r="AC156" s="10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s="106"/>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9">
        <v>12171.089276441808</v>
      </c>
      <c r="AA158" s="106"/>
      <c r="AB158" s="106"/>
      <c r="AC158" s="106"/>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s="106"/>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s="106"/>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s="106"/>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s="106"/>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s="106"/>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s="106"/>
      <c r="AD164" s="106"/>
      <c r="AE164" s="106"/>
      <c r="AF164" s="106"/>
      <c r="AG164" s="106"/>
      <c r="AH164" s="106"/>
    </row>
    <row r="165" spans="1:34">
      <c r="AA165" s="106"/>
      <c r="AB165"/>
      <c r="AC165" s="106"/>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47" t="s">
        <v>217</v>
      </c>
      <c r="Q166" s="1447"/>
      <c r="R166" s="1447"/>
      <c r="S166" s="1447"/>
      <c r="T166" s="140"/>
      <c r="U166" s="139">
        <v>2020</v>
      </c>
      <c r="V166" s="1447" t="s">
        <v>218</v>
      </c>
      <c r="W166" s="1447"/>
      <c r="X166" s="140"/>
      <c r="Y166" s="225">
        <v>2020</v>
      </c>
      <c r="Z166" s="140"/>
      <c r="AA166" s="106"/>
      <c r="AB166"/>
      <c r="AC166" s="10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s="106"/>
      <c r="AD167" s="106"/>
      <c r="AE167" s="106"/>
      <c r="AF167" s="106"/>
      <c r="AG167" s="106"/>
      <c r="AH167" s="106"/>
    </row>
    <row r="168" spans="1:34" ht="13.5" thickBot="1">
      <c r="A168" s="250" t="s">
        <v>239</v>
      </c>
      <c r="B168" s="1165">
        <v>12293.668</v>
      </c>
      <c r="C168" s="1165">
        <v>12396.350180400879</v>
      </c>
      <c r="D168" s="185">
        <v>12086.149992818097</v>
      </c>
      <c r="E168" s="185">
        <v>11603.106305993873</v>
      </c>
      <c r="F168" s="185">
        <v>11482.267355568953</v>
      </c>
      <c r="G168" s="185"/>
      <c r="H168" s="185"/>
      <c r="I168" s="185"/>
      <c r="J168" s="205"/>
      <c r="K168" s="185"/>
      <c r="L168" s="185"/>
      <c r="M168" s="186"/>
      <c r="N168" s="173"/>
      <c r="O168" s="158" t="s">
        <v>239</v>
      </c>
      <c r="P168" s="215">
        <v>12264.243973304463</v>
      </c>
      <c r="Q168" s="185"/>
      <c r="R168" s="185"/>
      <c r="S168" s="186"/>
      <c r="T168" s="140"/>
      <c r="U168" s="158" t="s">
        <v>239</v>
      </c>
      <c r="V168" s="215"/>
      <c r="W168" s="186"/>
      <c r="X168" s="140"/>
      <c r="Y168" s="158" t="s">
        <v>239</v>
      </c>
      <c r="Z168" s="1099"/>
      <c r="AA168" s="106"/>
      <c r="AB168"/>
      <c r="AC168" s="106"/>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c r="H169" s="189"/>
      <c r="I169" s="189"/>
      <c r="J169" s="236"/>
      <c r="K169" s="189"/>
      <c r="L169" s="189"/>
      <c r="M169" s="191"/>
      <c r="N169" s="173"/>
      <c r="O169" s="152" t="s">
        <v>244</v>
      </c>
      <c r="P169" s="258">
        <v>12230.426937043945</v>
      </c>
      <c r="Q169" s="208"/>
      <c r="R169" s="208"/>
      <c r="S169" s="164"/>
      <c r="T169" s="140"/>
      <c r="U169" s="152" t="s">
        <v>244</v>
      </c>
      <c r="V169" s="238"/>
      <c r="W169" s="164"/>
      <c r="X169" s="140"/>
      <c r="Y169" s="152" t="s">
        <v>244</v>
      </c>
      <c r="Z169" s="239"/>
      <c r="AA169" s="106"/>
      <c r="AB169" s="106"/>
      <c r="AC169" s="106"/>
      <c r="AD169" s="106"/>
      <c r="AE169" s="106"/>
      <c r="AF169" s="106"/>
      <c r="AG169" s="106"/>
      <c r="AH169" s="106"/>
    </row>
    <row r="170" spans="1:34">
      <c r="A170" s="195" t="s">
        <v>240</v>
      </c>
      <c r="B170" s="1166">
        <v>12953.451999999999</v>
      </c>
      <c r="C170" s="1166">
        <v>12955.442846668257</v>
      </c>
      <c r="D170" s="196">
        <v>12559.678894534463</v>
      </c>
      <c r="E170" s="196">
        <v>12200.715185932797</v>
      </c>
      <c r="F170" s="196">
        <v>12043.432584369706</v>
      </c>
      <c r="G170" s="196"/>
      <c r="H170" s="196"/>
      <c r="I170" s="196"/>
      <c r="J170" s="196"/>
      <c r="K170" s="196"/>
      <c r="L170" s="196"/>
      <c r="M170" s="165"/>
      <c r="N170" s="173"/>
      <c r="O170" s="152" t="s">
        <v>240</v>
      </c>
      <c r="P170" s="241">
        <v>12830.305160673539</v>
      </c>
      <c r="Q170" s="196"/>
      <c r="R170" s="196"/>
      <c r="S170" s="165"/>
      <c r="T170" s="140"/>
      <c r="U170" s="152" t="s">
        <v>240</v>
      </c>
      <c r="V170" s="195"/>
      <c r="W170" s="165"/>
      <c r="X170" s="140"/>
      <c r="Y170" s="152" t="s">
        <v>240</v>
      </c>
      <c r="Z170" s="242"/>
      <c r="AA170" s="106"/>
      <c r="AB170" s="106"/>
      <c r="AC170" s="106"/>
      <c r="AD170" s="106"/>
      <c r="AE170" s="106"/>
      <c r="AF170" s="106"/>
      <c r="AG170" s="106"/>
      <c r="AH170" s="106"/>
    </row>
    <row r="171" spans="1:34">
      <c r="A171" s="195" t="s">
        <v>241</v>
      </c>
      <c r="B171" s="1166">
        <v>12820.403</v>
      </c>
      <c r="C171" s="1166">
        <v>12812.960174322563</v>
      </c>
      <c r="D171" s="196">
        <v>12404.011122590871</v>
      </c>
      <c r="E171" s="196">
        <v>12093.68836494103</v>
      </c>
      <c r="F171" s="196">
        <v>11923.112759720469</v>
      </c>
      <c r="G171" s="196"/>
      <c r="H171" s="196"/>
      <c r="I171" s="196"/>
      <c r="J171" s="196"/>
      <c r="K171" s="196"/>
      <c r="L171" s="196"/>
      <c r="M171" s="165"/>
      <c r="N171" s="173"/>
      <c r="O171" s="152" t="s">
        <v>241</v>
      </c>
      <c r="P171" s="241">
        <v>12691.577868834069</v>
      </c>
      <c r="Q171" s="196"/>
      <c r="R171" s="196"/>
      <c r="S171" s="165"/>
      <c r="T171" s="140"/>
      <c r="U171" s="152" t="s">
        <v>241</v>
      </c>
      <c r="V171" s="195"/>
      <c r="W171" s="165"/>
      <c r="X171" s="140"/>
      <c r="Y171" s="152" t="s">
        <v>241</v>
      </c>
      <c r="Z171" s="242"/>
      <c r="AA171" s="106"/>
      <c r="AB171" s="106"/>
      <c r="AC171" s="106"/>
      <c r="AD171" s="106"/>
      <c r="AE171" s="106"/>
      <c r="AF171" s="106"/>
      <c r="AG171" s="106"/>
      <c r="AH171" s="106"/>
    </row>
    <row r="172" spans="1:34">
      <c r="A172" s="195" t="s">
        <v>242</v>
      </c>
      <c r="B172" s="1166"/>
      <c r="C172" s="1167"/>
      <c r="D172" s="196"/>
      <c r="E172" s="196"/>
      <c r="F172" s="196">
        <v>12115.686274509804</v>
      </c>
      <c r="G172" s="196"/>
      <c r="H172" s="196"/>
      <c r="I172" s="196"/>
      <c r="J172" s="196"/>
      <c r="K172" s="196"/>
      <c r="L172" s="196"/>
      <c r="M172" s="165"/>
      <c r="N172" s="173"/>
      <c r="O172" s="152" t="s">
        <v>242</v>
      </c>
      <c r="P172" s="241"/>
      <c r="Q172" s="196"/>
      <c r="R172" s="196"/>
      <c r="S172" s="165"/>
      <c r="T172" s="140"/>
      <c r="U172" s="152" t="s">
        <v>242</v>
      </c>
      <c r="V172" s="241"/>
      <c r="W172" s="165"/>
      <c r="X172" s="140"/>
      <c r="Y172" s="152" t="s">
        <v>242</v>
      </c>
      <c r="Z172" s="242"/>
      <c r="AA172" s="106"/>
      <c r="AB172" s="106"/>
      <c r="AC172" s="106"/>
      <c r="AD172" s="106"/>
      <c r="AE172" s="106"/>
      <c r="AF172" s="106"/>
      <c r="AG172" s="106"/>
      <c r="AH172" s="106"/>
    </row>
    <row r="173" spans="1:34">
      <c r="A173" s="195" t="s">
        <v>98</v>
      </c>
      <c r="B173" s="1166">
        <v>10382.365</v>
      </c>
      <c r="C173" s="1166">
        <v>10554.510985315916</v>
      </c>
      <c r="D173" s="196">
        <v>10508.256746814872</v>
      </c>
      <c r="E173" s="196">
        <v>9974.3926900629413</v>
      </c>
      <c r="F173" s="196">
        <v>9676.7357563537662</v>
      </c>
      <c r="G173" s="196"/>
      <c r="H173" s="196"/>
      <c r="I173" s="196"/>
      <c r="J173" s="196"/>
      <c r="K173" s="196"/>
      <c r="L173" s="196"/>
      <c r="M173" s="165"/>
      <c r="N173" s="173"/>
      <c r="O173" s="152" t="s">
        <v>98</v>
      </c>
      <c r="P173" s="241">
        <v>10475.959939025151</v>
      </c>
      <c r="Q173" s="196"/>
      <c r="R173" s="196"/>
      <c r="S173" s="165"/>
      <c r="T173" s="140"/>
      <c r="U173" s="152" t="s">
        <v>98</v>
      </c>
      <c r="V173" s="195"/>
      <c r="W173" s="165"/>
      <c r="X173" s="140"/>
      <c r="Y173" s="152" t="s">
        <v>98</v>
      </c>
      <c r="Z173" s="242"/>
      <c r="AA173" s="106"/>
      <c r="AB173" s="106"/>
      <c r="AC173" s="106"/>
      <c r="AD173" s="106"/>
      <c r="AE173" s="106"/>
      <c r="AF173" s="106"/>
      <c r="AG173" s="106"/>
      <c r="AH173" s="106"/>
    </row>
    <row r="174" spans="1:34" ht="13.5" thickBot="1">
      <c r="A174" s="198" t="s">
        <v>243</v>
      </c>
      <c r="B174" s="1168">
        <v>13188.183000000001</v>
      </c>
      <c r="C174" s="1168">
        <v>13234.41829236263</v>
      </c>
      <c r="D174" s="199">
        <v>12868.44290816252</v>
      </c>
      <c r="E174" s="199">
        <v>12394.03887979182</v>
      </c>
      <c r="F174" s="199">
        <v>12244.396919750789</v>
      </c>
      <c r="G174" s="199"/>
      <c r="H174" s="199"/>
      <c r="I174" s="199"/>
      <c r="J174" s="199"/>
      <c r="K174" s="199"/>
      <c r="L174" s="199"/>
      <c r="M174" s="166"/>
      <c r="N174" s="173"/>
      <c r="O174" s="147" t="s">
        <v>243</v>
      </c>
      <c r="P174" s="243">
        <v>13107.808759409772</v>
      </c>
      <c r="Q174" s="199"/>
      <c r="R174" s="199"/>
      <c r="S174" s="166"/>
      <c r="T174" s="140"/>
      <c r="U174" s="147" t="s">
        <v>243</v>
      </c>
      <c r="V174" s="198"/>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0</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0</v>
      </c>
      <c r="R338" s="321">
        <f t="shared" si="82"/>
        <v>0</v>
      </c>
      <c r="S338" s="321">
        <f t="shared" si="82"/>
        <v>0</v>
      </c>
      <c r="T338" s="260"/>
      <c r="U338" s="286" t="s">
        <v>239</v>
      </c>
      <c r="V338" s="320">
        <f t="shared" ref="V338:W344" si="83">(V168/1000)/1.02</f>
        <v>0</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0</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0</v>
      </c>
      <c r="R339" s="321">
        <f t="shared" si="82"/>
        <v>0</v>
      </c>
      <c r="S339" s="321">
        <f t="shared" si="82"/>
        <v>0</v>
      </c>
      <c r="T339" s="260"/>
      <c r="U339" s="328" t="s">
        <v>244</v>
      </c>
      <c r="V339" s="320">
        <f t="shared" si="83"/>
        <v>0</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0</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0</v>
      </c>
      <c r="R340" s="321">
        <f t="shared" si="82"/>
        <v>0</v>
      </c>
      <c r="S340" s="321">
        <f t="shared" si="82"/>
        <v>0</v>
      </c>
      <c r="T340" s="260"/>
      <c r="U340" s="335" t="s">
        <v>240</v>
      </c>
      <c r="V340" s="320">
        <f t="shared" si="83"/>
        <v>0</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0</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0</v>
      </c>
      <c r="R341" s="321">
        <f t="shared" si="82"/>
        <v>0</v>
      </c>
      <c r="S341" s="321">
        <f t="shared" si="82"/>
        <v>0</v>
      </c>
      <c r="T341" s="260"/>
      <c r="U341" s="335" t="s">
        <v>241</v>
      </c>
      <c r="V341" s="320">
        <f t="shared" si="83"/>
        <v>0</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0</v>
      </c>
      <c r="H342" s="321">
        <f t="shared" si="80"/>
        <v>0</v>
      </c>
      <c r="I342" s="321">
        <f>I172/1000/1.02</f>
        <v>0</v>
      </c>
      <c r="J342" s="321"/>
      <c r="K342" s="321">
        <f t="shared" si="80"/>
        <v>0</v>
      </c>
      <c r="L342" s="321">
        <f t="shared" si="80"/>
        <v>0</v>
      </c>
      <c r="M342" s="322">
        <f t="shared" si="81"/>
        <v>0</v>
      </c>
      <c r="O342" s="334" t="s">
        <v>242</v>
      </c>
      <c r="P342" s="320">
        <f t="shared" si="82"/>
        <v>0</v>
      </c>
      <c r="Q342" s="321">
        <f t="shared" si="82"/>
        <v>0</v>
      </c>
      <c r="R342" s="321">
        <f t="shared" si="82"/>
        <v>0</v>
      </c>
      <c r="S342" s="321">
        <f t="shared" si="82"/>
        <v>0</v>
      </c>
      <c r="T342" s="260"/>
      <c r="U342" s="335" t="s">
        <v>242</v>
      </c>
      <c r="V342" s="320">
        <f t="shared" si="83"/>
        <v>0</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0</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0</v>
      </c>
      <c r="R343" s="321">
        <f t="shared" si="82"/>
        <v>0</v>
      </c>
      <c r="S343" s="321">
        <f t="shared" si="82"/>
        <v>0</v>
      </c>
      <c r="T343" s="260"/>
      <c r="U343" s="335" t="s">
        <v>98</v>
      </c>
      <c r="V343" s="320">
        <f t="shared" si="83"/>
        <v>0</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0</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0</v>
      </c>
      <c r="R344" s="321">
        <f t="shared" si="82"/>
        <v>0</v>
      </c>
      <c r="S344" s="321">
        <f t="shared" si="82"/>
        <v>0</v>
      </c>
      <c r="T344" s="260"/>
      <c r="U344" s="342" t="s">
        <v>243</v>
      </c>
      <c r="V344" s="320">
        <f t="shared" si="83"/>
        <v>0</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 t="shared" ref="Q482:S482" si="156">Q318*0.518</f>
        <v>6.8635923848100955</v>
      </c>
      <c r="R482" s="366">
        <f t="shared" si="156"/>
        <v>6.7250527077031075</v>
      </c>
      <c r="S482" s="366">
        <f t="shared" si="156"/>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7">C319*0.539</f>
        <v>7.1266026720967215</v>
      </c>
      <c r="D483" s="417">
        <f t="shared" si="157"/>
        <v>7.0925249307626146</v>
      </c>
      <c r="E483" s="416">
        <f t="shared" si="157"/>
        <v>7.3169613222711547</v>
      </c>
      <c r="F483" s="416">
        <f t="shared" si="157"/>
        <v>7.1750694836458573</v>
      </c>
      <c r="G483" s="416">
        <f t="shared" si="157"/>
        <v>7.0787165146129363</v>
      </c>
      <c r="H483" s="416">
        <f t="shared" si="157"/>
        <v>6.7786348614730922</v>
      </c>
      <c r="I483" s="416">
        <f t="shared" si="157"/>
        <v>7.2410640317626092</v>
      </c>
      <c r="J483" s="416">
        <f t="shared" si="157"/>
        <v>7.1003677772543101</v>
      </c>
      <c r="K483" s="416">
        <f t="shared" si="157"/>
        <v>7.2968264822968605</v>
      </c>
      <c r="L483" s="416">
        <f t="shared" si="157"/>
        <v>6.9340442072981556</v>
      </c>
      <c r="M483" s="416">
        <f t="shared" si="157"/>
        <v>7.3727961748365987</v>
      </c>
      <c r="N483" s="351"/>
      <c r="O483" s="397" t="s">
        <v>244</v>
      </c>
      <c r="P483" s="372">
        <f>P319*0.539</f>
        <v>7.1233843648775066</v>
      </c>
      <c r="Q483" s="372">
        <f t="shared" ref="Q483:S483" si="158">Q319*0.539</f>
        <v>7.2109807006816258</v>
      </c>
      <c r="R483" s="372">
        <f t="shared" si="158"/>
        <v>7.074471543224357</v>
      </c>
      <c r="S483" s="372">
        <f t="shared" si="158"/>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9">C320*0.533</f>
        <v>7.4723608245158122</v>
      </c>
      <c r="D484" s="418">
        <f t="shared" si="159"/>
        <v>7.4113664477804253</v>
      </c>
      <c r="E484" s="407">
        <f t="shared" si="159"/>
        <v>7.4289848899835347</v>
      </c>
      <c r="F484" s="407">
        <f t="shared" si="159"/>
        <v>7.4180227241459775</v>
      </c>
      <c r="G484" s="407">
        <f t="shared" si="159"/>
        <v>7.3906700612614609</v>
      </c>
      <c r="H484" s="407">
        <f t="shared" si="159"/>
        <v>7.3205952103034919</v>
      </c>
      <c r="I484" s="407">
        <f t="shared" si="159"/>
        <v>7.4649776075804564</v>
      </c>
      <c r="J484" s="407">
        <f t="shared" si="159"/>
        <v>7.4082369647902047</v>
      </c>
      <c r="K484" s="407">
        <f t="shared" si="159"/>
        <v>7.462466155843912</v>
      </c>
      <c r="L484" s="407">
        <f t="shared" si="159"/>
        <v>7.3900829997120772</v>
      </c>
      <c r="M484" s="407">
        <f t="shared" si="159"/>
        <v>7.3631622936410421</v>
      </c>
      <c r="N484" s="351"/>
      <c r="O484" s="368" t="s">
        <v>240</v>
      </c>
      <c r="P484" s="369">
        <f>P320*0.533</f>
        <v>7.4638140987456225</v>
      </c>
      <c r="Q484" s="369">
        <f t="shared" ref="Q484:S485" si="160">Q320*0.533</f>
        <v>7.4119634653662834</v>
      </c>
      <c r="R484" s="369">
        <f t="shared" si="160"/>
        <v>7.4004940677809676</v>
      </c>
      <c r="S484" s="369">
        <f t="shared" si="160"/>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9"/>
        <v>7.4110290540404922</v>
      </c>
      <c r="D485" s="418">
        <f t="shared" si="159"/>
        <v>7.3556207581652826</v>
      </c>
      <c r="E485" s="407">
        <f t="shared" si="159"/>
        <v>7.3866609115305861</v>
      </c>
      <c r="F485" s="407">
        <f t="shared" si="159"/>
        <v>7.3673829590192046</v>
      </c>
      <c r="G485" s="407">
        <f t="shared" si="159"/>
        <v>7.3392854188679566</v>
      </c>
      <c r="H485" s="407">
        <f t="shared" si="159"/>
        <v>7.2708168673237914</v>
      </c>
      <c r="I485" s="407">
        <f t="shared" si="159"/>
        <v>7.4377867457012057</v>
      </c>
      <c r="J485" s="407">
        <f t="shared" si="159"/>
        <v>7.336660260801267</v>
      </c>
      <c r="K485" s="407">
        <f t="shared" si="159"/>
        <v>7.4003797265997777</v>
      </c>
      <c r="L485" s="407">
        <f t="shared" si="159"/>
        <v>7.3069648656792152</v>
      </c>
      <c r="M485" s="407">
        <f t="shared" si="159"/>
        <v>7.26340368813299</v>
      </c>
      <c r="N485" s="351"/>
      <c r="O485" s="368" t="s">
        <v>241</v>
      </c>
      <c r="P485" s="369">
        <f>P321*0.533</f>
        <v>7.3929595195970617</v>
      </c>
      <c r="Q485" s="369">
        <f t="shared" si="160"/>
        <v>7.3649664475373742</v>
      </c>
      <c r="R485" s="369">
        <f t="shared" si="160"/>
        <v>7.3536500742343254</v>
      </c>
      <c r="S485" s="369">
        <f t="shared" si="160"/>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61">C322*0.521</f>
        <v>5.9605311470588243</v>
      </c>
      <c r="D486" s="418">
        <f t="shared" si="161"/>
        <v>0</v>
      </c>
      <c r="E486" s="407">
        <f t="shared" si="161"/>
        <v>7.1058423823529413</v>
      </c>
      <c r="F486" s="407">
        <f t="shared" si="161"/>
        <v>0</v>
      </c>
      <c r="G486" s="407">
        <f t="shared" si="161"/>
        <v>0</v>
      </c>
      <c r="H486" s="407">
        <f t="shared" si="161"/>
        <v>5.2484620588235291</v>
      </c>
      <c r="I486" s="407">
        <f t="shared" si="161"/>
        <v>5.3161322240896345</v>
      </c>
      <c r="J486" s="407">
        <f t="shared" si="161"/>
        <v>0</v>
      </c>
      <c r="K486" s="407">
        <f t="shared" si="161"/>
        <v>0</v>
      </c>
      <c r="L486" s="407">
        <f t="shared" si="161"/>
        <v>6.0624990196078432</v>
      </c>
      <c r="M486" s="407"/>
      <c r="N486" s="351"/>
      <c r="O486" s="368" t="s">
        <v>242</v>
      </c>
      <c r="P486" s="369">
        <f>P322*0.521</f>
        <v>5.9605311470588243</v>
      </c>
      <c r="Q486" s="369">
        <f t="shared" ref="Q486:S486" si="162">Q322*0.521</f>
        <v>7.1058423823529413</v>
      </c>
      <c r="R486" s="369">
        <f t="shared" si="162"/>
        <v>5.2947295671682628</v>
      </c>
      <c r="S486" s="369">
        <f t="shared" si="162"/>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98</v>
      </c>
      <c r="P487" s="369">
        <f>P323*0.487</f>
        <v>5.6597914805114611</v>
      </c>
      <c r="Q487" s="369">
        <f t="shared" ref="Q487:S487" si="164">Q323*0.487</f>
        <v>5.7303638639409451</v>
      </c>
      <c r="R487" s="369">
        <f t="shared" si="164"/>
        <v>5.5171067540495864</v>
      </c>
      <c r="S487" s="369">
        <f t="shared" si="164"/>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243</v>
      </c>
      <c r="P488" s="377">
        <f>P324*0.518</f>
        <v>6.8571488028799035</v>
      </c>
      <c r="Q488" s="377">
        <f t="shared" ref="Q488:S488" si="166">Q324*0.518</f>
        <v>6.8905082274033882</v>
      </c>
      <c r="R488" s="377">
        <f t="shared" si="166"/>
        <v>6.815721069188247</v>
      </c>
      <c r="S488" s="377">
        <f t="shared" si="166"/>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7">C328*0.518</f>
        <v>6.4415692231332429</v>
      </c>
      <c r="D492" s="413">
        <f t="shared" si="167"/>
        <v>6.451390186188064</v>
      </c>
      <c r="E492" s="412">
        <f t="shared" si="167"/>
        <v>6.3159437529405134</v>
      </c>
      <c r="F492" s="412">
        <f t="shared" si="167"/>
        <v>6.2696934876512316</v>
      </c>
      <c r="G492" s="412">
        <f t="shared" si="167"/>
        <v>6.0886232691403466</v>
      </c>
      <c r="H492" s="412">
        <f t="shared" si="167"/>
        <v>5.7341366685113497</v>
      </c>
      <c r="I492" s="412">
        <f t="shared" si="167"/>
        <v>5.9924644788695645</v>
      </c>
      <c r="J492" s="412">
        <f t="shared" si="167"/>
        <v>5.9395157551697038</v>
      </c>
      <c r="K492" s="412">
        <f t="shared" si="167"/>
        <v>5.9913963226332685</v>
      </c>
      <c r="L492" s="412">
        <f t="shared" si="167"/>
        <v>6.1544168764437037</v>
      </c>
      <c r="M492" s="414">
        <f t="shared" si="167"/>
        <v>6.2070157850332679</v>
      </c>
      <c r="N492" s="351"/>
      <c r="O492" s="393" t="s">
        <v>239</v>
      </c>
      <c r="P492" s="366">
        <f>P328*0.518</f>
        <v>6.3982648978943049</v>
      </c>
      <c r="Q492" s="366">
        <f t="shared" ref="Q492:S492" si="168">Q328*0.518</f>
        <v>6.2266890701763487</v>
      </c>
      <c r="R492" s="366">
        <f t="shared" si="168"/>
        <v>5.8790049670245876</v>
      </c>
      <c r="S492" s="366">
        <f t="shared" si="168"/>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9">C329*0.539</f>
        <v>6.8860365729283552</v>
      </c>
      <c r="D493" s="417">
        <f t="shared" si="169"/>
        <v>6.5525732707412718</v>
      </c>
      <c r="E493" s="416">
        <f t="shared" si="169"/>
        <v>6.6038418696597052</v>
      </c>
      <c r="F493" s="416">
        <f t="shared" si="169"/>
        <v>6.5063513236067312</v>
      </c>
      <c r="G493" s="416">
        <f t="shared" si="169"/>
        <v>6.2278649878660346</v>
      </c>
      <c r="H493" s="416">
        <f t="shared" si="169"/>
        <v>5.889505759521672</v>
      </c>
      <c r="I493" s="416">
        <f t="shared" si="169"/>
        <v>6.3488751521189153</v>
      </c>
      <c r="J493" s="416">
        <f t="shared" si="169"/>
        <v>6.1123397558866355</v>
      </c>
      <c r="K493" s="416">
        <f t="shared" si="169"/>
        <v>6.373092968950707</v>
      </c>
      <c r="L493" s="416">
        <f t="shared" si="169"/>
        <v>6.5133510708061015</v>
      </c>
      <c r="M493" s="416">
        <f t="shared" si="169"/>
        <v>6.4531077640527901</v>
      </c>
      <c r="N493" s="351"/>
      <c r="O493" s="397" t="s">
        <v>244</v>
      </c>
      <c r="P493" s="372">
        <f>P329*0.539</f>
        <v>6.6502601970435338</v>
      </c>
      <c r="Q493" s="372">
        <f t="shared" ref="Q493:S493" si="170">Q329*0.539</f>
        <v>6.4672896157596007</v>
      </c>
      <c r="R493" s="372">
        <f t="shared" si="170"/>
        <v>6.1082008265880576</v>
      </c>
      <c r="S493" s="372">
        <f t="shared" si="170"/>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71">C330*0.533</f>
        <v>7.0142831886165053</v>
      </c>
      <c r="D494" s="418">
        <f t="shared" si="171"/>
        <v>6.9761645254627513</v>
      </c>
      <c r="E494" s="407">
        <f t="shared" si="171"/>
        <v>6.7680594349373644</v>
      </c>
      <c r="F494" s="407">
        <f t="shared" si="171"/>
        <v>6.6439478306707969</v>
      </c>
      <c r="G494" s="407">
        <f t="shared" si="171"/>
        <v>6.3901875901613963</v>
      </c>
      <c r="H494" s="407">
        <f t="shared" si="171"/>
        <v>6.0463649885985609</v>
      </c>
      <c r="I494" s="407">
        <f t="shared" si="171"/>
        <v>6.4476368221949363</v>
      </c>
      <c r="J494" s="407">
        <f t="shared" si="171"/>
        <v>6.337696832220546</v>
      </c>
      <c r="K494" s="407">
        <f t="shared" si="171"/>
        <v>6.4791826778165618</v>
      </c>
      <c r="L494" s="407">
        <f t="shared" si="171"/>
        <v>6.686241047746611</v>
      </c>
      <c r="M494" s="407">
        <f t="shared" si="171"/>
        <v>6.7519752308248027</v>
      </c>
      <c r="N494" s="351"/>
      <c r="O494" s="368" t="s">
        <v>240</v>
      </c>
      <c r="P494" s="369">
        <f>P330*0.533</f>
        <v>6.9841151387994387</v>
      </c>
      <c r="Q494" s="369">
        <f t="shared" ref="Q494:S495" si="172">Q330*0.533</f>
        <v>6.6022963610264425</v>
      </c>
      <c r="R494" s="369">
        <f t="shared" si="172"/>
        <v>6.272281473509965</v>
      </c>
      <c r="S494" s="369">
        <f t="shared" si="172"/>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71"/>
        <v>6.8932808752377088</v>
      </c>
      <c r="D495" s="418">
        <f t="shared" si="171"/>
        <v>6.8768717029384394</v>
      </c>
      <c r="E495" s="407">
        <f t="shared" si="171"/>
        <v>6.6556626595436708</v>
      </c>
      <c r="F495" s="407">
        <f t="shared" si="171"/>
        <v>6.4870110427835055</v>
      </c>
      <c r="G495" s="407">
        <f t="shared" si="171"/>
        <v>6.1721828851508702</v>
      </c>
      <c r="H495" s="407">
        <f t="shared" si="171"/>
        <v>5.8610469037100819</v>
      </c>
      <c r="I495" s="407">
        <f t="shared" si="171"/>
        <v>6.3341838431940198</v>
      </c>
      <c r="J495" s="407">
        <f t="shared" si="171"/>
        <v>6.1931971260488892</v>
      </c>
      <c r="K495" s="407">
        <f t="shared" si="171"/>
        <v>6.43303677836807</v>
      </c>
      <c r="L495" s="407">
        <f t="shared" si="171"/>
        <v>6.6444383328458319</v>
      </c>
      <c r="M495" s="407">
        <f t="shared" si="171"/>
        <v>6.7293390372215054</v>
      </c>
      <c r="N495" s="351"/>
      <c r="O495" s="368" t="s">
        <v>241</v>
      </c>
      <c r="P495" s="369">
        <f>P331*0.533</f>
        <v>6.8914794899571934</v>
      </c>
      <c r="Q495" s="369">
        <f t="shared" si="172"/>
        <v>6.4459247924675855</v>
      </c>
      <c r="R495" s="369">
        <f t="shared" si="172"/>
        <v>6.1103438349868204</v>
      </c>
      <c r="S495" s="369">
        <f t="shared" si="172"/>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73">C332*0.521</f>
        <v>0</v>
      </c>
      <c r="D496" s="418">
        <f t="shared" si="173"/>
        <v>0</v>
      </c>
      <c r="E496" s="407">
        <f t="shared" si="173"/>
        <v>0</v>
      </c>
      <c r="F496" s="407">
        <f t="shared" si="173"/>
        <v>0</v>
      </c>
      <c r="G496" s="407">
        <f t="shared" si="173"/>
        <v>6.0513941634727537</v>
      </c>
      <c r="H496" s="407">
        <f t="shared" si="173"/>
        <v>5.2164563137254891</v>
      </c>
      <c r="I496" s="407">
        <f t="shared" si="173"/>
        <v>5.8387754901960776</v>
      </c>
      <c r="J496" s="407">
        <f t="shared" si="173"/>
        <v>0</v>
      </c>
      <c r="K496" s="407">
        <f t="shared" si="173"/>
        <v>0</v>
      </c>
      <c r="L496" s="407">
        <f t="shared" si="173"/>
        <v>0</v>
      </c>
      <c r="M496" s="407">
        <f t="shared" si="173"/>
        <v>0</v>
      </c>
      <c r="N496" s="351"/>
      <c r="O496" s="368" t="s">
        <v>242</v>
      </c>
      <c r="P496" s="369">
        <f>P332*0.521</f>
        <v>6.6729504441437486</v>
      </c>
      <c r="Q496" s="369">
        <f t="shared" ref="Q496:S496" si="174">Q332*0.521</f>
        <v>6.1678068966519417</v>
      </c>
      <c r="R496" s="369">
        <f t="shared" si="174"/>
        <v>5.7462484183946954</v>
      </c>
      <c r="S496" s="369">
        <f t="shared" si="174"/>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75">C333*0.487</f>
        <v>5.0925365501071767</v>
      </c>
      <c r="D497" s="418">
        <f t="shared" si="175"/>
        <v>5.2073495488219557</v>
      </c>
      <c r="E497" s="407">
        <f t="shared" si="175"/>
        <v>5.1628042060639343</v>
      </c>
      <c r="F497" s="407">
        <f t="shared" si="175"/>
        <v>5.1958844106913933</v>
      </c>
      <c r="G497" s="407">
        <f t="shared" si="175"/>
        <v>5.110064155412859</v>
      </c>
      <c r="H497" s="407">
        <f t="shared" si="175"/>
        <v>4.7642450717646536</v>
      </c>
      <c r="I497" s="407">
        <f t="shared" si="175"/>
        <v>4.8406149024506107</v>
      </c>
      <c r="J497" s="407">
        <f t="shared" si="175"/>
        <v>4.8062692228330928</v>
      </c>
      <c r="K497" s="407">
        <f t="shared" si="175"/>
        <v>4.8734514055274154</v>
      </c>
      <c r="L497" s="407">
        <f t="shared" si="175"/>
        <v>4.8957702769648215</v>
      </c>
      <c r="M497" s="407">
        <f t="shared" si="175"/>
        <v>4.9257053533335808</v>
      </c>
      <c r="N497" s="351"/>
      <c r="O497" s="368" t="s">
        <v>98</v>
      </c>
      <c r="P497" s="369">
        <f>P333*0.487</f>
        <v>5.0968040991455084</v>
      </c>
      <c r="Q497" s="369">
        <f t="shared" ref="Q497:S497" si="176">Q333*0.487</f>
        <v>5.1570898249999777</v>
      </c>
      <c r="R497" s="369">
        <f t="shared" si="176"/>
        <v>4.8002426973340508</v>
      </c>
      <c r="S497" s="369">
        <f t="shared" si="176"/>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77">C334*0.518</f>
        <v>6.7565276409610764</v>
      </c>
      <c r="D498" s="420">
        <f t="shared" si="177"/>
        <v>6.7956759302339016</v>
      </c>
      <c r="E498" s="419">
        <f t="shared" si="177"/>
        <v>6.7563120592570369</v>
      </c>
      <c r="F498" s="419">
        <f t="shared" si="177"/>
        <v>6.7245139450251425</v>
      </c>
      <c r="G498" s="419">
        <f t="shared" si="177"/>
        <v>6.6244309201825766</v>
      </c>
      <c r="H498" s="419">
        <f t="shared" si="177"/>
        <v>6.3346731763596997</v>
      </c>
      <c r="I498" s="419">
        <f t="shared" si="177"/>
        <v>6.4539655344005196</v>
      </c>
      <c r="J498" s="419">
        <f t="shared" si="177"/>
        <v>6.518974375587721</v>
      </c>
      <c r="K498" s="419">
        <f t="shared" si="177"/>
        <v>6.5333856413470821</v>
      </c>
      <c r="L498" s="419">
        <f t="shared" si="177"/>
        <v>6.6537407326659768</v>
      </c>
      <c r="M498" s="419">
        <f t="shared" si="177"/>
        <v>6.6851684091208776</v>
      </c>
      <c r="N498" s="351"/>
      <c r="O498" s="376" t="s">
        <v>243</v>
      </c>
      <c r="P498" s="377">
        <f>P334*0.518</f>
        <v>6.6780545955207726</v>
      </c>
      <c r="Q498" s="377">
        <f t="shared" ref="Q498:S498" si="178">Q334*0.518</f>
        <v>6.7012823042807854</v>
      </c>
      <c r="R498" s="377">
        <f t="shared" si="178"/>
        <v>6.4260466054828047</v>
      </c>
      <c r="S498" s="377">
        <f t="shared" si="178"/>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79">C338*0.518</f>
        <v>6.2954013661251524</v>
      </c>
      <c r="D502" s="413">
        <f t="shared" si="179"/>
        <v>6.1378683296860528</v>
      </c>
      <c r="E502" s="412">
        <f t="shared" si="179"/>
        <v>5.8925579083380661</v>
      </c>
      <c r="F502" s="412">
        <f t="shared" si="179"/>
        <v>5.8311906766516834</v>
      </c>
      <c r="G502" s="412">
        <f t="shared" si="179"/>
        <v>0</v>
      </c>
      <c r="H502" s="412">
        <f t="shared" si="179"/>
        <v>0</v>
      </c>
      <c r="I502" s="412">
        <f t="shared" si="179"/>
        <v>0</v>
      </c>
      <c r="J502" s="412">
        <f t="shared" si="179"/>
        <v>0</v>
      </c>
      <c r="K502" s="412">
        <f t="shared" si="179"/>
        <v>0</v>
      </c>
      <c r="L502" s="412">
        <f t="shared" si="179"/>
        <v>0</v>
      </c>
      <c r="M502" s="414">
        <f t="shared" si="179"/>
        <v>0</v>
      </c>
      <c r="N502" s="351"/>
      <c r="O502" s="393" t="s">
        <v>239</v>
      </c>
      <c r="P502" s="366">
        <f>P338*0.518</f>
        <v>6.2283121354624624</v>
      </c>
      <c r="Q502" s="366">
        <f t="shared" ref="Q502:S502" si="180">Q338*0.518</f>
        <v>0</v>
      </c>
      <c r="R502" s="366">
        <f t="shared" si="180"/>
        <v>0</v>
      </c>
      <c r="S502" s="366">
        <f t="shared" si="180"/>
        <v>0</v>
      </c>
      <c r="T502" s="351"/>
      <c r="U502" s="393" t="s">
        <v>239</v>
      </c>
      <c r="V502" s="366">
        <f>V338*0.518</f>
        <v>0</v>
      </c>
      <c r="W502" s="366">
        <f>W338*0.518</f>
        <v>0</v>
      </c>
      <c r="X502" s="351"/>
      <c r="Y502" s="393" t="s">
        <v>239</v>
      </c>
      <c r="Z502" s="366">
        <f>Z338*0.518</f>
        <v>0</v>
      </c>
    </row>
    <row r="503" spans="1:30">
      <c r="A503" s="405" t="s">
        <v>244</v>
      </c>
      <c r="B503" s="415">
        <f>B339*0.539</f>
        <v>6.5453100382352938</v>
      </c>
      <c r="C503" s="416">
        <f t="shared" ref="C503:M503" si="181">C339*0.539</f>
        <v>6.4882299747320129</v>
      </c>
      <c r="D503" s="417">
        <f t="shared" si="181"/>
        <v>6.3142727622379775</v>
      </c>
      <c r="E503" s="416">
        <f t="shared" si="181"/>
        <v>6.0375220897565933</v>
      </c>
      <c r="F503" s="416">
        <f t="shared" si="181"/>
        <v>5.7397231564045557</v>
      </c>
      <c r="G503" s="416">
        <f t="shared" si="181"/>
        <v>0</v>
      </c>
      <c r="H503" s="416">
        <f t="shared" si="181"/>
        <v>0</v>
      </c>
      <c r="I503" s="416">
        <f t="shared" si="181"/>
        <v>0</v>
      </c>
      <c r="J503" s="416">
        <f t="shared" si="181"/>
        <v>0</v>
      </c>
      <c r="K503" s="416">
        <f t="shared" si="181"/>
        <v>0</v>
      </c>
      <c r="L503" s="416">
        <f t="shared" si="181"/>
        <v>0</v>
      </c>
      <c r="M503" s="416">
        <f t="shared" si="181"/>
        <v>0</v>
      </c>
      <c r="N503" s="351"/>
      <c r="O503" s="397" t="s">
        <v>244</v>
      </c>
      <c r="P503" s="372">
        <f>P339*0.539</f>
        <v>6.4629412932026344</v>
      </c>
      <c r="Q503" s="372">
        <f t="shared" ref="Q503:S503" si="182">Q339*0.539</f>
        <v>0</v>
      </c>
      <c r="R503" s="372">
        <f t="shared" si="182"/>
        <v>0</v>
      </c>
      <c r="S503" s="372">
        <f t="shared" si="182"/>
        <v>0</v>
      </c>
      <c r="T503" s="351"/>
      <c r="U503" s="397" t="s">
        <v>244</v>
      </c>
      <c r="V503" s="372">
        <f>V339*0.539</f>
        <v>0</v>
      </c>
      <c r="W503" s="372">
        <f>W339*0.539</f>
        <v>0</v>
      </c>
      <c r="X503" s="351"/>
      <c r="Y503" s="394" t="s">
        <v>244</v>
      </c>
      <c r="Z503" s="372">
        <f>Z339*0.539</f>
        <v>0</v>
      </c>
    </row>
    <row r="504" spans="1:30">
      <c r="A504" s="408" t="s">
        <v>240</v>
      </c>
      <c r="B504" s="406">
        <f>B340*0.533</f>
        <v>6.7688136431372543</v>
      </c>
      <c r="C504" s="407">
        <f t="shared" ref="C504:M505" si="183">C340*0.533</f>
        <v>6.7698539581119421</v>
      </c>
      <c r="D504" s="418">
        <f t="shared" si="183"/>
        <v>6.5630478929283029</v>
      </c>
      <c r="E504" s="407">
        <f t="shared" si="183"/>
        <v>6.3754717589237062</v>
      </c>
      <c r="F504" s="407">
        <f t="shared" si="183"/>
        <v>6.2932838896755419</v>
      </c>
      <c r="G504" s="407">
        <f t="shared" si="183"/>
        <v>0</v>
      </c>
      <c r="H504" s="407">
        <f t="shared" si="183"/>
        <v>0</v>
      </c>
      <c r="I504" s="407">
        <f t="shared" si="183"/>
        <v>0</v>
      </c>
      <c r="J504" s="407">
        <f t="shared" si="183"/>
        <v>0</v>
      </c>
      <c r="K504" s="407">
        <f t="shared" si="183"/>
        <v>0</v>
      </c>
      <c r="L504" s="407">
        <f t="shared" si="183"/>
        <v>0</v>
      </c>
      <c r="M504" s="407">
        <f t="shared" si="183"/>
        <v>0</v>
      </c>
      <c r="N504" s="351"/>
      <c r="O504" s="368" t="s">
        <v>240</v>
      </c>
      <c r="P504" s="369">
        <f>P340*0.533</f>
        <v>6.7044633829794087</v>
      </c>
      <c r="Q504" s="369">
        <f t="shared" ref="Q504:S505" si="184">Q340*0.533</f>
        <v>0</v>
      </c>
      <c r="R504" s="369">
        <f t="shared" si="184"/>
        <v>0</v>
      </c>
      <c r="S504" s="369">
        <f t="shared" si="184"/>
        <v>0</v>
      </c>
      <c r="T504" s="351"/>
      <c r="U504" s="368" t="s">
        <v>240</v>
      </c>
      <c r="V504" s="369">
        <f>V340*0.533</f>
        <v>0</v>
      </c>
      <c r="W504" s="369">
        <f>W340*0.533</f>
        <v>0</v>
      </c>
      <c r="X504" s="351"/>
      <c r="Y504" s="368" t="s">
        <v>240</v>
      </c>
      <c r="Z504" s="369">
        <f>Z340*0.533</f>
        <v>0</v>
      </c>
    </row>
    <row r="505" spans="1:30">
      <c r="A505" s="408" t="s">
        <v>241</v>
      </c>
      <c r="B505" s="406">
        <f>B341*0.533</f>
        <v>6.6992890186274519</v>
      </c>
      <c r="C505" s="407">
        <f t="shared" si="183"/>
        <v>6.6953997773665952</v>
      </c>
      <c r="D505" s="418">
        <f t="shared" si="183"/>
        <v>6.4817038513146414</v>
      </c>
      <c r="E505" s="407">
        <f t="shared" si="183"/>
        <v>6.3195449985427148</v>
      </c>
      <c r="F505" s="407">
        <f t="shared" si="183"/>
        <v>6.230410883265697</v>
      </c>
      <c r="G505" s="407">
        <f t="shared" si="183"/>
        <v>0</v>
      </c>
      <c r="H505" s="407">
        <f t="shared" si="183"/>
        <v>0</v>
      </c>
      <c r="I505" s="407">
        <f t="shared" si="183"/>
        <v>0</v>
      </c>
      <c r="J505" s="407">
        <f t="shared" si="183"/>
        <v>0</v>
      </c>
      <c r="K505" s="407">
        <f t="shared" si="183"/>
        <v>0</v>
      </c>
      <c r="L505" s="407">
        <f t="shared" si="183"/>
        <v>0</v>
      </c>
      <c r="M505" s="407">
        <f t="shared" si="183"/>
        <v>0</v>
      </c>
      <c r="N505" s="351"/>
      <c r="O505" s="368" t="s">
        <v>241</v>
      </c>
      <c r="P505" s="369">
        <f>P341*0.533</f>
        <v>6.6319715726358419</v>
      </c>
      <c r="Q505" s="369">
        <f t="shared" si="184"/>
        <v>0</v>
      </c>
      <c r="R505" s="369">
        <f t="shared" si="184"/>
        <v>0</v>
      </c>
      <c r="S505" s="369">
        <f t="shared" si="184"/>
        <v>0</v>
      </c>
      <c r="T505" s="351"/>
      <c r="U505" s="368" t="s">
        <v>241</v>
      </c>
      <c r="V505" s="369">
        <f>V341*0.533</f>
        <v>0</v>
      </c>
      <c r="W505" s="369">
        <f>W341*0.533</f>
        <v>0</v>
      </c>
      <c r="X505" s="351"/>
      <c r="Y505" s="368" t="s">
        <v>241</v>
      </c>
      <c r="Z505" s="369">
        <f>Z341*0.533</f>
        <v>0</v>
      </c>
    </row>
    <row r="506" spans="1:30">
      <c r="A506" s="408" t="s">
        <v>242</v>
      </c>
      <c r="B506" s="406">
        <f>B342*0.533</f>
        <v>0</v>
      </c>
      <c r="C506" s="407">
        <f t="shared" ref="C506:M506" si="185">C342*0.521</f>
        <v>0</v>
      </c>
      <c r="D506" s="418">
        <f t="shared" si="185"/>
        <v>0</v>
      </c>
      <c r="E506" s="407">
        <f t="shared" si="185"/>
        <v>0</v>
      </c>
      <c r="F506" s="407">
        <f t="shared" si="185"/>
        <v>6.1885024990388304</v>
      </c>
      <c r="G506" s="407">
        <f t="shared" si="185"/>
        <v>0</v>
      </c>
      <c r="H506" s="407">
        <f t="shared" si="185"/>
        <v>0</v>
      </c>
      <c r="I506" s="407">
        <f t="shared" si="185"/>
        <v>0</v>
      </c>
      <c r="J506" s="407">
        <f t="shared" si="185"/>
        <v>0</v>
      </c>
      <c r="K506" s="407">
        <f t="shared" si="185"/>
        <v>0</v>
      </c>
      <c r="L506" s="407">
        <f t="shared" si="185"/>
        <v>0</v>
      </c>
      <c r="M506" s="407">
        <f t="shared" si="185"/>
        <v>0</v>
      </c>
      <c r="N506" s="351"/>
      <c r="O506" s="368" t="s">
        <v>242</v>
      </c>
      <c r="P506" s="369">
        <f>P342*0.521</f>
        <v>0</v>
      </c>
      <c r="Q506" s="369">
        <f t="shared" ref="Q506:S506" si="186">Q342*0.521</f>
        <v>0</v>
      </c>
      <c r="R506" s="369">
        <f t="shared" si="186"/>
        <v>0</v>
      </c>
      <c r="S506" s="369">
        <f t="shared" si="186"/>
        <v>0</v>
      </c>
      <c r="T506" s="351"/>
      <c r="U506" s="368" t="s">
        <v>242</v>
      </c>
      <c r="V506" s="369">
        <f>V342*0.521</f>
        <v>0</v>
      </c>
      <c r="W506" s="369">
        <f>W342*0.521</f>
        <v>0</v>
      </c>
      <c r="X506" s="351"/>
      <c r="Y506" s="368" t="s">
        <v>242</v>
      </c>
      <c r="Z506" s="369">
        <f>Z342*0.521</f>
        <v>0</v>
      </c>
    </row>
    <row r="507" spans="1:30">
      <c r="A507" s="408" t="s">
        <v>98</v>
      </c>
      <c r="B507" s="406">
        <f>B343*0.521</f>
        <v>5.3031491813725493</v>
      </c>
      <c r="C507" s="407">
        <f t="shared" ref="C507:M507" si="187">C343*0.487</f>
        <v>5.039261617498874</v>
      </c>
      <c r="D507" s="418">
        <f t="shared" si="187"/>
        <v>5.0171774859792579</v>
      </c>
      <c r="E507" s="407">
        <f t="shared" si="187"/>
        <v>4.7622835686869145</v>
      </c>
      <c r="F507" s="407">
        <f t="shared" si="187"/>
        <v>4.6201669738669455</v>
      </c>
      <c r="G507" s="407">
        <f t="shared" si="187"/>
        <v>0</v>
      </c>
      <c r="H507" s="407">
        <f t="shared" si="187"/>
        <v>0</v>
      </c>
      <c r="I507" s="407">
        <f t="shared" si="187"/>
        <v>0</v>
      </c>
      <c r="J507" s="407">
        <f t="shared" si="187"/>
        <v>0</v>
      </c>
      <c r="K507" s="407">
        <f t="shared" si="187"/>
        <v>0</v>
      </c>
      <c r="L507" s="407">
        <f t="shared" si="187"/>
        <v>0</v>
      </c>
      <c r="M507" s="407">
        <f t="shared" si="187"/>
        <v>0</v>
      </c>
      <c r="N507" s="351"/>
      <c r="O507" s="368" t="s">
        <v>98</v>
      </c>
      <c r="P507" s="369">
        <f>P343*0.487</f>
        <v>5.0017573434365188</v>
      </c>
      <c r="Q507" s="369">
        <f t="shared" ref="Q507:S507" si="188">Q343*0.487</f>
        <v>0</v>
      </c>
      <c r="R507" s="369">
        <f t="shared" si="188"/>
        <v>0</v>
      </c>
      <c r="S507" s="369">
        <f t="shared" si="188"/>
        <v>0</v>
      </c>
      <c r="T507" s="351"/>
      <c r="U507" s="368" t="s">
        <v>98</v>
      </c>
      <c r="V507" s="369">
        <f>V343*0.487</f>
        <v>0</v>
      </c>
      <c r="W507" s="369">
        <f>W343*0.487</f>
        <v>0</v>
      </c>
      <c r="X507" s="351"/>
      <c r="Y507" s="368" t="s">
        <v>98</v>
      </c>
      <c r="Z507" s="369">
        <f>Z343*0.487</f>
        <v>0</v>
      </c>
    </row>
    <row r="508" spans="1:30" ht="13.5" thickBot="1">
      <c r="A508" s="409" t="s">
        <v>243</v>
      </c>
      <c r="B508" s="406">
        <f>B344*0.487</f>
        <v>6.2967109029411761</v>
      </c>
      <c r="C508" s="419">
        <f t="shared" ref="C508:M508" si="189">C344*0.518</f>
        <v>6.7210085053370996</v>
      </c>
      <c r="D508" s="420">
        <f t="shared" si="189"/>
        <v>6.5351504180668485</v>
      </c>
      <c r="E508" s="419">
        <f t="shared" si="189"/>
        <v>6.2942275879727081</v>
      </c>
      <c r="F508" s="419">
        <f t="shared" si="189"/>
        <v>6.2182329455204988</v>
      </c>
      <c r="G508" s="419">
        <f t="shared" si="189"/>
        <v>0</v>
      </c>
      <c r="H508" s="419">
        <f t="shared" si="189"/>
        <v>0</v>
      </c>
      <c r="I508" s="419">
        <f t="shared" si="189"/>
        <v>0</v>
      </c>
      <c r="J508" s="419">
        <f t="shared" si="189"/>
        <v>0</v>
      </c>
      <c r="K508" s="419">
        <f t="shared" si="189"/>
        <v>0</v>
      </c>
      <c r="L508" s="419">
        <f t="shared" si="189"/>
        <v>0</v>
      </c>
      <c r="M508" s="419">
        <f t="shared" si="189"/>
        <v>0</v>
      </c>
      <c r="N508" s="351"/>
      <c r="O508" s="376" t="s">
        <v>243</v>
      </c>
      <c r="P508" s="377">
        <f>P344*0.518</f>
        <v>6.6567107229159435</v>
      </c>
      <c r="Q508" s="377">
        <f t="shared" ref="Q508:S508" si="190">Q344*0.518</f>
        <v>0</v>
      </c>
      <c r="R508" s="377">
        <f t="shared" si="190"/>
        <v>0</v>
      </c>
      <c r="S508" s="377">
        <f t="shared" si="190"/>
        <v>0</v>
      </c>
      <c r="T508" s="351"/>
      <c r="U508" s="376" t="s">
        <v>243</v>
      </c>
      <c r="V508" s="377">
        <f>V344*0.518</f>
        <v>0</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K12"/>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272" t="s">
        <v>88</v>
      </c>
      <c r="B1" s="1272"/>
      <c r="C1" s="1272"/>
      <c r="D1" s="1272"/>
      <c r="E1" s="1272"/>
      <c r="F1" s="1272"/>
      <c r="G1" s="1272"/>
      <c r="H1" s="1272"/>
      <c r="I1" s="1272"/>
      <c r="J1" s="1272"/>
      <c r="K1" s="1272"/>
      <c r="L1" s="135"/>
    </row>
    <row r="2" spans="1:12" s="106" customFormat="1" ht="27" thickBot="1">
      <c r="A2" s="1036"/>
      <c r="B2" s="1037"/>
      <c r="C2" s="1038"/>
      <c r="D2" s="1038"/>
      <c r="E2" s="1039" t="s">
        <v>8</v>
      </c>
      <c r="F2" s="1038"/>
      <c r="G2" s="1038"/>
      <c r="H2" s="1038"/>
      <c r="I2" s="1038"/>
      <c r="J2" s="1038"/>
      <c r="K2" s="1040"/>
      <c r="L2" s="5"/>
    </row>
    <row r="3" spans="1:12" s="106" customFormat="1" ht="39" customHeight="1" thickBot="1">
      <c r="A3" s="764"/>
      <c r="B3" s="1278" t="s">
        <v>99</v>
      </c>
      <c r="C3" s="1279"/>
      <c r="D3" s="1279"/>
      <c r="E3" s="1279"/>
      <c r="F3" s="1280"/>
      <c r="G3" s="1274" t="s">
        <v>71</v>
      </c>
      <c r="H3" s="1275"/>
      <c r="I3" s="1281" t="s">
        <v>313</v>
      </c>
      <c r="J3" s="1276" t="s">
        <v>72</v>
      </c>
      <c r="K3" s="1277"/>
      <c r="L3" s="5"/>
    </row>
    <row r="4" spans="1:12" s="106" customFormat="1" ht="31.5">
      <c r="A4" s="765" t="s">
        <v>73</v>
      </c>
      <c r="B4" s="1033" t="s">
        <v>74</v>
      </c>
      <c r="C4" s="131" t="s">
        <v>75</v>
      </c>
      <c r="D4" s="131" t="s">
        <v>76</v>
      </c>
      <c r="E4" s="629" t="s">
        <v>69</v>
      </c>
      <c r="F4" s="630" t="s">
        <v>77</v>
      </c>
      <c r="G4" s="1032" t="s">
        <v>78</v>
      </c>
      <c r="H4" s="632" t="s">
        <v>91</v>
      </c>
      <c r="I4" s="1282"/>
      <c r="J4" s="107" t="s">
        <v>70</v>
      </c>
      <c r="K4" s="631" t="s">
        <v>81</v>
      </c>
      <c r="L4" s="5"/>
    </row>
    <row r="5" spans="1:12" s="106" customFormat="1" ht="21" customHeight="1" thickBot="1">
      <c r="A5" s="766"/>
      <c r="B5" s="1124" t="s">
        <v>482</v>
      </c>
      <c r="C5" s="1125" t="s">
        <v>482</v>
      </c>
      <c r="D5" s="1125" t="s">
        <v>482</v>
      </c>
      <c r="E5" s="983" t="s">
        <v>126</v>
      </c>
      <c r="F5" s="984" t="s">
        <v>79</v>
      </c>
      <c r="G5" s="1126" t="s">
        <v>482</v>
      </c>
      <c r="H5" s="763" t="s">
        <v>90</v>
      </c>
      <c r="I5" s="848"/>
      <c r="J5" s="1125" t="s">
        <v>482</v>
      </c>
      <c r="K5" s="970" t="s">
        <v>80</v>
      </c>
      <c r="L5" s="5"/>
    </row>
    <row r="6" spans="1:12" s="106" customFormat="1" ht="28.5" customHeight="1" thickBot="1">
      <c r="A6" s="64" t="s">
        <v>22</v>
      </c>
      <c r="B6" s="746">
        <v>6.0902490103933529</v>
      </c>
      <c r="C6" s="747">
        <v>11757.23747180184</v>
      </c>
      <c r="D6" s="747">
        <v>11992.382221237876</v>
      </c>
      <c r="E6" s="977">
        <v>2.0760801811888818</v>
      </c>
      <c r="F6" s="985">
        <v>-2.3991545473144349</v>
      </c>
      <c r="G6" s="748">
        <v>330.46449425287364</v>
      </c>
      <c r="H6" s="977">
        <v>1.4718106873296455</v>
      </c>
      <c r="I6" s="748">
        <v>6.3959887489299261</v>
      </c>
      <c r="J6" s="749">
        <v>100</v>
      </c>
      <c r="K6" s="971" t="s">
        <v>23</v>
      </c>
    </row>
    <row r="7" spans="1:12" s="106" customFormat="1" ht="25.5" customHeight="1">
      <c r="A7" s="835" t="s">
        <v>103</v>
      </c>
      <c r="B7" s="911">
        <v>5.7889145725490199</v>
      </c>
      <c r="C7" s="912">
        <v>10740.101247771836</v>
      </c>
      <c r="D7" s="912">
        <v>10954.903272727273</v>
      </c>
      <c r="E7" s="986">
        <v>-4.3935570766399739</v>
      </c>
      <c r="F7" s="987">
        <v>-14.580652049653448</v>
      </c>
      <c r="G7" s="750">
        <v>245.41538461538462</v>
      </c>
      <c r="H7" s="978">
        <v>-9.3380641049321831</v>
      </c>
      <c r="I7" s="751">
        <v>-7.1428571428571423</v>
      </c>
      <c r="J7" s="751">
        <v>7.4712643678160925E-2</v>
      </c>
      <c r="K7" s="972">
        <v>-1.0893324280748212E-2</v>
      </c>
    </row>
    <row r="8" spans="1:12" s="106" customFormat="1" ht="24" customHeight="1">
      <c r="A8" s="836" t="s">
        <v>104</v>
      </c>
      <c r="B8" s="913">
        <v>6.5469627057594701</v>
      </c>
      <c r="C8" s="752">
        <v>12283.232093357354</v>
      </c>
      <c r="D8" s="752">
        <v>12528.896735224502</v>
      </c>
      <c r="E8" s="988">
        <v>1.9137767561957828</v>
      </c>
      <c r="F8" s="753">
        <v>-0.83477667735659811</v>
      </c>
      <c r="G8" s="754">
        <v>359.48322443181826</v>
      </c>
      <c r="H8" s="979">
        <v>1.5804997628304653</v>
      </c>
      <c r="I8" s="755">
        <v>7.0559610705596105</v>
      </c>
      <c r="J8" s="755">
        <v>40.459770114942529</v>
      </c>
      <c r="K8" s="973">
        <v>0.24942402224349536</v>
      </c>
    </row>
    <row r="9" spans="1:12" s="106" customFormat="1" ht="24" customHeight="1">
      <c r="A9" s="836" t="s">
        <v>105</v>
      </c>
      <c r="B9" s="913">
        <v>6.4834683564216542</v>
      </c>
      <c r="C9" s="752">
        <v>12164.105734374585</v>
      </c>
      <c r="D9" s="752">
        <v>12407.387849062077</v>
      </c>
      <c r="E9" s="988">
        <v>1.2469933312471564</v>
      </c>
      <c r="F9" s="753">
        <v>1.0830891665670055</v>
      </c>
      <c r="G9" s="756">
        <v>388.05511257035647</v>
      </c>
      <c r="H9" s="980">
        <v>-0.39391140012534581</v>
      </c>
      <c r="I9" s="757">
        <v>23.451071221771858</v>
      </c>
      <c r="J9" s="757">
        <v>12.25287356321839</v>
      </c>
      <c r="K9" s="974">
        <v>1.6927659442872418</v>
      </c>
    </row>
    <row r="10" spans="1:12" s="106" customFormat="1" ht="24" customHeight="1">
      <c r="A10" s="836" t="s">
        <v>106</v>
      </c>
      <c r="B10" s="1034" t="s">
        <v>100</v>
      </c>
      <c r="C10" s="823" t="s">
        <v>100</v>
      </c>
      <c r="D10" s="823" t="s">
        <v>100</v>
      </c>
      <c r="E10" s="981" t="s">
        <v>100</v>
      </c>
      <c r="F10" s="1035" t="s">
        <v>100</v>
      </c>
      <c r="G10" s="910" t="s">
        <v>100</v>
      </c>
      <c r="H10" s="981" t="s">
        <v>100</v>
      </c>
      <c r="I10" s="758" t="s">
        <v>100</v>
      </c>
      <c r="J10" s="816" t="s">
        <v>100</v>
      </c>
      <c r="K10" s="975" t="s">
        <v>100</v>
      </c>
    </row>
    <row r="11" spans="1:12" s="106" customFormat="1" ht="24" customHeight="1">
      <c r="A11" s="836" t="s">
        <v>98</v>
      </c>
      <c r="B11" s="913">
        <v>4.8100149827649226</v>
      </c>
      <c r="C11" s="752">
        <v>9876.827480010108</v>
      </c>
      <c r="D11" s="752">
        <v>10074.364029610311</v>
      </c>
      <c r="E11" s="988">
        <v>2.2449408167212104</v>
      </c>
      <c r="F11" s="753">
        <v>-6.5858696604056899</v>
      </c>
      <c r="G11" s="756">
        <v>285.76103158373098</v>
      </c>
      <c r="H11" s="980">
        <v>0.44833246734353477</v>
      </c>
      <c r="I11" s="757">
        <v>0.50239780771865727</v>
      </c>
      <c r="J11" s="757">
        <v>25.293103448275861</v>
      </c>
      <c r="K11" s="974">
        <v>-1.4832203868715048</v>
      </c>
    </row>
    <row r="12" spans="1:12" s="106" customFormat="1" ht="24" customHeight="1" thickBot="1">
      <c r="A12" s="837" t="s">
        <v>107</v>
      </c>
      <c r="B12" s="914">
        <v>6.4110169540287032</v>
      </c>
      <c r="C12" s="759">
        <v>12376.480606233017</v>
      </c>
      <c r="D12" s="759">
        <v>12624.010218357678</v>
      </c>
      <c r="E12" s="989">
        <v>1.4146243930021776</v>
      </c>
      <c r="F12" s="760">
        <v>-4.5362441344700528</v>
      </c>
      <c r="G12" s="761">
        <v>296.58156790770846</v>
      </c>
      <c r="H12" s="982">
        <v>0.78239534331116856</v>
      </c>
      <c r="I12" s="762">
        <v>4.2646254784034987</v>
      </c>
      <c r="J12" s="762">
        <v>21.919540229885058</v>
      </c>
      <c r="K12" s="976">
        <v>-0.44807625537848494</v>
      </c>
    </row>
    <row r="13" spans="1:12" s="106" customFormat="1" ht="15">
      <c r="A13" s="908"/>
      <c r="B13" s="909"/>
    </row>
    <row r="14" spans="1:12" s="106" customFormat="1" ht="46.5" customHeight="1">
      <c r="A14" s="1273" t="s">
        <v>424</v>
      </c>
      <c r="B14" s="1273"/>
      <c r="C14" s="1273"/>
      <c r="D14" s="1273"/>
      <c r="E14" s="1273"/>
      <c r="F14" s="1273"/>
      <c r="G14" s="1273"/>
      <c r="H14" s="1273"/>
      <c r="I14" s="1273"/>
      <c r="J14" s="1273"/>
      <c r="K14" s="1273"/>
    </row>
    <row r="15" spans="1:12" s="106" customFormat="1" ht="33.75" customHeight="1">
      <c r="A15" s="1273" t="s">
        <v>338</v>
      </c>
      <c r="B15" s="1273"/>
      <c r="C15" s="1273"/>
      <c r="D15" s="1273"/>
      <c r="E15" s="1273"/>
      <c r="F15" s="1273"/>
      <c r="G15" s="1273"/>
      <c r="H15" s="1273"/>
      <c r="I15" s="1273"/>
      <c r="J15" s="1273"/>
      <c r="K15" s="1273"/>
    </row>
    <row r="16" spans="1:12" s="106" customFormat="1">
      <c r="A16" s="1273" t="s">
        <v>169</v>
      </c>
      <c r="B16" s="1273"/>
      <c r="C16" s="1273"/>
      <c r="D16" s="1273"/>
      <c r="E16" s="1273"/>
      <c r="F16" s="1273"/>
      <c r="G16" s="1273"/>
      <c r="H16" s="1273"/>
      <c r="I16" s="1273"/>
      <c r="J16" s="1273"/>
      <c r="K16" s="1273"/>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Q36" sqref="Q36"/>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46" t="s">
        <v>428</v>
      </c>
      <c r="B4" s="1446"/>
      <c r="C4" s="1446"/>
      <c r="D4" s="1446"/>
      <c r="E4" s="1446"/>
      <c r="F4" s="1446"/>
      <c r="G4" s="1446"/>
      <c r="H4" s="1446"/>
      <c r="I4" s="1446"/>
      <c r="J4" s="1446"/>
      <c r="K4" s="1446"/>
      <c r="L4" s="1446"/>
      <c r="M4" s="1446"/>
      <c r="N4" s="1446"/>
    </row>
    <row r="6" spans="1:14" ht="16.5" thickBot="1">
      <c r="C6" s="1051"/>
      <c r="E6" s="1052"/>
      <c r="F6" s="1053"/>
    </row>
    <row r="7" spans="1:14" ht="15.75" thickBot="1">
      <c r="A7" s="1054" t="s">
        <v>356</v>
      </c>
      <c r="B7" s="1055" t="s">
        <v>357</v>
      </c>
      <c r="C7" s="1056" t="s">
        <v>358</v>
      </c>
      <c r="D7" s="1056" t="s">
        <v>359</v>
      </c>
      <c r="E7" s="1056" t="s">
        <v>360</v>
      </c>
      <c r="F7" s="1056" t="s">
        <v>361</v>
      </c>
      <c r="G7" s="1056" t="s">
        <v>362</v>
      </c>
      <c r="H7" s="1056" t="s">
        <v>363</v>
      </c>
      <c r="I7" s="1056" t="s">
        <v>364</v>
      </c>
      <c r="J7" s="1056" t="s">
        <v>365</v>
      </c>
      <c r="K7" s="1056" t="s">
        <v>366</v>
      </c>
      <c r="L7" s="1056" t="s">
        <v>367</v>
      </c>
      <c r="M7" s="1057" t="s">
        <v>368</v>
      </c>
    </row>
    <row r="8" spans="1:14" ht="15.75">
      <c r="A8" s="1058" t="s">
        <v>369</v>
      </c>
      <c r="B8" s="1059"/>
      <c r="C8" s="1059"/>
      <c r="D8" s="1059"/>
      <c r="E8" s="1059"/>
      <c r="F8" s="1059"/>
      <c r="G8" s="1059"/>
      <c r="H8" s="1059"/>
      <c r="I8" s="1059"/>
      <c r="J8" s="1059"/>
      <c r="K8" s="1059"/>
      <c r="L8" s="1059"/>
      <c r="M8" s="1060"/>
    </row>
    <row r="9" spans="1:14" ht="15.75">
      <c r="A9" s="1061" t="s">
        <v>370</v>
      </c>
      <c r="B9" s="1151">
        <v>10065.14920330695</v>
      </c>
      <c r="C9" s="1152">
        <v>10080.396827870052</v>
      </c>
      <c r="D9" s="1152">
        <v>10168.392423032492</v>
      </c>
      <c r="E9" s="1152">
        <v>10383.660897394942</v>
      </c>
      <c r="F9" s="1152">
        <v>10601.02602540495</v>
      </c>
      <c r="G9" s="1152">
        <v>10681.538024962125</v>
      </c>
      <c r="H9" s="1152">
        <v>10293.315596828763</v>
      </c>
      <c r="I9" s="1152">
        <v>10595.183348072431</v>
      </c>
      <c r="J9" s="1152">
        <v>10984.585741483217</v>
      </c>
      <c r="K9" s="1152">
        <v>10966.946248088372</v>
      </c>
      <c r="L9" s="1152">
        <v>11097.939953548594</v>
      </c>
      <c r="M9" s="1153">
        <v>11146.365363995808</v>
      </c>
    </row>
    <row r="10" spans="1:14" ht="15.75">
      <c r="A10" s="1061" t="s">
        <v>371</v>
      </c>
      <c r="B10" s="1154">
        <v>11132.805994345952</v>
      </c>
      <c r="C10" s="1155">
        <v>11233.336791819034</v>
      </c>
      <c r="D10" s="1155">
        <v>11549.323679081062</v>
      </c>
      <c r="E10" s="1155">
        <v>11779.076383839585</v>
      </c>
      <c r="F10" s="1155">
        <v>11597.36140191531</v>
      </c>
      <c r="G10" s="1155">
        <v>11706.808799822491</v>
      </c>
      <c r="H10" s="1155">
        <v>11199.573228816986</v>
      </c>
      <c r="I10" s="1155">
        <v>11073.620546924885</v>
      </c>
      <c r="J10" s="1155">
        <v>10919.998910676999</v>
      </c>
      <c r="K10" s="1155">
        <v>11083.771594849599</v>
      </c>
      <c r="L10" s="1155">
        <v>10697.446356089269</v>
      </c>
      <c r="M10" s="1156">
        <v>10922.845842494447</v>
      </c>
    </row>
    <row r="11" spans="1:14" ht="15.75">
      <c r="A11" s="1111" t="s">
        <v>372</v>
      </c>
      <c r="B11" s="1157">
        <v>10779.101139240223</v>
      </c>
      <c r="C11" s="1158">
        <v>10525.243839466166</v>
      </c>
      <c r="D11" s="1158">
        <v>10838.862022210526</v>
      </c>
      <c r="E11" s="1158">
        <v>10900.833594134192</v>
      </c>
      <c r="F11" s="1158">
        <v>10972.865021548203</v>
      </c>
      <c r="G11" s="1158">
        <v>10778.598012388826</v>
      </c>
      <c r="H11" s="1158">
        <v>10178.357608292003</v>
      </c>
      <c r="I11" s="1158">
        <v>10258.950000000001</v>
      </c>
      <c r="J11" s="1158">
        <v>10307.35</v>
      </c>
      <c r="K11" s="1158">
        <v>10339.77</v>
      </c>
      <c r="L11" s="1158">
        <v>10345.82</v>
      </c>
      <c r="M11" s="1159">
        <v>10371.826999999999</v>
      </c>
    </row>
    <row r="12" spans="1:14" ht="16.5" thickBot="1">
      <c r="A12" s="1062">
        <v>2020</v>
      </c>
      <c r="B12" s="1160">
        <v>10388.681</v>
      </c>
      <c r="C12" s="1161">
        <v>10670.97</v>
      </c>
      <c r="D12" s="1161">
        <v>10665.460999999999</v>
      </c>
      <c r="E12" s="1161">
        <v>9957.9719999999998</v>
      </c>
      <c r="F12" s="1161">
        <v>9862.2099999999991</v>
      </c>
      <c r="G12" s="1161"/>
      <c r="H12" s="1161"/>
      <c r="I12" s="1161"/>
      <c r="J12" s="1162"/>
      <c r="K12" s="1161"/>
      <c r="L12" s="1161"/>
      <c r="M12" s="1163"/>
    </row>
    <row r="13" spans="1:14" ht="15.75">
      <c r="A13" s="1058" t="s">
        <v>373</v>
      </c>
      <c r="B13" s="1059"/>
      <c r="C13" s="1059"/>
      <c r="D13" s="1059"/>
      <c r="E13" s="1059"/>
      <c r="F13" s="1059"/>
      <c r="G13" s="1059"/>
      <c r="H13" s="1059"/>
      <c r="I13" s="1059"/>
      <c r="J13" s="1059"/>
      <c r="K13" s="1059"/>
      <c r="L13" s="1059"/>
      <c r="M13" s="1060"/>
    </row>
    <row r="14" spans="1:14" ht="15.75">
      <c r="A14" s="1061" t="s">
        <v>370</v>
      </c>
      <c r="B14" s="1151">
        <v>13077.710337994744</v>
      </c>
      <c r="C14" s="1152">
        <v>12903.073525758837</v>
      </c>
      <c r="D14" s="1152">
        <v>12698.931145933877</v>
      </c>
      <c r="E14" s="1152">
        <v>12657.588856436963</v>
      </c>
      <c r="F14" s="1152">
        <v>12717.112689021023</v>
      </c>
      <c r="G14" s="1152">
        <v>12734.575070390658</v>
      </c>
      <c r="H14" s="1152">
        <v>12584.73701594032</v>
      </c>
      <c r="I14" s="1152">
        <v>12999.206672696655</v>
      </c>
      <c r="J14" s="1152">
        <v>13326.129323653522</v>
      </c>
      <c r="K14" s="1152">
        <v>13558.078274143218</v>
      </c>
      <c r="L14" s="1152">
        <v>13767.296305638371</v>
      </c>
      <c r="M14" s="1153">
        <v>13967.765524559227</v>
      </c>
    </row>
    <row r="15" spans="1:14" ht="15.75">
      <c r="A15" s="1061" t="s">
        <v>371</v>
      </c>
      <c r="B15" s="1154">
        <v>13863.291293383541</v>
      </c>
      <c r="C15" s="1155">
        <v>13743.276622380532</v>
      </c>
      <c r="D15" s="1155">
        <v>13723.137993721932</v>
      </c>
      <c r="E15" s="1155">
        <v>13676.483392698095</v>
      </c>
      <c r="F15" s="1155">
        <v>13897.183799781353</v>
      </c>
      <c r="G15" s="1155">
        <v>13819.293352302531</v>
      </c>
      <c r="H15" s="1155">
        <v>13646.185847959312</v>
      </c>
      <c r="I15" s="1155">
        <v>13665.272297680553</v>
      </c>
      <c r="J15" s="1155">
        <v>13574.108658165709</v>
      </c>
      <c r="K15" s="1155">
        <v>13788.120289112323</v>
      </c>
      <c r="L15" s="1155">
        <v>13662.087019707555</v>
      </c>
      <c r="M15" s="1156">
        <v>13626.144742652335</v>
      </c>
    </row>
    <row r="16" spans="1:14" ht="15.75">
      <c r="A16" s="1111" t="s">
        <v>372</v>
      </c>
      <c r="B16" s="1157">
        <v>13645.090499529209</v>
      </c>
      <c r="C16" s="1158">
        <v>13282.733991297373</v>
      </c>
      <c r="D16" s="1158">
        <v>13143.170864206666</v>
      </c>
      <c r="E16" s="1158">
        <v>12928.022364758031</v>
      </c>
      <c r="F16" s="1158">
        <v>12944.684877391548</v>
      </c>
      <c r="G16" s="1158">
        <v>12448.358236205486</v>
      </c>
      <c r="H16" s="1158">
        <v>12124.260986050436</v>
      </c>
      <c r="I16" s="1158">
        <v>12505.99</v>
      </c>
      <c r="J16" s="1158">
        <v>12412.7</v>
      </c>
      <c r="K16" s="1158">
        <v>12447.57</v>
      </c>
      <c r="L16" s="1158">
        <v>12852.25</v>
      </c>
      <c r="M16" s="1159">
        <v>12965.558000000001</v>
      </c>
    </row>
    <row r="17" spans="1:14" ht="16.5" thickBot="1">
      <c r="A17" s="1062">
        <v>2020</v>
      </c>
      <c r="B17" s="1160">
        <v>12890.187</v>
      </c>
      <c r="C17" s="1161">
        <v>12798.79</v>
      </c>
      <c r="D17" s="1161">
        <v>12923.992</v>
      </c>
      <c r="E17" s="1161">
        <v>12783.698</v>
      </c>
      <c r="F17" s="1161">
        <v>12556.07</v>
      </c>
      <c r="G17" s="1161"/>
      <c r="H17" s="1161"/>
      <c r="I17" s="1161"/>
      <c r="J17" s="1162"/>
      <c r="K17" s="1161"/>
      <c r="L17" s="1161"/>
      <c r="M17" s="1163"/>
    </row>
    <row r="20" spans="1:14" ht="15.75">
      <c r="A20" s="1446" t="s">
        <v>429</v>
      </c>
      <c r="B20" s="1446"/>
      <c r="C20" s="1446"/>
      <c r="D20" s="1446"/>
      <c r="E20" s="1446"/>
      <c r="F20" s="1446"/>
      <c r="G20" s="1446"/>
      <c r="H20" s="1446"/>
      <c r="I20" s="1446"/>
      <c r="J20" s="1446"/>
      <c r="K20" s="1446"/>
      <c r="L20" s="1446"/>
      <c r="M20" s="1446"/>
      <c r="N20" s="1446"/>
    </row>
    <row r="21" spans="1:14" ht="13.5" thickBot="1"/>
    <row r="22" spans="1:14" ht="15.75" thickBot="1">
      <c r="A22" s="1054" t="s">
        <v>356</v>
      </c>
      <c r="B22" s="1055" t="s">
        <v>357</v>
      </c>
      <c r="C22" s="1056" t="s">
        <v>358</v>
      </c>
      <c r="D22" s="1056" t="s">
        <v>359</v>
      </c>
      <c r="E22" s="1056" t="s">
        <v>360</v>
      </c>
      <c r="F22" s="1056" t="s">
        <v>361</v>
      </c>
      <c r="G22" s="1056" t="s">
        <v>362</v>
      </c>
      <c r="H22" s="1056" t="s">
        <v>363</v>
      </c>
      <c r="I22" s="1056" t="s">
        <v>364</v>
      </c>
      <c r="J22" s="1056" t="s">
        <v>365</v>
      </c>
      <c r="K22" s="1056" t="s">
        <v>366</v>
      </c>
      <c r="L22" s="1056" t="s">
        <v>367</v>
      </c>
      <c r="M22" s="1057" t="s">
        <v>368</v>
      </c>
    </row>
    <row r="23" spans="1:14" ht="16.5" thickBot="1">
      <c r="A23" s="1065" t="s">
        <v>374</v>
      </c>
      <c r="B23" s="1066"/>
      <c r="C23" s="1066"/>
      <c r="D23" s="1066"/>
      <c r="E23" s="1066"/>
      <c r="F23" s="1066"/>
      <c r="G23" s="1066"/>
      <c r="H23" s="1066"/>
      <c r="I23" s="1066"/>
      <c r="J23" s="1066"/>
      <c r="K23" s="1066"/>
      <c r="L23" s="1066"/>
      <c r="M23" s="1067"/>
    </row>
    <row r="24" spans="1:14" ht="15.75">
      <c r="A24" s="1064" t="s">
        <v>370</v>
      </c>
      <c r="B24" s="1151">
        <v>27851.705456255884</v>
      </c>
      <c r="C24" s="1152">
        <v>27123.64730249999</v>
      </c>
      <c r="D24" s="1152">
        <v>26582.674622279141</v>
      </c>
      <c r="E24" s="1152">
        <v>27784.630848493467</v>
      </c>
      <c r="F24" s="1152">
        <v>29598.213320045077</v>
      </c>
      <c r="G24" s="1152">
        <v>28787.621133339711</v>
      </c>
      <c r="H24" s="1152">
        <v>29300.536472176766</v>
      </c>
      <c r="I24" s="1152">
        <v>30504.441266437731</v>
      </c>
      <c r="J24" s="1152">
        <v>30498.821648031102</v>
      </c>
      <c r="K24" s="1152">
        <v>28648.548081830173</v>
      </c>
      <c r="L24" s="1152">
        <v>27467.131642772347</v>
      </c>
      <c r="M24" s="1153">
        <v>27778.199839529283</v>
      </c>
    </row>
    <row r="25" spans="1:14" ht="15.75">
      <c r="A25" s="1061" t="s">
        <v>371</v>
      </c>
      <c r="B25" s="1154">
        <v>25833.94075375775</v>
      </c>
      <c r="C25" s="1155">
        <v>25340.374581887783</v>
      </c>
      <c r="D25" s="1155">
        <v>26641.953903275295</v>
      </c>
      <c r="E25" s="1155">
        <v>26658.495362448899</v>
      </c>
      <c r="F25" s="1155">
        <v>28853.883794903919</v>
      </c>
      <c r="G25" s="1155">
        <v>29543.034993483714</v>
      </c>
      <c r="H25" s="1155">
        <v>28801.681986809574</v>
      </c>
      <c r="I25" s="1155">
        <v>28392.787205244891</v>
      </c>
      <c r="J25" s="1155">
        <v>28466.022011387158</v>
      </c>
      <c r="K25" s="1155">
        <v>27616.704977122507</v>
      </c>
      <c r="L25" s="1155">
        <v>26839.808929233062</v>
      </c>
      <c r="M25" s="1156">
        <v>27141.214844955597</v>
      </c>
    </row>
    <row r="26" spans="1:14" ht="15.75">
      <c r="A26" s="1111" t="s">
        <v>372</v>
      </c>
      <c r="B26" s="1157">
        <v>25776.336953005964</v>
      </c>
      <c r="C26" s="1158">
        <v>23649.071175292673</v>
      </c>
      <c r="D26" s="1158">
        <v>24244.69587026758</v>
      </c>
      <c r="E26" s="1158">
        <v>25502.655897270379</v>
      </c>
      <c r="F26" s="1158">
        <v>25923.582065295945</v>
      </c>
      <c r="G26" s="1158">
        <v>27055.720758505297</v>
      </c>
      <c r="H26" s="1158">
        <v>29655.713761194031</v>
      </c>
      <c r="I26" s="1158">
        <v>30642.32</v>
      </c>
      <c r="J26" s="1158">
        <v>30399.279999999999</v>
      </c>
      <c r="K26" s="1158">
        <v>31237.96</v>
      </c>
      <c r="L26" s="1158">
        <v>24570.28</v>
      </c>
      <c r="M26" s="1159">
        <v>24086.651999999998</v>
      </c>
    </row>
    <row r="27" spans="1:14" ht="16.5" thickBot="1">
      <c r="A27" s="1062">
        <v>2020</v>
      </c>
      <c r="B27" s="1160">
        <v>24209.279999999999</v>
      </c>
      <c r="C27" s="1161">
        <v>23642.53</v>
      </c>
      <c r="D27" s="1161">
        <v>20911.437000000002</v>
      </c>
      <c r="E27" s="1161">
        <v>17388.701000000001</v>
      </c>
      <c r="F27" s="1161">
        <v>18760.21</v>
      </c>
      <c r="G27" s="1161"/>
      <c r="H27" s="1161"/>
      <c r="I27" s="1161"/>
      <c r="J27" s="1162"/>
      <c r="K27" s="1161"/>
      <c r="L27" s="1161"/>
      <c r="M27" s="1163"/>
    </row>
    <row r="28" spans="1:14" ht="15.75">
      <c r="A28" s="1058" t="s">
        <v>377</v>
      </c>
      <c r="B28" s="1059"/>
      <c r="C28" s="1059"/>
      <c r="D28" s="1059"/>
      <c r="E28" s="1059"/>
      <c r="F28" s="1059"/>
      <c r="G28" s="1059"/>
      <c r="H28" s="1059"/>
      <c r="I28" s="1059"/>
      <c r="J28" s="1059"/>
      <c r="K28" s="1059"/>
      <c r="L28" s="1059"/>
      <c r="M28" s="1060"/>
    </row>
    <row r="29" spans="1:14" ht="15.75">
      <c r="A29" s="1061" t="s">
        <v>370</v>
      </c>
      <c r="B29" s="1151">
        <v>21663.966949699432</v>
      </c>
      <c r="C29" s="1152">
        <v>21525.397673001702</v>
      </c>
      <c r="D29" s="1152">
        <v>21115.733438107225</v>
      </c>
      <c r="E29" s="1152">
        <v>21302.128362253105</v>
      </c>
      <c r="F29" s="1152">
        <v>21200.291742224468</v>
      </c>
      <c r="G29" s="1152">
        <v>20822.118697379927</v>
      </c>
      <c r="H29" s="1152">
        <v>20206.889065246851</v>
      </c>
      <c r="I29" s="1152">
        <v>20948.119652057965</v>
      </c>
      <c r="J29" s="1152">
        <v>21116.098043152244</v>
      </c>
      <c r="K29" s="1152">
        <v>21873.281641223013</v>
      </c>
      <c r="L29" s="1152">
        <v>21354.087891290288</v>
      </c>
      <c r="M29" s="1153">
        <v>22297.314513329471</v>
      </c>
    </row>
    <row r="30" spans="1:14" ht="15.75">
      <c r="A30" s="1061" t="s">
        <v>371</v>
      </c>
      <c r="B30" s="1154">
        <v>21402.312901691836</v>
      </c>
      <c r="C30" s="1155">
        <v>21211.519078437537</v>
      </c>
      <c r="D30" s="1155">
        <v>21982.387355191033</v>
      </c>
      <c r="E30" s="1155">
        <v>21460.556994517105</v>
      </c>
      <c r="F30" s="1155">
        <v>22185.677427629282</v>
      </c>
      <c r="G30" s="1155">
        <v>21834.028071648627</v>
      </c>
      <c r="H30" s="1155">
        <v>21564.632920196203</v>
      </c>
      <c r="I30" s="1155">
        <v>21295.617981644409</v>
      </c>
      <c r="J30" s="1155">
        <v>20755.561440894948</v>
      </c>
      <c r="K30" s="1155">
        <v>20670.700563797891</v>
      </c>
      <c r="L30" s="1155">
        <v>21400.192230924309</v>
      </c>
      <c r="M30" s="1156">
        <v>22220.298261284093</v>
      </c>
    </row>
    <row r="31" spans="1:14" ht="15.75">
      <c r="A31" s="1111" t="s">
        <v>372</v>
      </c>
      <c r="B31" s="1157">
        <v>21710.465139517379</v>
      </c>
      <c r="C31" s="1158">
        <v>21462.727974698573</v>
      </c>
      <c r="D31" s="1158">
        <v>21517.060154219016</v>
      </c>
      <c r="E31" s="1158">
        <v>21946.164324302244</v>
      </c>
      <c r="F31" s="1158">
        <v>21378.921701744526</v>
      </c>
      <c r="G31" s="1158">
        <v>21331.314775808616</v>
      </c>
      <c r="H31" s="1158">
        <v>20629.234211361087</v>
      </c>
      <c r="I31" s="1158">
        <v>22365.58</v>
      </c>
      <c r="J31" s="1158">
        <v>22334.37</v>
      </c>
      <c r="K31" s="1158">
        <v>21397.7</v>
      </c>
      <c r="L31" s="1158">
        <v>21495.15</v>
      </c>
      <c r="M31" s="1159">
        <v>21850.143</v>
      </c>
    </row>
    <row r="32" spans="1:14" ht="16.5" thickBot="1">
      <c r="A32" s="1062">
        <v>2020</v>
      </c>
      <c r="B32" s="1160">
        <v>21970.524000000001</v>
      </c>
      <c r="C32" s="1161">
        <v>22113.47</v>
      </c>
      <c r="D32" s="1161">
        <v>22176.83</v>
      </c>
      <c r="E32" s="1161">
        <v>22601.621999999999</v>
      </c>
      <c r="F32" s="1161">
        <v>21531.78</v>
      </c>
      <c r="G32" s="1161"/>
      <c r="H32" s="1161"/>
      <c r="I32" s="1161"/>
      <c r="J32" s="1162"/>
      <c r="K32" s="1161"/>
      <c r="L32" s="1161"/>
      <c r="M32" s="1163"/>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Z22" sqref="Z2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1"/>
    </row>
    <row r="44" spans="1:7">
      <c r="A44" s="951"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83" t="s">
        <v>87</v>
      </c>
      <c r="B1" s="1283"/>
      <c r="C1" s="1283"/>
      <c r="D1" s="1283"/>
      <c r="E1" s="1283"/>
      <c r="F1" s="1283"/>
      <c r="G1" s="1283"/>
      <c r="H1" s="1283"/>
      <c r="I1" s="1283"/>
      <c r="J1" s="1283"/>
      <c r="K1" s="130"/>
    </row>
    <row r="2" spans="1:11" ht="19.5" thickBot="1">
      <c r="A2" s="1297" t="s">
        <v>339</v>
      </c>
      <c r="B2" s="1298"/>
      <c r="C2" s="1298"/>
      <c r="D2" s="1298"/>
      <c r="E2" s="1298"/>
      <c r="F2" s="1298"/>
      <c r="G2" s="1298"/>
      <c r="H2" s="1298"/>
      <c r="I2" s="1298"/>
      <c r="J2" s="1299"/>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5" t="s">
        <v>85</v>
      </c>
      <c r="E4" s="773" t="s">
        <v>92</v>
      </c>
      <c r="F4" s="774" t="s">
        <v>78</v>
      </c>
      <c r="G4" s="775" t="s">
        <v>69</v>
      </c>
      <c r="H4" s="776" t="s">
        <v>93</v>
      </c>
      <c r="I4" s="133" t="s">
        <v>70</v>
      </c>
      <c r="J4" s="777" t="s">
        <v>92</v>
      </c>
    </row>
    <row r="5" spans="1:11" ht="14.25" thickBot="1">
      <c r="A5" s="134"/>
      <c r="B5" s="1253" t="s">
        <v>482</v>
      </c>
      <c r="C5" s="1254" t="s">
        <v>482</v>
      </c>
      <c r="D5" s="1254" t="s">
        <v>482</v>
      </c>
      <c r="E5" s="778" t="s">
        <v>70</v>
      </c>
      <c r="F5" s="882" t="s">
        <v>482</v>
      </c>
      <c r="G5" s="779" t="s">
        <v>94</v>
      </c>
      <c r="H5" s="780" t="s">
        <v>90</v>
      </c>
      <c r="I5" s="882" t="s">
        <v>482</v>
      </c>
      <c r="J5" s="781" t="s">
        <v>80</v>
      </c>
    </row>
    <row r="6" spans="1:11" ht="16.5" thickBot="1">
      <c r="A6" s="1068" t="s">
        <v>332</v>
      </c>
      <c r="B6" s="1069"/>
      <c r="C6" s="1069"/>
      <c r="D6" s="1069"/>
      <c r="E6" s="1069"/>
      <c r="F6" s="1069"/>
      <c r="G6" s="1069"/>
      <c r="H6" s="1069"/>
      <c r="I6" s="782"/>
      <c r="J6" s="783"/>
    </row>
    <row r="7" spans="1:11" ht="15.75" thickBot="1">
      <c r="A7" s="1262" t="s">
        <v>22</v>
      </c>
      <c r="B7" s="1255">
        <v>6.2203696224562766</v>
      </c>
      <c r="C7" s="784">
        <v>12008.435564587406</v>
      </c>
      <c r="D7" s="785">
        <v>12248.604275879154</v>
      </c>
      <c r="E7" s="786">
        <v>2.2069178971189083</v>
      </c>
      <c r="F7" s="787">
        <v>334.48238393151144</v>
      </c>
      <c r="G7" s="786">
        <v>2.4118804608791371</v>
      </c>
      <c r="H7" s="786">
        <v>7.7205013005438641</v>
      </c>
      <c r="I7" s="786">
        <v>100</v>
      </c>
      <c r="J7" s="788" t="s">
        <v>23</v>
      </c>
    </row>
    <row r="8" spans="1:11" ht="15">
      <c r="A8" s="1263" t="s">
        <v>103</v>
      </c>
      <c r="B8" s="1256">
        <v>5.5010898343790853</v>
      </c>
      <c r="C8" s="789">
        <v>10206.10358882947</v>
      </c>
      <c r="D8" s="790">
        <v>10410.22566060606</v>
      </c>
      <c r="E8" s="791">
        <v>-4.7502480590916134</v>
      </c>
      <c r="F8" s="792">
        <v>235.71428571428572</v>
      </c>
      <c r="G8" s="793">
        <v>-9.9181073703366742</v>
      </c>
      <c r="H8" s="793">
        <v>16.666666666666664</v>
      </c>
      <c r="I8" s="793">
        <v>7.683020524640545E-2</v>
      </c>
      <c r="J8" s="794">
        <v>5.8914490392642793E-3</v>
      </c>
    </row>
    <row r="9" spans="1:11" ht="15">
      <c r="A9" s="1264" t="s">
        <v>104</v>
      </c>
      <c r="B9" s="1257">
        <v>6.6345849012146161</v>
      </c>
      <c r="C9" s="795">
        <v>12447.626456312601</v>
      </c>
      <c r="D9" s="796">
        <v>12696.578985438853</v>
      </c>
      <c r="E9" s="797">
        <v>1.859772971330135</v>
      </c>
      <c r="F9" s="798">
        <v>358.0090975968613</v>
      </c>
      <c r="G9" s="799">
        <v>1.0199021643354578</v>
      </c>
      <c r="H9" s="799">
        <v>12.527593818984547</v>
      </c>
      <c r="I9" s="799">
        <v>44.759082427834485</v>
      </c>
      <c r="J9" s="800">
        <v>1.9120736787212209</v>
      </c>
    </row>
    <row r="10" spans="1:11" ht="15">
      <c r="A10" s="1264" t="s">
        <v>105</v>
      </c>
      <c r="B10" s="1257">
        <v>6.5402220967551274</v>
      </c>
      <c r="C10" s="795">
        <v>12270.585547382978</v>
      </c>
      <c r="D10" s="796">
        <v>12515.997258330637</v>
      </c>
      <c r="E10" s="797">
        <v>0.89341609933635735</v>
      </c>
      <c r="F10" s="798">
        <v>389.0762391817467</v>
      </c>
      <c r="G10" s="799">
        <v>0.87886225357765335</v>
      </c>
      <c r="H10" s="799">
        <v>29.166666666666668</v>
      </c>
      <c r="I10" s="799">
        <v>13.950170124025904</v>
      </c>
      <c r="J10" s="800">
        <v>2.316214106054753</v>
      </c>
    </row>
    <row r="11" spans="1:11" ht="15">
      <c r="A11" s="1264" t="s">
        <v>106</v>
      </c>
      <c r="B11" s="1258" t="s">
        <v>100</v>
      </c>
      <c r="C11" s="795" t="s">
        <v>100</v>
      </c>
      <c r="D11" s="796" t="s">
        <v>100</v>
      </c>
      <c r="E11" s="797" t="s">
        <v>100</v>
      </c>
      <c r="F11" s="798" t="s">
        <v>100</v>
      </c>
      <c r="G11" s="799" t="s">
        <v>100</v>
      </c>
      <c r="H11" s="799" t="s">
        <v>100</v>
      </c>
      <c r="I11" s="799" t="s">
        <v>100</v>
      </c>
      <c r="J11" s="800" t="s">
        <v>100</v>
      </c>
    </row>
    <row r="12" spans="1:11" ht="15">
      <c r="A12" s="1264" t="s">
        <v>98</v>
      </c>
      <c r="B12" s="1257">
        <v>4.809970210285508</v>
      </c>
      <c r="C12" s="795">
        <v>9876.7355447341033</v>
      </c>
      <c r="D12" s="796">
        <v>10074.270255628786</v>
      </c>
      <c r="E12" s="797">
        <v>2.6871322273377811</v>
      </c>
      <c r="F12" s="798">
        <v>281.97395273899031</v>
      </c>
      <c r="G12" s="799">
        <v>1.8193890883837942</v>
      </c>
      <c r="H12" s="799">
        <v>-2.8690662493479393</v>
      </c>
      <c r="I12" s="799">
        <v>20.43683459554385</v>
      </c>
      <c r="J12" s="800">
        <v>-2.228098012637755</v>
      </c>
    </row>
    <row r="13" spans="1:11" ht="15.75" thickBot="1">
      <c r="A13" s="1265" t="s">
        <v>107</v>
      </c>
      <c r="B13" s="1259">
        <v>6.5416067953253343</v>
      </c>
      <c r="C13" s="801">
        <v>12628.584546960104</v>
      </c>
      <c r="D13" s="802">
        <v>12881.156237899308</v>
      </c>
      <c r="E13" s="803">
        <v>1.805682993335098</v>
      </c>
      <c r="F13" s="804">
        <v>299.15821447437929</v>
      </c>
      <c r="G13" s="805">
        <v>1.8280612327424606</v>
      </c>
      <c r="H13" s="805">
        <v>-1.7644006227296314</v>
      </c>
      <c r="I13" s="805">
        <v>20.777082647349356</v>
      </c>
      <c r="J13" s="806">
        <v>-2.0060812211774817</v>
      </c>
    </row>
    <row r="14" spans="1:11" ht="16.5" thickBot="1">
      <c r="A14" s="1068" t="s">
        <v>329</v>
      </c>
      <c r="B14" s="1069"/>
      <c r="C14" s="1069"/>
      <c r="D14" s="1069"/>
      <c r="E14" s="1069"/>
      <c r="F14" s="1069"/>
      <c r="G14" s="1069"/>
      <c r="H14" s="1069"/>
      <c r="I14" s="782"/>
      <c r="J14" s="783"/>
    </row>
    <row r="15" spans="1:11" ht="15.75" thickBot="1">
      <c r="A15" s="1262" t="s">
        <v>22</v>
      </c>
      <c r="B15" s="1260">
        <v>5.9938605284839763</v>
      </c>
      <c r="C15" s="807">
        <v>11571.159321397636</v>
      </c>
      <c r="D15" s="808">
        <v>11802.582507825589</v>
      </c>
      <c r="E15" s="786">
        <v>1.7289689079729256</v>
      </c>
      <c r="F15" s="786">
        <v>326.38631220177234</v>
      </c>
      <c r="G15" s="786">
        <v>0.40472274507804284</v>
      </c>
      <c r="H15" s="786">
        <v>5.6916426512968297</v>
      </c>
      <c r="I15" s="786">
        <v>100</v>
      </c>
      <c r="J15" s="788" t="s">
        <v>23</v>
      </c>
    </row>
    <row r="16" spans="1:11" ht="15">
      <c r="A16" s="1263" t="s">
        <v>103</v>
      </c>
      <c r="B16" s="1256">
        <v>6.0972979460784309</v>
      </c>
      <c r="C16" s="789">
        <v>11312.241087344028</v>
      </c>
      <c r="D16" s="790">
        <v>11538.485909090909</v>
      </c>
      <c r="E16" s="791">
        <v>-2.4839464536319129</v>
      </c>
      <c r="F16" s="792">
        <v>256.66666666666669</v>
      </c>
      <c r="G16" s="793">
        <v>-7.5075075075075004</v>
      </c>
      <c r="H16" s="793">
        <v>-25</v>
      </c>
      <c r="I16" s="809">
        <v>8.1799591002044994E-2</v>
      </c>
      <c r="J16" s="794">
        <v>-3.3474184214093344E-2</v>
      </c>
    </row>
    <row r="17" spans="1:10" ht="15">
      <c r="A17" s="1264" t="s">
        <v>104</v>
      </c>
      <c r="B17" s="1257">
        <v>6.4344693280408487</v>
      </c>
      <c r="C17" s="795">
        <v>12072.175099513786</v>
      </c>
      <c r="D17" s="796">
        <v>12313.618601504062</v>
      </c>
      <c r="E17" s="797">
        <v>1.6943244373640951</v>
      </c>
      <c r="F17" s="798">
        <v>360.14987360057785</v>
      </c>
      <c r="G17" s="799">
        <v>2.2183513613548134</v>
      </c>
      <c r="H17" s="799">
        <v>-0.85929108485499461</v>
      </c>
      <c r="I17" s="799">
        <v>37.750511247443761</v>
      </c>
      <c r="J17" s="800">
        <v>-2.4944455248905371</v>
      </c>
    </row>
    <row r="18" spans="1:10" ht="15">
      <c r="A18" s="1264" t="s">
        <v>105</v>
      </c>
      <c r="B18" s="1257">
        <v>6.4261625287165778</v>
      </c>
      <c r="C18" s="795">
        <v>12056.590110162435</v>
      </c>
      <c r="D18" s="796">
        <v>12297.721912365683</v>
      </c>
      <c r="E18" s="797">
        <v>1.4232580206242584</v>
      </c>
      <c r="F18" s="798">
        <v>383.69450261780099</v>
      </c>
      <c r="G18" s="799">
        <v>-2.014676135117035</v>
      </c>
      <c r="H18" s="799">
        <v>19.003115264797508</v>
      </c>
      <c r="I18" s="799">
        <v>10.415814587593729</v>
      </c>
      <c r="J18" s="800">
        <v>1.1650941264986283</v>
      </c>
    </row>
    <row r="19" spans="1:10" ht="15">
      <c r="A19" s="1264" t="s">
        <v>106</v>
      </c>
      <c r="B19" s="1258" t="s">
        <v>100</v>
      </c>
      <c r="C19" s="795" t="s">
        <v>100</v>
      </c>
      <c r="D19" s="796" t="s">
        <v>100</v>
      </c>
      <c r="E19" s="797" t="s">
        <v>100</v>
      </c>
      <c r="F19" s="798" t="s">
        <v>100</v>
      </c>
      <c r="G19" s="799" t="s">
        <v>100</v>
      </c>
      <c r="H19" s="799" t="s">
        <v>100</v>
      </c>
      <c r="I19" s="799" t="s">
        <v>100</v>
      </c>
      <c r="J19" s="800" t="s">
        <v>100</v>
      </c>
    </row>
    <row r="20" spans="1:10" ht="15">
      <c r="A20" s="1264" t="s">
        <v>98</v>
      </c>
      <c r="B20" s="1257">
        <v>4.844089581981069</v>
      </c>
      <c r="C20" s="795">
        <v>9946.7958562239619</v>
      </c>
      <c r="D20" s="796">
        <v>10145.731773348441</v>
      </c>
      <c r="E20" s="797">
        <v>1.949610740542604</v>
      </c>
      <c r="F20" s="798">
        <v>288.00716025328785</v>
      </c>
      <c r="G20" s="799">
        <v>-0.52659661307387418</v>
      </c>
      <c r="H20" s="799">
        <v>3.2176973353443938</v>
      </c>
      <c r="I20" s="799">
        <v>27.989093387866394</v>
      </c>
      <c r="J20" s="800">
        <v>-0.6708489752459954</v>
      </c>
    </row>
    <row r="21" spans="1:10" ht="15.75" thickBot="1">
      <c r="A21" s="1265" t="s">
        <v>107</v>
      </c>
      <c r="B21" s="1259">
        <v>6.3171950751409689</v>
      </c>
      <c r="C21" s="801">
        <v>12195.357287916928</v>
      </c>
      <c r="D21" s="802">
        <v>12439.264433675267</v>
      </c>
      <c r="E21" s="803">
        <v>0.92714642686758753</v>
      </c>
      <c r="F21" s="804">
        <v>293.07360872059661</v>
      </c>
      <c r="G21" s="805">
        <v>-0.10657093310195385</v>
      </c>
      <c r="H21" s="805">
        <v>15.583554376657824</v>
      </c>
      <c r="I21" s="805">
        <v>23.76278118609407</v>
      </c>
      <c r="J21" s="806">
        <v>2.0336745578519952</v>
      </c>
    </row>
    <row r="22" spans="1:10" ht="16.5" thickBot="1">
      <c r="A22" s="1068" t="s">
        <v>333</v>
      </c>
      <c r="B22" s="1069"/>
      <c r="C22" s="1069"/>
      <c r="D22" s="1069"/>
      <c r="E22" s="1069"/>
      <c r="F22" s="1069"/>
      <c r="G22" s="1069"/>
      <c r="H22" s="1069"/>
      <c r="I22" s="782"/>
      <c r="J22" s="783"/>
    </row>
    <row r="23" spans="1:10" ht="15.75" thickBot="1">
      <c r="A23" s="1262" t="s">
        <v>22</v>
      </c>
      <c r="B23" s="1260">
        <v>5.5604495531470688</v>
      </c>
      <c r="C23" s="807">
        <v>10734.458596809012</v>
      </c>
      <c r="D23" s="808">
        <v>10949.147768745193</v>
      </c>
      <c r="E23" s="786">
        <v>2.0792442164188984</v>
      </c>
      <c r="F23" s="786">
        <v>322.73474663908996</v>
      </c>
      <c r="G23" s="786">
        <v>0.39571051604406282</v>
      </c>
      <c r="H23" s="786">
        <v>2.2198731501057085</v>
      </c>
      <c r="I23" s="786">
        <v>100</v>
      </c>
      <c r="J23" s="788" t="s">
        <v>23</v>
      </c>
    </row>
    <row r="24" spans="1:10" ht="15">
      <c r="A24" s="1263" t="s">
        <v>103</v>
      </c>
      <c r="B24" s="1261" t="s">
        <v>100</v>
      </c>
      <c r="C24" s="789" t="s">
        <v>100</v>
      </c>
      <c r="D24" s="790" t="s">
        <v>100</v>
      </c>
      <c r="E24" s="791" t="s">
        <v>100</v>
      </c>
      <c r="F24" s="792" t="s">
        <v>100</v>
      </c>
      <c r="G24" s="793" t="s">
        <v>100</v>
      </c>
      <c r="H24" s="809" t="s">
        <v>100</v>
      </c>
      <c r="I24" s="809" t="s">
        <v>100</v>
      </c>
      <c r="J24" s="817" t="s">
        <v>100</v>
      </c>
    </row>
    <row r="25" spans="1:10" ht="15">
      <c r="A25" s="1264" t="s">
        <v>104</v>
      </c>
      <c r="B25" s="1258">
        <v>6.3323547300066032</v>
      </c>
      <c r="C25" s="795">
        <v>11880.590487817266</v>
      </c>
      <c r="D25" s="796">
        <v>12118.202297573611</v>
      </c>
      <c r="E25" s="797">
        <v>3.974656359257847</v>
      </c>
      <c r="F25" s="798">
        <v>380.07616580310878</v>
      </c>
      <c r="G25" s="799">
        <v>2.7321939564611237</v>
      </c>
      <c r="H25" s="799">
        <v>21.383647798742139</v>
      </c>
      <c r="I25" s="1020">
        <v>19.958634953464323</v>
      </c>
      <c r="J25" s="1021">
        <v>3.1510239598068175</v>
      </c>
    </row>
    <row r="26" spans="1:10" ht="15">
      <c r="A26" s="1264" t="s">
        <v>105</v>
      </c>
      <c r="B26" s="1257">
        <v>6.1992605627065256</v>
      </c>
      <c r="C26" s="795">
        <v>11630.882856860273</v>
      </c>
      <c r="D26" s="796">
        <v>11863.500513997478</v>
      </c>
      <c r="E26" s="797">
        <v>1.6782957775563707</v>
      </c>
      <c r="F26" s="798">
        <v>408.75979381443295</v>
      </c>
      <c r="G26" s="799">
        <v>-1.564723837634463</v>
      </c>
      <c r="H26" s="799">
        <v>-3.9603960396039604</v>
      </c>
      <c r="I26" s="799">
        <v>10.031023784901757</v>
      </c>
      <c r="J26" s="800">
        <v>-0.64550898465426876</v>
      </c>
    </row>
    <row r="27" spans="1:10" ht="15">
      <c r="A27" s="1264" t="s">
        <v>106</v>
      </c>
      <c r="B27" s="1258" t="s">
        <v>100</v>
      </c>
      <c r="C27" s="795" t="s">
        <v>100</v>
      </c>
      <c r="D27" s="796" t="s">
        <v>100</v>
      </c>
      <c r="E27" s="797" t="s">
        <v>100</v>
      </c>
      <c r="F27" s="798" t="s">
        <v>100</v>
      </c>
      <c r="G27" s="799" t="s">
        <v>100</v>
      </c>
      <c r="H27" s="799" t="s">
        <v>100</v>
      </c>
      <c r="I27" s="799" t="s">
        <v>100</v>
      </c>
      <c r="J27" s="800" t="s">
        <v>100</v>
      </c>
    </row>
    <row r="28" spans="1:10" ht="15">
      <c r="A28" s="1264" t="s">
        <v>98</v>
      </c>
      <c r="B28" s="1258">
        <v>4.6677278068820831</v>
      </c>
      <c r="C28" s="795">
        <v>9584.6566876428824</v>
      </c>
      <c r="D28" s="796">
        <v>9776.3498213957409</v>
      </c>
      <c r="E28" s="797">
        <v>1.7598119115920321</v>
      </c>
      <c r="F28" s="798">
        <v>291.03024691358024</v>
      </c>
      <c r="G28" s="799">
        <v>-0.95207112499706026</v>
      </c>
      <c r="H28" s="799">
        <v>2.7484143763213531</v>
      </c>
      <c r="I28" s="799">
        <v>50.258531540847983</v>
      </c>
      <c r="J28" s="800">
        <v>0.25853154084798291</v>
      </c>
    </row>
    <row r="29" spans="1:10" ht="15.75" thickBot="1">
      <c r="A29" s="1265" t="s">
        <v>107</v>
      </c>
      <c r="B29" s="1259">
        <v>5.9468199169115952</v>
      </c>
      <c r="C29" s="801">
        <v>11480.347329945163</v>
      </c>
      <c r="D29" s="802">
        <v>11709.954276544067</v>
      </c>
      <c r="E29" s="803">
        <v>0.25872675116110438</v>
      </c>
      <c r="F29" s="804">
        <v>301.77696335078531</v>
      </c>
      <c r="G29" s="805">
        <v>-0.12245200821465416</v>
      </c>
      <c r="H29" s="805">
        <v>-10.328638497652582</v>
      </c>
      <c r="I29" s="805">
        <v>19.751809720785936</v>
      </c>
      <c r="J29" s="806">
        <v>-2.7640465160005334</v>
      </c>
    </row>
    <row r="30" spans="1:10" ht="15">
      <c r="A30" s="883"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285" t="s">
        <v>60</v>
      </c>
      <c r="C33" s="1286"/>
      <c r="D33" s="1286"/>
      <c r="E33" s="1286"/>
      <c r="F33" s="1286"/>
      <c r="G33" s="1286"/>
      <c r="H33" s="1287"/>
    </row>
    <row r="34" spans="1:8" ht="15.75">
      <c r="A34" s="624" t="s">
        <v>63</v>
      </c>
      <c r="B34" s="1291" t="s">
        <v>64</v>
      </c>
      <c r="C34" s="1292"/>
      <c r="D34" s="1292"/>
      <c r="E34" s="1292"/>
      <c r="F34" s="1292"/>
      <c r="G34" s="1292"/>
      <c r="H34" s="1293"/>
    </row>
    <row r="35" spans="1:8" ht="15.75">
      <c r="A35" s="621" t="s">
        <v>65</v>
      </c>
      <c r="B35" s="1288" t="s">
        <v>66</v>
      </c>
      <c r="C35" s="1289"/>
      <c r="D35" s="1289"/>
      <c r="E35" s="1289"/>
      <c r="F35" s="1289"/>
      <c r="G35" s="1289"/>
      <c r="H35" s="1290"/>
    </row>
    <row r="36" spans="1:8" ht="16.5" thickBot="1">
      <c r="A36" s="622" t="s">
        <v>67</v>
      </c>
      <c r="B36" s="1294" t="s">
        <v>62</v>
      </c>
      <c r="C36" s="1295"/>
      <c r="D36" s="1295"/>
      <c r="E36" s="1295"/>
      <c r="F36" s="1295"/>
      <c r="G36" s="1295"/>
      <c r="H36" s="1296"/>
    </row>
    <row r="37" spans="1:8">
      <c r="A37" s="1284"/>
      <c r="B37" s="1284"/>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 zoomScale="90" zoomScaleNormal="90" workbookViewId="0">
      <selection activeCell="L313" sqref="L313"/>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468</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8" t="s">
        <v>8</v>
      </c>
      <c r="B3" s="959"/>
      <c r="C3" s="959"/>
      <c r="D3" s="959"/>
      <c r="E3" s="959"/>
      <c r="F3" s="959"/>
      <c r="G3" s="959"/>
      <c r="H3" s="959"/>
      <c r="I3" s="959"/>
      <c r="J3" s="959"/>
      <c r="K3" s="959"/>
      <c r="L3" s="969"/>
    </row>
    <row r="4" spans="1:12" ht="12.75" customHeight="1">
      <c r="A4" s="27"/>
      <c r="B4" s="28"/>
      <c r="C4" s="3" t="s">
        <v>9</v>
      </c>
      <c r="D4" s="3"/>
      <c r="E4" s="3"/>
      <c r="F4" s="3"/>
      <c r="G4" s="960"/>
      <c r="H4" s="1302" t="s">
        <v>10</v>
      </c>
      <c r="I4" s="1303"/>
      <c r="J4" s="991" t="s">
        <v>11</v>
      </c>
      <c r="K4" s="961" t="s">
        <v>12</v>
      </c>
      <c r="L4" s="962"/>
    </row>
    <row r="5" spans="1:12" ht="15.75" customHeight="1">
      <c r="A5" s="29" t="s">
        <v>13</v>
      </c>
      <c r="B5" s="30" t="s">
        <v>14</v>
      </c>
      <c r="C5" s="963" t="s">
        <v>40</v>
      </c>
      <c r="D5" s="963"/>
      <c r="E5" s="964" t="s">
        <v>41</v>
      </c>
      <c r="F5" s="965"/>
      <c r="G5" s="992"/>
      <c r="H5" s="1300" t="s">
        <v>15</v>
      </c>
      <c r="I5" s="1301"/>
      <c r="J5" s="993" t="s">
        <v>16</v>
      </c>
      <c r="K5" s="966" t="s">
        <v>17</v>
      </c>
      <c r="L5" s="967"/>
    </row>
    <row r="6" spans="1:12" ht="35.25" customHeight="1" thickBot="1">
      <c r="A6" s="31" t="s">
        <v>18</v>
      </c>
      <c r="B6" s="32" t="s">
        <v>19</v>
      </c>
      <c r="C6" s="882" t="s">
        <v>482</v>
      </c>
      <c r="D6" s="1266" t="s">
        <v>478</v>
      </c>
      <c r="E6" s="957" t="s">
        <v>482</v>
      </c>
      <c r="F6" s="1267" t="s">
        <v>478</v>
      </c>
      <c r="G6" s="990" t="s">
        <v>20</v>
      </c>
      <c r="H6" s="66" t="s">
        <v>482</v>
      </c>
      <c r="I6" s="895" t="s">
        <v>20</v>
      </c>
      <c r="J6" s="994" t="s">
        <v>20</v>
      </c>
      <c r="K6" s="958" t="s">
        <v>482</v>
      </c>
      <c r="L6" s="995" t="s">
        <v>21</v>
      </c>
    </row>
    <row r="7" spans="1:12" ht="15" thickBot="1">
      <c r="A7" s="33" t="s">
        <v>22</v>
      </c>
      <c r="B7" s="34" t="s">
        <v>23</v>
      </c>
      <c r="C7" s="67">
        <v>11757.23747180184</v>
      </c>
      <c r="D7" s="67">
        <v>11518.112226617932</v>
      </c>
      <c r="E7" s="68">
        <v>11992.382221237876</v>
      </c>
      <c r="F7" s="1268">
        <v>11748.47447115029</v>
      </c>
      <c r="G7" s="996">
        <v>2.0760801811888818</v>
      </c>
      <c r="H7" s="69">
        <v>330.46449425287364</v>
      </c>
      <c r="I7" s="69">
        <v>1.4718106873296455</v>
      </c>
      <c r="J7" s="70">
        <v>6.3959887489299261</v>
      </c>
      <c r="K7" s="69">
        <v>100</v>
      </c>
      <c r="L7" s="997" t="s">
        <v>23</v>
      </c>
    </row>
    <row r="8" spans="1:12" ht="15" thickBot="1">
      <c r="A8" s="35"/>
      <c r="B8" s="36"/>
      <c r="C8" s="71"/>
      <c r="D8" s="71"/>
      <c r="E8" s="71"/>
      <c r="F8" s="71"/>
      <c r="G8" s="998"/>
      <c r="H8" s="70"/>
      <c r="I8" s="70"/>
      <c r="J8" s="70"/>
      <c r="K8" s="70"/>
      <c r="L8" s="999"/>
    </row>
    <row r="9" spans="1:12" ht="15">
      <c r="A9" s="37" t="s">
        <v>108</v>
      </c>
      <c r="B9" s="38" t="s">
        <v>23</v>
      </c>
      <c r="C9" s="72">
        <v>10740.101247771836</v>
      </c>
      <c r="D9" s="72">
        <v>11233.658443271766</v>
      </c>
      <c r="E9" s="73">
        <v>10954.903272727273</v>
      </c>
      <c r="F9" s="73">
        <v>11458.331612137203</v>
      </c>
      <c r="G9" s="1000">
        <v>-4.3935570766399739</v>
      </c>
      <c r="H9" s="74">
        <v>245.41538461538462</v>
      </c>
      <c r="I9" s="74">
        <v>-9.3380641049321831</v>
      </c>
      <c r="J9" s="74">
        <v>-7.1428571428571423</v>
      </c>
      <c r="K9" s="74">
        <v>7.4712643678160925E-2</v>
      </c>
      <c r="L9" s="1001">
        <v>-1.0893324280748212E-2</v>
      </c>
    </row>
    <row r="10" spans="1:12" ht="15">
      <c r="A10" s="46" t="s">
        <v>109</v>
      </c>
      <c r="B10" s="75" t="s">
        <v>23</v>
      </c>
      <c r="C10" s="76">
        <v>12283.232093357354</v>
      </c>
      <c r="D10" s="76">
        <v>12052.572757402599</v>
      </c>
      <c r="E10" s="77">
        <v>12528.896735224502</v>
      </c>
      <c r="F10" s="77">
        <v>12293.624212550651</v>
      </c>
      <c r="G10" s="1002">
        <v>1.9137767561957828</v>
      </c>
      <c r="H10" s="78">
        <v>359.48322443181826</v>
      </c>
      <c r="I10" s="78">
        <v>1.5804997628304653</v>
      </c>
      <c r="J10" s="78">
        <v>7.0559610705596105</v>
      </c>
      <c r="K10" s="78">
        <v>40.459770114942529</v>
      </c>
      <c r="L10" s="1003">
        <v>0.24942402224349536</v>
      </c>
    </row>
    <row r="11" spans="1:12" ht="15">
      <c r="A11" s="39" t="s">
        <v>110</v>
      </c>
      <c r="B11" s="40" t="s">
        <v>23</v>
      </c>
      <c r="C11" s="79">
        <v>12164.105734374585</v>
      </c>
      <c r="D11" s="79">
        <v>12014.288359731925</v>
      </c>
      <c r="E11" s="80">
        <v>12407.387849062077</v>
      </c>
      <c r="F11" s="80">
        <v>12254.574126926564</v>
      </c>
      <c r="G11" s="1004">
        <v>1.2469933312471564</v>
      </c>
      <c r="H11" s="81">
        <v>388.05511257035647</v>
      </c>
      <c r="I11" s="81">
        <v>-0.39391140012534581</v>
      </c>
      <c r="J11" s="81">
        <v>23.451071221771858</v>
      </c>
      <c r="K11" s="81">
        <v>12.25287356321839</v>
      </c>
      <c r="L11" s="1005">
        <v>1.6927659442872418</v>
      </c>
    </row>
    <row r="12" spans="1:12" ht="15">
      <c r="A12" s="39" t="s">
        <v>111</v>
      </c>
      <c r="B12" s="40" t="s">
        <v>23</v>
      </c>
      <c r="C12" s="79" t="s">
        <v>100</v>
      </c>
      <c r="D12" s="79" t="s">
        <v>100</v>
      </c>
      <c r="E12" s="80" t="s">
        <v>100</v>
      </c>
      <c r="F12" s="80" t="s">
        <v>100</v>
      </c>
      <c r="G12" s="1004" t="s">
        <v>100</v>
      </c>
      <c r="H12" s="81" t="s">
        <v>100</v>
      </c>
      <c r="I12" s="81" t="s">
        <v>100</v>
      </c>
      <c r="J12" s="81" t="s">
        <v>100</v>
      </c>
      <c r="K12" s="81" t="s">
        <v>100</v>
      </c>
      <c r="L12" s="1005" t="s">
        <v>100</v>
      </c>
    </row>
    <row r="13" spans="1:12" ht="15">
      <c r="A13" s="39" t="s">
        <v>98</v>
      </c>
      <c r="B13" s="40" t="s">
        <v>23</v>
      </c>
      <c r="C13" s="79">
        <v>9876.827480010108</v>
      </c>
      <c r="D13" s="79">
        <v>9659.9669393078129</v>
      </c>
      <c r="E13" s="80">
        <v>10074.364029610311</v>
      </c>
      <c r="F13" s="80">
        <v>9853.1662780939696</v>
      </c>
      <c r="G13" s="1004">
        <v>2.2449408167212104</v>
      </c>
      <c r="H13" s="81">
        <v>285.76103158373098</v>
      </c>
      <c r="I13" s="81">
        <v>0.44833246734353477</v>
      </c>
      <c r="J13" s="81">
        <v>0.50239780771865727</v>
      </c>
      <c r="K13" s="81">
        <v>25.293103448275861</v>
      </c>
      <c r="L13" s="1005">
        <v>-1.4832203868715048</v>
      </c>
    </row>
    <row r="14" spans="1:12" ht="15.75" thickBot="1">
      <c r="A14" s="41" t="s">
        <v>112</v>
      </c>
      <c r="B14" s="42" t="s">
        <v>23</v>
      </c>
      <c r="C14" s="82">
        <v>12376.480606233017</v>
      </c>
      <c r="D14" s="82">
        <v>12203.842079295835</v>
      </c>
      <c r="E14" s="83">
        <v>12624.010218357678</v>
      </c>
      <c r="F14" s="83">
        <v>12447.918920881752</v>
      </c>
      <c r="G14" s="1006">
        <v>1.4146243930021776</v>
      </c>
      <c r="H14" s="84">
        <v>296.58156790770846</v>
      </c>
      <c r="I14" s="84">
        <v>0.78239534331116856</v>
      </c>
      <c r="J14" s="84">
        <v>4.2646254784034987</v>
      </c>
      <c r="K14" s="84">
        <v>21.919540229885058</v>
      </c>
      <c r="L14" s="1007">
        <v>-0.44807625537848494</v>
      </c>
    </row>
    <row r="15" spans="1:12" ht="15" thickBot="1">
      <c r="A15" s="35"/>
      <c r="B15" s="43"/>
      <c r="C15" s="71"/>
      <c r="D15" s="71"/>
      <c r="E15" s="71"/>
      <c r="F15" s="71"/>
      <c r="G15" s="998"/>
      <c r="H15" s="70"/>
      <c r="I15" s="70"/>
      <c r="J15" s="70"/>
      <c r="K15" s="70"/>
      <c r="L15" s="999"/>
    </row>
    <row r="16" spans="1:12" ht="14.25">
      <c r="A16" s="44" t="s">
        <v>113</v>
      </c>
      <c r="B16" s="45" t="s">
        <v>25</v>
      </c>
      <c r="C16" s="85" t="s">
        <v>100</v>
      </c>
      <c r="D16" s="85" t="s">
        <v>254</v>
      </c>
      <c r="E16" s="86" t="s">
        <v>100</v>
      </c>
      <c r="F16" s="86" t="s">
        <v>254</v>
      </c>
      <c r="G16" s="1008" t="s">
        <v>100</v>
      </c>
      <c r="H16" s="87" t="s">
        <v>100</v>
      </c>
      <c r="I16" s="87" t="s">
        <v>100</v>
      </c>
      <c r="J16" s="88" t="s">
        <v>100</v>
      </c>
      <c r="K16" s="88">
        <v>0</v>
      </c>
      <c r="L16" s="1009" t="s">
        <v>100</v>
      </c>
    </row>
    <row r="17" spans="1:12" ht="15">
      <c r="A17" s="46" t="s">
        <v>113</v>
      </c>
      <c r="B17" s="47" t="s">
        <v>26</v>
      </c>
      <c r="C17" s="79" t="s">
        <v>100</v>
      </c>
      <c r="D17" s="79" t="s">
        <v>254</v>
      </c>
      <c r="E17" s="80" t="s">
        <v>100</v>
      </c>
      <c r="F17" s="80" t="s">
        <v>254</v>
      </c>
      <c r="G17" s="1004" t="s">
        <v>100</v>
      </c>
      <c r="H17" s="81" t="s">
        <v>100</v>
      </c>
      <c r="I17" s="81" t="s">
        <v>100</v>
      </c>
      <c r="J17" s="89" t="s">
        <v>100</v>
      </c>
      <c r="K17" s="89">
        <v>0</v>
      </c>
      <c r="L17" s="1010" t="s">
        <v>100</v>
      </c>
    </row>
    <row r="18" spans="1:12" ht="15">
      <c r="A18" s="46" t="s">
        <v>113</v>
      </c>
      <c r="B18" s="47" t="s">
        <v>27</v>
      </c>
      <c r="C18" s="79" t="s">
        <v>100</v>
      </c>
      <c r="D18" s="79" t="s">
        <v>100</v>
      </c>
      <c r="E18" s="80" t="s">
        <v>100</v>
      </c>
      <c r="F18" s="80" t="s">
        <v>100</v>
      </c>
      <c r="G18" s="1004" t="s">
        <v>100</v>
      </c>
      <c r="H18" s="81" t="s">
        <v>100</v>
      </c>
      <c r="I18" s="81" t="s">
        <v>100</v>
      </c>
      <c r="J18" s="89" t="s">
        <v>100</v>
      </c>
      <c r="K18" s="89" t="s">
        <v>100</v>
      </c>
      <c r="L18" s="1010" t="s">
        <v>100</v>
      </c>
    </row>
    <row r="19" spans="1:12" ht="14.25">
      <c r="A19" s="44" t="s">
        <v>113</v>
      </c>
      <c r="B19" s="48" t="s">
        <v>28</v>
      </c>
      <c r="C19" s="90">
        <v>10622.675294117647</v>
      </c>
      <c r="D19" s="90">
        <v>11332.319549409167</v>
      </c>
      <c r="E19" s="91">
        <v>10835.1288</v>
      </c>
      <c r="F19" s="91">
        <v>11558.965940397351</v>
      </c>
      <c r="G19" s="1011">
        <v>-6.2621271152605198</v>
      </c>
      <c r="H19" s="92">
        <v>233.33333333333334</v>
      </c>
      <c r="I19" s="92">
        <v>-22.732189769741929</v>
      </c>
      <c r="J19" s="93">
        <v>-40</v>
      </c>
      <c r="K19" s="93">
        <v>1.7241379310344827E-2</v>
      </c>
      <c r="L19" s="1012">
        <v>-1.3332180674979863E-2</v>
      </c>
    </row>
    <row r="20" spans="1:12" ht="15">
      <c r="A20" s="46" t="s">
        <v>113</v>
      </c>
      <c r="B20" s="47" t="s">
        <v>29</v>
      </c>
      <c r="C20" s="79" t="s">
        <v>254</v>
      </c>
      <c r="D20" s="79" t="s">
        <v>254</v>
      </c>
      <c r="E20" s="80" t="s">
        <v>254</v>
      </c>
      <c r="F20" s="80" t="s">
        <v>254</v>
      </c>
      <c r="G20" s="1004" t="s">
        <v>100</v>
      </c>
      <c r="H20" s="81" t="s">
        <v>254</v>
      </c>
      <c r="I20" s="81" t="s">
        <v>100</v>
      </c>
      <c r="J20" s="89" t="s">
        <v>100</v>
      </c>
      <c r="K20" s="89">
        <v>5.7471264367816091E-3</v>
      </c>
      <c r="L20" s="1010" t="s">
        <v>100</v>
      </c>
    </row>
    <row r="21" spans="1:12" ht="15">
      <c r="A21" s="46" t="s">
        <v>113</v>
      </c>
      <c r="B21" s="47" t="s">
        <v>30</v>
      </c>
      <c r="C21" s="79" t="s">
        <v>254</v>
      </c>
      <c r="D21" s="79" t="s">
        <v>254</v>
      </c>
      <c r="E21" s="80" t="s">
        <v>254</v>
      </c>
      <c r="F21" s="80" t="s">
        <v>254</v>
      </c>
      <c r="G21" s="1004" t="s">
        <v>100</v>
      </c>
      <c r="H21" s="81" t="s">
        <v>254</v>
      </c>
      <c r="I21" s="81" t="s">
        <v>100</v>
      </c>
      <c r="J21" s="89" t="s">
        <v>100</v>
      </c>
      <c r="K21" s="89">
        <v>1.1494252873563218E-2</v>
      </c>
      <c r="L21" s="1010" t="s">
        <v>100</v>
      </c>
    </row>
    <row r="22" spans="1:12" ht="14.25">
      <c r="A22" s="44" t="s">
        <v>113</v>
      </c>
      <c r="B22" s="48" t="s">
        <v>31</v>
      </c>
      <c r="C22" s="90">
        <v>10773.112560044097</v>
      </c>
      <c r="D22" s="90">
        <v>11022.632746093361</v>
      </c>
      <c r="E22" s="91">
        <v>10988.57481124498</v>
      </c>
      <c r="F22" s="91">
        <v>11243.085401015229</v>
      </c>
      <c r="G22" s="1011">
        <v>-2.2637076984869915</v>
      </c>
      <c r="H22" s="92">
        <v>249.04000000000002</v>
      </c>
      <c r="I22" s="92">
        <v>1.1432632754594483</v>
      </c>
      <c r="J22" s="93">
        <v>25</v>
      </c>
      <c r="K22" s="93">
        <v>5.7471264367816091E-2</v>
      </c>
      <c r="L22" s="1012">
        <v>8.5535683912965829E-3</v>
      </c>
    </row>
    <row r="23" spans="1:12" ht="15">
      <c r="A23" s="46" t="s">
        <v>113</v>
      </c>
      <c r="B23" s="47" t="s">
        <v>32</v>
      </c>
      <c r="C23" s="79">
        <v>10587.521568627451</v>
      </c>
      <c r="D23" s="79">
        <v>11055.513725490197</v>
      </c>
      <c r="E23" s="80">
        <v>10799.272000000001</v>
      </c>
      <c r="F23" s="80">
        <v>11276.624</v>
      </c>
      <c r="G23" s="1004">
        <v>-4.2331109026956915</v>
      </c>
      <c r="H23" s="81">
        <v>248.8</v>
      </c>
      <c r="I23" s="81">
        <v>-1.0342084327764496</v>
      </c>
      <c r="J23" s="89">
        <v>14.285714285714285</v>
      </c>
      <c r="K23" s="89">
        <v>4.5977011494252873E-2</v>
      </c>
      <c r="L23" s="1010">
        <v>3.1740275147983041E-3</v>
      </c>
    </row>
    <row r="24" spans="1:12" ht="15.75" thickBot="1">
      <c r="A24" s="49" t="s">
        <v>113</v>
      </c>
      <c r="B24" s="50" t="s">
        <v>33</v>
      </c>
      <c r="C24" s="94" t="s">
        <v>254</v>
      </c>
      <c r="D24" s="94" t="s">
        <v>254</v>
      </c>
      <c r="E24" s="95" t="s">
        <v>254</v>
      </c>
      <c r="F24" s="95" t="s">
        <v>254</v>
      </c>
      <c r="G24" s="1013" t="s">
        <v>100</v>
      </c>
      <c r="H24" s="89" t="s">
        <v>254</v>
      </c>
      <c r="I24" s="89" t="s">
        <v>100</v>
      </c>
      <c r="J24" s="89" t="s">
        <v>100</v>
      </c>
      <c r="K24" s="89">
        <v>1.1494252873563218E-2</v>
      </c>
      <c r="L24" s="1010" t="s">
        <v>100</v>
      </c>
    </row>
    <row r="25" spans="1:12" ht="15" thickBot="1">
      <c r="A25" s="35"/>
      <c r="B25" s="43"/>
      <c r="C25" s="71"/>
      <c r="D25" s="71"/>
      <c r="E25" s="71"/>
      <c r="F25" s="71"/>
      <c r="G25" s="998"/>
      <c r="H25" s="70"/>
      <c r="I25" s="70"/>
      <c r="J25" s="70"/>
      <c r="K25" s="70"/>
      <c r="L25" s="999"/>
    </row>
    <row r="26" spans="1:12" ht="14.25">
      <c r="A26" s="44" t="s">
        <v>114</v>
      </c>
      <c r="B26" s="45" t="s">
        <v>25</v>
      </c>
      <c r="C26" s="85">
        <v>12740.584824847825</v>
      </c>
      <c r="D26" s="85">
        <v>12594.453224222412</v>
      </c>
      <c r="E26" s="86">
        <v>12995.396521344781</v>
      </c>
      <c r="F26" s="86">
        <v>12846.342288706861</v>
      </c>
      <c r="G26" s="1008">
        <v>1.1602853893201386</v>
      </c>
      <c r="H26" s="87">
        <v>424.01538461538462</v>
      </c>
      <c r="I26" s="87">
        <v>0.2117762992757953</v>
      </c>
      <c r="J26" s="88">
        <v>10.795454545454545</v>
      </c>
      <c r="K26" s="88">
        <v>2.2413793103448274</v>
      </c>
      <c r="L26" s="1009">
        <v>8.9000687377969179E-2</v>
      </c>
    </row>
    <row r="27" spans="1:12" ht="15">
      <c r="A27" s="46" t="s">
        <v>114</v>
      </c>
      <c r="B27" s="47" t="s">
        <v>26</v>
      </c>
      <c r="C27" s="79">
        <v>12859.919607843138</v>
      </c>
      <c r="D27" s="79">
        <v>12679.935294117646</v>
      </c>
      <c r="E27" s="80">
        <v>13117.118</v>
      </c>
      <c r="F27" s="80">
        <v>12933.534</v>
      </c>
      <c r="G27" s="1004">
        <v>1.4194418942262861</v>
      </c>
      <c r="H27" s="81">
        <v>411.3</v>
      </c>
      <c r="I27" s="81">
        <v>-1.1298076923076894</v>
      </c>
      <c r="J27" s="89">
        <v>1.8867924528301887</v>
      </c>
      <c r="K27" s="89">
        <v>1.2413793103448276</v>
      </c>
      <c r="L27" s="1010">
        <v>-5.493963303293925E-2</v>
      </c>
    </row>
    <row r="28" spans="1:12" ht="15">
      <c r="A28" s="46" t="s">
        <v>114</v>
      </c>
      <c r="B28" s="47" t="s">
        <v>27</v>
      </c>
      <c r="C28" s="79">
        <v>12602.039215686274</v>
      </c>
      <c r="D28" s="79">
        <v>12470.325490196079</v>
      </c>
      <c r="E28" s="80">
        <v>12854.08</v>
      </c>
      <c r="F28" s="80">
        <v>12719.732</v>
      </c>
      <c r="G28" s="1004">
        <v>1.0562172221867565</v>
      </c>
      <c r="H28" s="81">
        <v>439.8</v>
      </c>
      <c r="I28" s="81">
        <v>1.3597603134362835</v>
      </c>
      <c r="J28" s="89">
        <v>24.285714285714285</v>
      </c>
      <c r="K28" s="89">
        <v>1</v>
      </c>
      <c r="L28" s="1010">
        <v>0.14394032041090854</v>
      </c>
    </row>
    <row r="29" spans="1:12" ht="14.25">
      <c r="A29" s="44" t="s">
        <v>114</v>
      </c>
      <c r="B29" s="48" t="s">
        <v>28</v>
      </c>
      <c r="C29" s="90">
        <v>12493.754587898606</v>
      </c>
      <c r="D29" s="90">
        <v>12345.229423893619</v>
      </c>
      <c r="E29" s="91">
        <v>12743.629679656578</v>
      </c>
      <c r="F29" s="91">
        <v>12592.134012371493</v>
      </c>
      <c r="G29" s="1011">
        <v>1.2030976412436896</v>
      </c>
      <c r="H29" s="92">
        <v>384.89856733524357</v>
      </c>
      <c r="I29" s="92">
        <v>1.2169396289207302</v>
      </c>
      <c r="J29" s="93">
        <v>15.626725565985645</v>
      </c>
      <c r="K29" s="93">
        <v>12.034482758620689</v>
      </c>
      <c r="L29" s="1012">
        <v>0.96073933193608596</v>
      </c>
    </row>
    <row r="30" spans="1:12" ht="15">
      <c r="A30" s="46" t="s">
        <v>114</v>
      </c>
      <c r="B30" s="47" t="s">
        <v>29</v>
      </c>
      <c r="C30" s="79">
        <v>12639.150980392156</v>
      </c>
      <c r="D30" s="79">
        <v>12451.38137254902</v>
      </c>
      <c r="E30" s="80">
        <v>12891.933999999999</v>
      </c>
      <c r="F30" s="80">
        <v>12700.409</v>
      </c>
      <c r="G30" s="1004">
        <v>1.508022300699132</v>
      </c>
      <c r="H30" s="81">
        <v>371.2</v>
      </c>
      <c r="I30" s="81">
        <v>-0.58918050348151807</v>
      </c>
      <c r="J30" s="89">
        <v>9.4715852442671977</v>
      </c>
      <c r="K30" s="89">
        <v>6.3103448275862073</v>
      </c>
      <c r="L30" s="1010">
        <v>0.17728869453007423</v>
      </c>
    </row>
    <row r="31" spans="1:12" ht="15">
      <c r="A31" s="46" t="s">
        <v>114</v>
      </c>
      <c r="B31" s="47" t="s">
        <v>30</v>
      </c>
      <c r="C31" s="79">
        <v>12345.011764705883</v>
      </c>
      <c r="D31" s="79">
        <v>12218.682352941176</v>
      </c>
      <c r="E31" s="80">
        <v>12591.912</v>
      </c>
      <c r="F31" s="80">
        <v>12463.056</v>
      </c>
      <c r="G31" s="1004">
        <v>1.0339037231317885</v>
      </c>
      <c r="H31" s="81">
        <v>400</v>
      </c>
      <c r="I31" s="81">
        <v>2.8806584362139889</v>
      </c>
      <c r="J31" s="89">
        <v>23.267326732673268</v>
      </c>
      <c r="K31" s="89">
        <v>5.7241379310344831</v>
      </c>
      <c r="L31" s="1010">
        <v>0.78345063740601351</v>
      </c>
    </row>
    <row r="32" spans="1:12" ht="14.25">
      <c r="A32" s="44" t="s">
        <v>114</v>
      </c>
      <c r="B32" s="48" t="s">
        <v>31</v>
      </c>
      <c r="C32" s="90">
        <v>12125.906957683414</v>
      </c>
      <c r="D32" s="90">
        <v>11863.088087253644</v>
      </c>
      <c r="E32" s="91">
        <v>12368.425096837082</v>
      </c>
      <c r="F32" s="91">
        <v>12100.349848998716</v>
      </c>
      <c r="G32" s="1011">
        <v>2.2154338608693069</v>
      </c>
      <c r="H32" s="92">
        <v>342.27794117647062</v>
      </c>
      <c r="I32" s="92">
        <v>1.4031248178513576</v>
      </c>
      <c r="J32" s="93">
        <v>3.2404260140493997</v>
      </c>
      <c r="K32" s="93">
        <v>26.183908045977013</v>
      </c>
      <c r="L32" s="1012">
        <v>-0.80031599707055889</v>
      </c>
    </row>
    <row r="33" spans="1:12" ht="15">
      <c r="A33" s="46" t="s">
        <v>114</v>
      </c>
      <c r="B33" s="47" t="s">
        <v>32</v>
      </c>
      <c r="C33" s="79">
        <v>12184.922549019608</v>
      </c>
      <c r="D33" s="79">
        <v>11879.512745098038</v>
      </c>
      <c r="E33" s="80">
        <v>12428.620999999999</v>
      </c>
      <c r="F33" s="80">
        <v>12117.102999999999</v>
      </c>
      <c r="G33" s="1004">
        <v>2.5708950398457455</v>
      </c>
      <c r="H33" s="81">
        <v>331.8</v>
      </c>
      <c r="I33" s="81">
        <v>1.343921808185716</v>
      </c>
      <c r="J33" s="89">
        <v>0.20869565217391303</v>
      </c>
      <c r="K33" s="89">
        <v>16.557471264367816</v>
      </c>
      <c r="L33" s="1010">
        <v>-1.0223257271938806</v>
      </c>
    </row>
    <row r="34" spans="1:12" ht="15.75" thickBot="1">
      <c r="A34" s="49" t="s">
        <v>114</v>
      </c>
      <c r="B34" s="50" t="s">
        <v>33</v>
      </c>
      <c r="C34" s="94">
        <v>12032.433333333334</v>
      </c>
      <c r="D34" s="94">
        <v>11834.891176470588</v>
      </c>
      <c r="E34" s="95">
        <v>12273.082</v>
      </c>
      <c r="F34" s="95">
        <v>12071.589</v>
      </c>
      <c r="G34" s="1013">
        <v>1.6691505981524091</v>
      </c>
      <c r="H34" s="89">
        <v>360.3</v>
      </c>
      <c r="I34" s="89">
        <v>1.0659186535764409</v>
      </c>
      <c r="J34" s="89">
        <v>8.9076723016905071</v>
      </c>
      <c r="K34" s="89">
        <v>9.6264367816091951</v>
      </c>
      <c r="L34" s="1010">
        <v>0.22200973012331993</v>
      </c>
    </row>
    <row r="35" spans="1:12" ht="15.75" thickBot="1">
      <c r="A35" s="51"/>
      <c r="B35" s="52"/>
      <c r="C35" s="96"/>
      <c r="D35" s="96"/>
      <c r="E35" s="96"/>
      <c r="F35" s="96"/>
      <c r="G35" s="1014"/>
      <c r="H35" s="97"/>
      <c r="I35" s="97"/>
      <c r="J35" s="97"/>
      <c r="K35" s="97"/>
      <c r="L35" s="1015"/>
    </row>
    <row r="36" spans="1:12" ht="15">
      <c r="A36" s="46" t="s">
        <v>115</v>
      </c>
      <c r="B36" s="53" t="s">
        <v>30</v>
      </c>
      <c r="C36" s="98">
        <v>12384.794117647058</v>
      </c>
      <c r="D36" s="98">
        <v>12308.929411764706</v>
      </c>
      <c r="E36" s="99">
        <v>12632.49</v>
      </c>
      <c r="F36" s="99">
        <v>12555.108</v>
      </c>
      <c r="G36" s="1016">
        <v>0.61633878418249854</v>
      </c>
      <c r="H36" s="100">
        <v>410.3</v>
      </c>
      <c r="I36" s="100">
        <v>0.73655781978885337</v>
      </c>
      <c r="J36" s="100">
        <v>10.225563909774436</v>
      </c>
      <c r="K36" s="100">
        <v>4.2126436781609193</v>
      </c>
      <c r="L36" s="1017">
        <v>0.14636020011273487</v>
      </c>
    </row>
    <row r="37" spans="1:12" ht="15.75" thickBot="1">
      <c r="A37" s="49" t="s">
        <v>115</v>
      </c>
      <c r="B37" s="50" t="s">
        <v>33</v>
      </c>
      <c r="C37" s="94">
        <v>12038.062745098039</v>
      </c>
      <c r="D37" s="94">
        <v>11815.774509803921</v>
      </c>
      <c r="E37" s="95">
        <v>12278.824000000001</v>
      </c>
      <c r="F37" s="95">
        <v>12052.09</v>
      </c>
      <c r="G37" s="1013">
        <v>1.881283661174123</v>
      </c>
      <c r="H37" s="89">
        <v>376.4</v>
      </c>
      <c r="I37" s="89">
        <v>-0.55482166446499936</v>
      </c>
      <c r="J37" s="89">
        <v>31.732580037664782</v>
      </c>
      <c r="K37" s="89">
        <v>8.0402298850574727</v>
      </c>
      <c r="L37" s="1010">
        <v>1.5464057441745087</v>
      </c>
    </row>
    <row r="38" spans="1:12" ht="15.75" thickBot="1">
      <c r="A38" s="51"/>
      <c r="B38" s="52"/>
      <c r="C38" s="96"/>
      <c r="D38" s="96"/>
      <c r="E38" s="96"/>
      <c r="F38" s="96"/>
      <c r="G38" s="1014"/>
      <c r="H38" s="97"/>
      <c r="I38" s="97"/>
      <c r="J38" s="97"/>
      <c r="K38" s="97"/>
      <c r="L38" s="1015"/>
    </row>
    <row r="39" spans="1:12" ht="14.25">
      <c r="A39" s="44" t="s">
        <v>116</v>
      </c>
      <c r="B39" s="45" t="s">
        <v>25</v>
      </c>
      <c r="C39" s="85" t="s">
        <v>100</v>
      </c>
      <c r="D39" s="85" t="s">
        <v>100</v>
      </c>
      <c r="E39" s="86" t="s">
        <v>100</v>
      </c>
      <c r="F39" s="86" t="s">
        <v>100</v>
      </c>
      <c r="G39" s="1008" t="s">
        <v>100</v>
      </c>
      <c r="H39" s="87" t="s">
        <v>100</v>
      </c>
      <c r="I39" s="87" t="s">
        <v>100</v>
      </c>
      <c r="J39" s="88" t="s">
        <v>100</v>
      </c>
      <c r="K39" s="88" t="s">
        <v>100</v>
      </c>
      <c r="L39" s="1009" t="s">
        <v>100</v>
      </c>
    </row>
    <row r="40" spans="1:12" ht="15">
      <c r="A40" s="39" t="s">
        <v>116</v>
      </c>
      <c r="B40" s="47" t="s">
        <v>26</v>
      </c>
      <c r="C40" s="79" t="s">
        <v>100</v>
      </c>
      <c r="D40" s="79" t="s">
        <v>100</v>
      </c>
      <c r="E40" s="80" t="s">
        <v>100</v>
      </c>
      <c r="F40" s="80" t="s">
        <v>100</v>
      </c>
      <c r="G40" s="1004" t="s">
        <v>100</v>
      </c>
      <c r="H40" s="81" t="s">
        <v>100</v>
      </c>
      <c r="I40" s="81" t="s">
        <v>100</v>
      </c>
      <c r="J40" s="89" t="s">
        <v>100</v>
      </c>
      <c r="K40" s="89" t="s">
        <v>100</v>
      </c>
      <c r="L40" s="1010" t="s">
        <v>100</v>
      </c>
    </row>
    <row r="41" spans="1:12" ht="15">
      <c r="A41" s="39" t="s">
        <v>116</v>
      </c>
      <c r="B41" s="47" t="s">
        <v>27</v>
      </c>
      <c r="C41" s="79" t="s">
        <v>100</v>
      </c>
      <c r="D41" s="79" t="s">
        <v>100</v>
      </c>
      <c r="E41" s="80" t="s">
        <v>100</v>
      </c>
      <c r="F41" s="80" t="s">
        <v>100</v>
      </c>
      <c r="G41" s="1004" t="s">
        <v>100</v>
      </c>
      <c r="H41" s="81" t="s">
        <v>100</v>
      </c>
      <c r="I41" s="81" t="s">
        <v>100</v>
      </c>
      <c r="J41" s="89" t="s">
        <v>100</v>
      </c>
      <c r="K41" s="89" t="s">
        <v>100</v>
      </c>
      <c r="L41" s="1010" t="s">
        <v>100</v>
      </c>
    </row>
    <row r="42" spans="1:12" ht="15">
      <c r="A42" s="39" t="s">
        <v>116</v>
      </c>
      <c r="B42" s="47" t="s">
        <v>34</v>
      </c>
      <c r="C42" s="79" t="s">
        <v>100</v>
      </c>
      <c r="D42" s="79" t="s">
        <v>100</v>
      </c>
      <c r="E42" s="80" t="s">
        <v>100</v>
      </c>
      <c r="F42" s="80" t="s">
        <v>100</v>
      </c>
      <c r="G42" s="1004" t="s">
        <v>100</v>
      </c>
      <c r="H42" s="81" t="s">
        <v>100</v>
      </c>
      <c r="I42" s="81" t="s">
        <v>100</v>
      </c>
      <c r="J42" s="89" t="s">
        <v>100</v>
      </c>
      <c r="K42" s="89" t="s">
        <v>100</v>
      </c>
      <c r="L42" s="1010" t="s">
        <v>100</v>
      </c>
    </row>
    <row r="43" spans="1:12" ht="14.25">
      <c r="A43" s="54" t="s">
        <v>116</v>
      </c>
      <c r="B43" s="48" t="s">
        <v>28</v>
      </c>
      <c r="C43" s="90" t="s">
        <v>100</v>
      </c>
      <c r="D43" s="90" t="s">
        <v>100</v>
      </c>
      <c r="E43" s="91" t="s">
        <v>100</v>
      </c>
      <c r="F43" s="91" t="s">
        <v>100</v>
      </c>
      <c r="G43" s="1011" t="s">
        <v>100</v>
      </c>
      <c r="H43" s="92" t="s">
        <v>100</v>
      </c>
      <c r="I43" s="92" t="s">
        <v>100</v>
      </c>
      <c r="J43" s="93" t="s">
        <v>100</v>
      </c>
      <c r="K43" s="93" t="s">
        <v>100</v>
      </c>
      <c r="L43" s="1012" t="s">
        <v>100</v>
      </c>
    </row>
    <row r="44" spans="1:12" ht="15">
      <c r="A44" s="39" t="s">
        <v>116</v>
      </c>
      <c r="B44" s="47" t="s">
        <v>30</v>
      </c>
      <c r="C44" s="79" t="s">
        <v>100</v>
      </c>
      <c r="D44" s="79" t="s">
        <v>100</v>
      </c>
      <c r="E44" s="80" t="s">
        <v>100</v>
      </c>
      <c r="F44" s="80" t="s">
        <v>100</v>
      </c>
      <c r="G44" s="1004" t="s">
        <v>100</v>
      </c>
      <c r="H44" s="81" t="s">
        <v>100</v>
      </c>
      <c r="I44" s="81" t="s">
        <v>100</v>
      </c>
      <c r="J44" s="89" t="s">
        <v>100</v>
      </c>
      <c r="K44" s="89" t="s">
        <v>100</v>
      </c>
      <c r="L44" s="1010" t="s">
        <v>100</v>
      </c>
    </row>
    <row r="45" spans="1:12" ht="15">
      <c r="A45" s="39" t="s">
        <v>116</v>
      </c>
      <c r="B45" s="47" t="s">
        <v>35</v>
      </c>
      <c r="C45" s="79" t="s">
        <v>100</v>
      </c>
      <c r="D45" s="79" t="s">
        <v>100</v>
      </c>
      <c r="E45" s="80" t="s">
        <v>100</v>
      </c>
      <c r="F45" s="80" t="s">
        <v>100</v>
      </c>
      <c r="G45" s="1004" t="s">
        <v>100</v>
      </c>
      <c r="H45" s="81" t="s">
        <v>100</v>
      </c>
      <c r="I45" s="81" t="s">
        <v>100</v>
      </c>
      <c r="J45" s="89" t="s">
        <v>100</v>
      </c>
      <c r="K45" s="89" t="s">
        <v>100</v>
      </c>
      <c r="L45" s="1010" t="s">
        <v>100</v>
      </c>
    </row>
    <row r="46" spans="1:12" ht="14.25">
      <c r="A46" s="54" t="s">
        <v>116</v>
      </c>
      <c r="B46" s="48" t="s">
        <v>31</v>
      </c>
      <c r="C46" s="90" t="s">
        <v>100</v>
      </c>
      <c r="D46" s="90" t="s">
        <v>100</v>
      </c>
      <c r="E46" s="91" t="s">
        <v>100</v>
      </c>
      <c r="F46" s="91" t="s">
        <v>100</v>
      </c>
      <c r="G46" s="1011" t="s">
        <v>100</v>
      </c>
      <c r="H46" s="92" t="s">
        <v>100</v>
      </c>
      <c r="I46" s="92" t="s">
        <v>100</v>
      </c>
      <c r="J46" s="93" t="s">
        <v>100</v>
      </c>
      <c r="K46" s="93" t="s">
        <v>100</v>
      </c>
      <c r="L46" s="1012" t="s">
        <v>100</v>
      </c>
    </row>
    <row r="47" spans="1:12" ht="15">
      <c r="A47" s="39" t="s">
        <v>116</v>
      </c>
      <c r="B47" s="47" t="s">
        <v>33</v>
      </c>
      <c r="C47" s="79" t="s">
        <v>100</v>
      </c>
      <c r="D47" s="79" t="s">
        <v>100</v>
      </c>
      <c r="E47" s="80" t="s">
        <v>100</v>
      </c>
      <c r="F47" s="80" t="s">
        <v>100</v>
      </c>
      <c r="G47" s="1004" t="s">
        <v>100</v>
      </c>
      <c r="H47" s="81" t="s">
        <v>100</v>
      </c>
      <c r="I47" s="81" t="s">
        <v>100</v>
      </c>
      <c r="J47" s="89" t="s">
        <v>100</v>
      </c>
      <c r="K47" s="89" t="s">
        <v>100</v>
      </c>
      <c r="L47" s="1010" t="s">
        <v>100</v>
      </c>
    </row>
    <row r="48" spans="1:12" ht="15.75" thickBot="1">
      <c r="A48" s="55" t="s">
        <v>116</v>
      </c>
      <c r="B48" s="47" t="s">
        <v>36</v>
      </c>
      <c r="C48" s="94" t="s">
        <v>100</v>
      </c>
      <c r="D48" s="94" t="s">
        <v>100</v>
      </c>
      <c r="E48" s="95" t="s">
        <v>100</v>
      </c>
      <c r="F48" s="95" t="s">
        <v>100</v>
      </c>
      <c r="G48" s="1013" t="s">
        <v>100</v>
      </c>
      <c r="H48" s="89" t="s">
        <v>100</v>
      </c>
      <c r="I48" s="89" t="s">
        <v>100</v>
      </c>
      <c r="J48" s="89" t="s">
        <v>100</v>
      </c>
      <c r="K48" s="89" t="s">
        <v>100</v>
      </c>
      <c r="L48" s="1010" t="s">
        <v>100</v>
      </c>
    </row>
    <row r="49" spans="1:12" ht="15.75" thickBot="1">
      <c r="A49" s="51"/>
      <c r="B49" s="52"/>
      <c r="C49" s="96"/>
      <c r="D49" s="96"/>
      <c r="E49" s="96"/>
      <c r="F49" s="96"/>
      <c r="G49" s="1014"/>
      <c r="H49" s="97"/>
      <c r="I49" s="97"/>
      <c r="J49" s="97"/>
      <c r="K49" s="97"/>
      <c r="L49" s="1015"/>
    </row>
    <row r="50" spans="1:12" ht="14.25">
      <c r="A50" s="44" t="s">
        <v>24</v>
      </c>
      <c r="B50" s="45" t="s">
        <v>28</v>
      </c>
      <c r="C50" s="85">
        <v>10707.397179189787</v>
      </c>
      <c r="D50" s="85">
        <v>10664.438464692888</v>
      </c>
      <c r="E50" s="86">
        <v>10921.545122773583</v>
      </c>
      <c r="F50" s="86">
        <v>10877.727233986747</v>
      </c>
      <c r="G50" s="1008">
        <v>0.40282209550107179</v>
      </c>
      <c r="H50" s="87">
        <v>354.3823376623377</v>
      </c>
      <c r="I50" s="87">
        <v>-0.21174413006278567</v>
      </c>
      <c r="J50" s="88">
        <v>-5.6372549019607847</v>
      </c>
      <c r="K50" s="88">
        <v>2.2126436781609198</v>
      </c>
      <c r="L50" s="1009">
        <v>-0.28215881664157516</v>
      </c>
    </row>
    <row r="51" spans="1:12" ht="15">
      <c r="A51" s="46" t="s">
        <v>24</v>
      </c>
      <c r="B51" s="47" t="s">
        <v>29</v>
      </c>
      <c r="C51" s="79">
        <v>10266.262745098038</v>
      </c>
      <c r="D51" s="79">
        <v>10545.996078431372</v>
      </c>
      <c r="E51" s="80">
        <v>10471.588</v>
      </c>
      <c r="F51" s="80">
        <v>10756.915999999999</v>
      </c>
      <c r="G51" s="1004">
        <v>-2.6525074658944958</v>
      </c>
      <c r="H51" s="81">
        <v>327.5</v>
      </c>
      <c r="I51" s="81">
        <v>4.3325899968142796</v>
      </c>
      <c r="J51" s="89">
        <v>40.74074074074074</v>
      </c>
      <c r="K51" s="89">
        <v>0.43678160919540227</v>
      </c>
      <c r="L51" s="1010">
        <v>0.10658716135389562</v>
      </c>
    </row>
    <row r="52" spans="1:12" ht="15">
      <c r="A52" s="46" t="s">
        <v>24</v>
      </c>
      <c r="B52" s="47" t="s">
        <v>30</v>
      </c>
      <c r="C52" s="79">
        <v>10781.88725490196</v>
      </c>
      <c r="D52" s="79">
        <v>10700.123529411765</v>
      </c>
      <c r="E52" s="80">
        <v>10997.525</v>
      </c>
      <c r="F52" s="80">
        <v>10914.126</v>
      </c>
      <c r="G52" s="1004">
        <v>0.76413814537233149</v>
      </c>
      <c r="H52" s="81">
        <v>346.8</v>
      </c>
      <c r="I52" s="81">
        <v>-1.0273972602739629</v>
      </c>
      <c r="J52" s="89">
        <v>-8.1632653061224492</v>
      </c>
      <c r="K52" s="89">
        <v>1.0344827586206897</v>
      </c>
      <c r="L52" s="1010">
        <v>-0.16400079280403812</v>
      </c>
    </row>
    <row r="53" spans="1:12" ht="15">
      <c r="A53" s="46" t="s">
        <v>24</v>
      </c>
      <c r="B53" s="47" t="s">
        <v>35</v>
      </c>
      <c r="C53" s="79">
        <v>10836.268627450982</v>
      </c>
      <c r="D53" s="79">
        <v>10656.964705882352</v>
      </c>
      <c r="E53" s="80">
        <v>11052.994000000001</v>
      </c>
      <c r="F53" s="80">
        <v>10870.103999999999</v>
      </c>
      <c r="G53" s="1004">
        <v>1.6825046016119189</v>
      </c>
      <c r="H53" s="81">
        <v>380.8</v>
      </c>
      <c r="I53" s="81">
        <v>1.5195947747267364</v>
      </c>
      <c r="J53" s="89">
        <v>-18.354430379746837</v>
      </c>
      <c r="K53" s="89">
        <v>0.74137931034482762</v>
      </c>
      <c r="L53" s="1010">
        <v>-0.22474518519143261</v>
      </c>
    </row>
    <row r="54" spans="1:12" ht="14.25">
      <c r="A54" s="44" t="s">
        <v>24</v>
      </c>
      <c r="B54" s="48" t="s">
        <v>31</v>
      </c>
      <c r="C54" s="90">
        <v>10273.524270108706</v>
      </c>
      <c r="D54" s="90">
        <v>10047.133625540751</v>
      </c>
      <c r="E54" s="91">
        <v>10478.994755510881</v>
      </c>
      <c r="F54" s="91">
        <v>10248.076298051566</v>
      </c>
      <c r="G54" s="1011">
        <v>2.2532858923310162</v>
      </c>
      <c r="H54" s="92">
        <v>300.37477797513321</v>
      </c>
      <c r="I54" s="92">
        <v>0.1070802850912565</v>
      </c>
      <c r="J54" s="93">
        <v>3.1135531135531136</v>
      </c>
      <c r="K54" s="93">
        <v>16.178160919540229</v>
      </c>
      <c r="L54" s="1012">
        <v>-0.51500283244705258</v>
      </c>
    </row>
    <row r="55" spans="1:12" ht="15">
      <c r="A55" s="46" t="s">
        <v>24</v>
      </c>
      <c r="B55" s="47" t="s">
        <v>32</v>
      </c>
      <c r="C55" s="79">
        <v>9870.903921568628</v>
      </c>
      <c r="D55" s="79">
        <v>9694.0009803921566</v>
      </c>
      <c r="E55" s="80">
        <v>10068.322</v>
      </c>
      <c r="F55" s="80">
        <v>9887.8809999999994</v>
      </c>
      <c r="G55" s="1004">
        <v>1.8248702629006228</v>
      </c>
      <c r="H55" s="81">
        <v>269.8</v>
      </c>
      <c r="I55" s="81">
        <v>-2.2109459949256856</v>
      </c>
      <c r="J55" s="89">
        <v>-1.6008537886872998</v>
      </c>
      <c r="K55" s="89">
        <v>5.2988505747126435</v>
      </c>
      <c r="L55" s="1010">
        <v>-0.43063456653720422</v>
      </c>
    </row>
    <row r="56" spans="1:12" ht="15">
      <c r="A56" s="46" t="s">
        <v>24</v>
      </c>
      <c r="B56" s="47" t="s">
        <v>33</v>
      </c>
      <c r="C56" s="79">
        <v>10400.820588235294</v>
      </c>
      <c r="D56" s="79">
        <v>10128.866666666667</v>
      </c>
      <c r="E56" s="80">
        <v>10608.837</v>
      </c>
      <c r="F56" s="80">
        <v>10331.444</v>
      </c>
      <c r="G56" s="1004">
        <v>2.6849392979335711</v>
      </c>
      <c r="H56" s="81">
        <v>307.39999999999998</v>
      </c>
      <c r="I56" s="81">
        <v>0.7208387942332859</v>
      </c>
      <c r="J56" s="89">
        <v>5.6534508076358296</v>
      </c>
      <c r="K56" s="89">
        <v>8.2701149425287355</v>
      </c>
      <c r="L56" s="1010">
        <v>-5.8122797473711074E-2</v>
      </c>
    </row>
    <row r="57" spans="1:12" ht="15">
      <c r="A57" s="46" t="s">
        <v>24</v>
      </c>
      <c r="B57" s="47" t="s">
        <v>36</v>
      </c>
      <c r="C57" s="79">
        <v>10557.186274509804</v>
      </c>
      <c r="D57" s="79">
        <v>10442.71862745098</v>
      </c>
      <c r="E57" s="80">
        <v>10768.33</v>
      </c>
      <c r="F57" s="80">
        <v>10651.573</v>
      </c>
      <c r="G57" s="1004">
        <v>1.0961479586160618</v>
      </c>
      <c r="H57" s="81">
        <v>340.2</v>
      </c>
      <c r="I57" s="81">
        <v>1.1596788581623483</v>
      </c>
      <c r="J57" s="89">
        <v>5.3364269141531322</v>
      </c>
      <c r="K57" s="89">
        <v>2.6091954022988508</v>
      </c>
      <c r="L57" s="1010">
        <v>-2.6245468436137287E-2</v>
      </c>
    </row>
    <row r="58" spans="1:12" ht="14.25">
      <c r="A58" s="44" t="s">
        <v>24</v>
      </c>
      <c r="B58" s="48" t="s">
        <v>37</v>
      </c>
      <c r="C58" s="90">
        <v>8248.756700128899</v>
      </c>
      <c r="D58" s="90">
        <v>8017.7427863070116</v>
      </c>
      <c r="E58" s="91">
        <v>8413.7318341314767</v>
      </c>
      <c r="F58" s="91">
        <v>8178.0976420331517</v>
      </c>
      <c r="G58" s="1011">
        <v>2.8812836727117399</v>
      </c>
      <c r="H58" s="92">
        <v>229.51049125728562</v>
      </c>
      <c r="I58" s="92">
        <v>1.1007035492810882</v>
      </c>
      <c r="J58" s="93">
        <v>-3.2232070910555999</v>
      </c>
      <c r="K58" s="93">
        <v>6.9022988505747129</v>
      </c>
      <c r="L58" s="1012">
        <v>-0.68605873778287574</v>
      </c>
    </row>
    <row r="59" spans="1:12" ht="15">
      <c r="A59" s="46" t="s">
        <v>24</v>
      </c>
      <c r="B59" s="47" t="s">
        <v>102</v>
      </c>
      <c r="C59" s="101">
        <v>7551.876470588235</v>
      </c>
      <c r="D59" s="101">
        <v>7474.4460784313724</v>
      </c>
      <c r="E59" s="102">
        <v>7702.9139999999998</v>
      </c>
      <c r="F59" s="102">
        <v>7623.9350000000004</v>
      </c>
      <c r="G59" s="1018">
        <v>1.0359348551633685</v>
      </c>
      <c r="H59" s="103">
        <v>210.6</v>
      </c>
      <c r="I59" s="103">
        <v>-0.42553191489361974</v>
      </c>
      <c r="J59" s="104">
        <v>-9.7345132743362832</v>
      </c>
      <c r="K59" s="104">
        <v>3.5172413793103452</v>
      </c>
      <c r="L59" s="1019">
        <v>-0.62853335469968297</v>
      </c>
    </row>
    <row r="60" spans="1:12" ht="15">
      <c r="A60" s="46" t="s">
        <v>24</v>
      </c>
      <c r="B60" s="47" t="s">
        <v>38</v>
      </c>
      <c r="C60" s="79">
        <v>8626.3068627450975</v>
      </c>
      <c r="D60" s="79">
        <v>8371.7598039215682</v>
      </c>
      <c r="E60" s="80">
        <v>8798.8330000000005</v>
      </c>
      <c r="F60" s="80">
        <v>8539.1949999999997</v>
      </c>
      <c r="G60" s="1004">
        <v>3.0405442199176953</v>
      </c>
      <c r="H60" s="81">
        <v>238.5</v>
      </c>
      <c r="I60" s="81">
        <v>1.0165184243964447</v>
      </c>
      <c r="J60" s="89">
        <v>5.4502369668246446</v>
      </c>
      <c r="K60" s="89">
        <v>2.5574712643678161</v>
      </c>
      <c r="L60" s="1010">
        <v>-2.2937198393587543E-2</v>
      </c>
    </row>
    <row r="61" spans="1:12" ht="15.75" thickBot="1">
      <c r="A61" s="46" t="s">
        <v>24</v>
      </c>
      <c r="B61" s="47" t="s">
        <v>39</v>
      </c>
      <c r="C61" s="79">
        <v>9473.2950980392161</v>
      </c>
      <c r="D61" s="79">
        <v>9120.1578431372545</v>
      </c>
      <c r="E61" s="80">
        <v>9662.7610000000004</v>
      </c>
      <c r="F61" s="80">
        <v>9302.5609999999997</v>
      </c>
      <c r="G61" s="1004">
        <v>3.8720520080438146</v>
      </c>
      <c r="H61" s="81">
        <v>282.10000000000002</v>
      </c>
      <c r="I61" s="81">
        <v>2.8061224489796084</v>
      </c>
      <c r="J61" s="89">
        <v>2.1276595744680851</v>
      </c>
      <c r="K61" s="89">
        <v>0.82758620689655171</v>
      </c>
      <c r="L61" s="1010">
        <v>-3.4588184689604562E-2</v>
      </c>
    </row>
    <row r="62" spans="1:12" ht="15.75" thickBot="1">
      <c r="A62" s="51"/>
      <c r="B62" s="52"/>
      <c r="C62" s="96"/>
      <c r="D62" s="96"/>
      <c r="E62" s="96"/>
      <c r="F62" s="96"/>
      <c r="G62" s="1014"/>
      <c r="H62" s="97"/>
      <c r="I62" s="97"/>
      <c r="J62" s="97"/>
      <c r="K62" s="97"/>
      <c r="L62" s="1015"/>
    </row>
    <row r="63" spans="1:12" ht="14.25">
      <c r="A63" s="44" t="s">
        <v>117</v>
      </c>
      <c r="B63" s="48" t="s">
        <v>25</v>
      </c>
      <c r="C63" s="90">
        <v>13345.430686317031</v>
      </c>
      <c r="D63" s="90">
        <v>13263.010528726014</v>
      </c>
      <c r="E63" s="91">
        <v>13612.339300043372</v>
      </c>
      <c r="F63" s="91">
        <v>13528.270739300535</v>
      </c>
      <c r="G63" s="1011">
        <v>0.62142872775758373</v>
      </c>
      <c r="H63" s="92">
        <v>350.6296577946768</v>
      </c>
      <c r="I63" s="92">
        <v>1.0045650130002677</v>
      </c>
      <c r="J63" s="93">
        <v>8.2304526748971192</v>
      </c>
      <c r="K63" s="93">
        <v>1.5114942528735633</v>
      </c>
      <c r="L63" s="1012">
        <v>2.5619237586783195E-2</v>
      </c>
    </row>
    <row r="64" spans="1:12" ht="15">
      <c r="A64" s="46" t="s">
        <v>117</v>
      </c>
      <c r="B64" s="47" t="s">
        <v>26</v>
      </c>
      <c r="C64" s="79">
        <v>12784.71862745098</v>
      </c>
      <c r="D64" s="79">
        <v>13165.723529411765</v>
      </c>
      <c r="E64" s="80">
        <v>13040.413</v>
      </c>
      <c r="F64" s="80">
        <v>13429.038</v>
      </c>
      <c r="G64" s="1004">
        <v>-2.893915409279503</v>
      </c>
      <c r="H64" s="81">
        <v>325</v>
      </c>
      <c r="I64" s="81">
        <v>0.96303199751476332</v>
      </c>
      <c r="J64" s="89">
        <v>-5.5555555555555554</v>
      </c>
      <c r="K64" s="89">
        <v>0.1954022988505747</v>
      </c>
      <c r="L64" s="1010">
        <v>-2.4727333043763094E-2</v>
      </c>
    </row>
    <row r="65" spans="1:12" ht="15">
      <c r="A65" s="46" t="s">
        <v>117</v>
      </c>
      <c r="B65" s="47" t="s">
        <v>27</v>
      </c>
      <c r="C65" s="79">
        <v>13440.070588235294</v>
      </c>
      <c r="D65" s="79">
        <v>13317.359803921569</v>
      </c>
      <c r="E65" s="80">
        <v>13708.871999999999</v>
      </c>
      <c r="F65" s="80">
        <v>13583.707</v>
      </c>
      <c r="G65" s="1004">
        <v>0.92143477476361246</v>
      </c>
      <c r="H65" s="81">
        <v>339.2</v>
      </c>
      <c r="I65" s="81">
        <v>-0.84770534931307617</v>
      </c>
      <c r="J65" s="89">
        <v>-3.6764705882352944</v>
      </c>
      <c r="K65" s="89">
        <v>0.75287356321839083</v>
      </c>
      <c r="L65" s="1010">
        <v>-7.8727268382440818E-2</v>
      </c>
    </row>
    <row r="66" spans="1:12" ht="15">
      <c r="A66" s="46" t="s">
        <v>117</v>
      </c>
      <c r="B66" s="47" t="s">
        <v>34</v>
      </c>
      <c r="C66" s="79">
        <v>13399.611764705882</v>
      </c>
      <c r="D66" s="79">
        <v>13209.627450980392</v>
      </c>
      <c r="E66" s="80">
        <v>13667.603999999999</v>
      </c>
      <c r="F66" s="80">
        <v>13473.82</v>
      </c>
      <c r="G66" s="1004">
        <v>1.4382261303772772</v>
      </c>
      <c r="H66" s="81">
        <v>374.8</v>
      </c>
      <c r="I66" s="81">
        <v>1.4069264069264036</v>
      </c>
      <c r="J66" s="89">
        <v>38.028169014084504</v>
      </c>
      <c r="K66" s="89">
        <v>0.56321839080459768</v>
      </c>
      <c r="L66" s="1010">
        <v>0.12907383901298708</v>
      </c>
    </row>
    <row r="67" spans="1:12" ht="14.25">
      <c r="A67" s="44" t="s">
        <v>117</v>
      </c>
      <c r="B67" s="48" t="s">
        <v>28</v>
      </c>
      <c r="C67" s="90">
        <v>12838.190405827012</v>
      </c>
      <c r="D67" s="90">
        <v>12769.736762935183</v>
      </c>
      <c r="E67" s="91">
        <v>13094.954213943553</v>
      </c>
      <c r="F67" s="91">
        <v>13025.131498193887</v>
      </c>
      <c r="G67" s="1011">
        <v>0.53606150355831483</v>
      </c>
      <c r="H67" s="92">
        <v>314.70573248407646</v>
      </c>
      <c r="I67" s="92">
        <v>0.38526514909827847</v>
      </c>
      <c r="J67" s="93">
        <v>8.1101759755164498</v>
      </c>
      <c r="K67" s="93">
        <v>8.1206896551724146</v>
      </c>
      <c r="L67" s="1012">
        <v>0.12876107500853973</v>
      </c>
    </row>
    <row r="68" spans="1:12" ht="15">
      <c r="A68" s="46" t="s">
        <v>117</v>
      </c>
      <c r="B68" s="47" t="s">
        <v>29</v>
      </c>
      <c r="C68" s="79">
        <v>13057.61862745098</v>
      </c>
      <c r="D68" s="79">
        <v>13089.521568627451</v>
      </c>
      <c r="E68" s="80">
        <v>13318.771000000001</v>
      </c>
      <c r="F68" s="80">
        <v>13351.312</v>
      </c>
      <c r="G68" s="1004">
        <v>-0.2437288560105498</v>
      </c>
      <c r="H68" s="81">
        <v>286.3</v>
      </c>
      <c r="I68" s="81">
        <v>3.4940600978344775E-2</v>
      </c>
      <c r="J68" s="89">
        <v>2.5862068965517242</v>
      </c>
      <c r="K68" s="89">
        <v>1.367816091954023</v>
      </c>
      <c r="L68" s="1010">
        <v>-5.0797091365042624E-2</v>
      </c>
    </row>
    <row r="69" spans="1:12" ht="15">
      <c r="A69" s="46" t="s">
        <v>117</v>
      </c>
      <c r="B69" s="47" t="s">
        <v>30</v>
      </c>
      <c r="C69" s="79">
        <v>12932.016666666666</v>
      </c>
      <c r="D69" s="79">
        <v>12801.834313725489</v>
      </c>
      <c r="E69" s="80">
        <v>13190.656999999999</v>
      </c>
      <c r="F69" s="80">
        <v>13057.870999999999</v>
      </c>
      <c r="G69" s="1004">
        <v>1.0169039041663075</v>
      </c>
      <c r="H69" s="81">
        <v>311.8</v>
      </c>
      <c r="I69" s="81">
        <v>-0.31969309462915602</v>
      </c>
      <c r="J69" s="89">
        <v>8.736559139784946</v>
      </c>
      <c r="K69" s="89">
        <v>4.6494252873563218</v>
      </c>
      <c r="L69" s="1010">
        <v>0.1000795615400083</v>
      </c>
    </row>
    <row r="70" spans="1:12" ht="15">
      <c r="A70" s="46" t="s">
        <v>117</v>
      </c>
      <c r="B70" s="47" t="s">
        <v>35</v>
      </c>
      <c r="C70" s="79">
        <v>12527.469607843137</v>
      </c>
      <c r="D70" s="79">
        <v>12510.238235294117</v>
      </c>
      <c r="E70" s="80">
        <v>12778.019</v>
      </c>
      <c r="F70" s="80">
        <v>12760.442999999999</v>
      </c>
      <c r="G70" s="1004">
        <v>0.13773816473300285</v>
      </c>
      <c r="H70" s="81">
        <v>339.6</v>
      </c>
      <c r="I70" s="81">
        <v>1.6157989228007283</v>
      </c>
      <c r="J70" s="89">
        <v>10.574018126888216</v>
      </c>
      <c r="K70" s="89">
        <v>2.103448275862069</v>
      </c>
      <c r="L70" s="1010">
        <v>7.9478604833574273E-2</v>
      </c>
    </row>
    <row r="71" spans="1:12" ht="14.25">
      <c r="A71" s="44" t="s">
        <v>117</v>
      </c>
      <c r="B71" s="48" t="s">
        <v>31</v>
      </c>
      <c r="C71" s="90">
        <v>11880.60231610862</v>
      </c>
      <c r="D71" s="90">
        <v>11652.35135354784</v>
      </c>
      <c r="E71" s="91">
        <v>12118.214362430792</v>
      </c>
      <c r="F71" s="91">
        <v>11885.398380618797</v>
      </c>
      <c r="G71" s="1011">
        <v>1.9588403716584009</v>
      </c>
      <c r="H71" s="92">
        <v>277.95477081384473</v>
      </c>
      <c r="I71" s="92">
        <v>0.61007986349443022</v>
      </c>
      <c r="J71" s="93">
        <v>1.4231499051233396</v>
      </c>
      <c r="K71" s="93">
        <v>12.287356321839081</v>
      </c>
      <c r="L71" s="1012">
        <v>-0.60245656797381031</v>
      </c>
    </row>
    <row r="72" spans="1:12" ht="15">
      <c r="A72" s="46" t="s">
        <v>117</v>
      </c>
      <c r="B72" s="47" t="s">
        <v>32</v>
      </c>
      <c r="C72" s="79">
        <v>11560.208823529412</v>
      </c>
      <c r="D72" s="79">
        <v>11419.641176470588</v>
      </c>
      <c r="E72" s="80">
        <v>11791.413</v>
      </c>
      <c r="F72" s="80">
        <v>11648.034</v>
      </c>
      <c r="G72" s="1004">
        <v>1.2309287558741742</v>
      </c>
      <c r="H72" s="81">
        <v>250</v>
      </c>
      <c r="I72" s="81">
        <v>-3.9984006397438751E-2</v>
      </c>
      <c r="J72" s="89">
        <v>15.8</v>
      </c>
      <c r="K72" s="89">
        <v>3.3275862068965516</v>
      </c>
      <c r="L72" s="1010">
        <v>0.27023020836408262</v>
      </c>
    </row>
    <row r="73" spans="1:12" ht="15">
      <c r="A73" s="46" t="s">
        <v>117</v>
      </c>
      <c r="B73" s="47" t="s">
        <v>33</v>
      </c>
      <c r="C73" s="79">
        <v>12052.374509803922</v>
      </c>
      <c r="D73" s="79">
        <v>11769.03137254902</v>
      </c>
      <c r="E73" s="80">
        <v>12293.422</v>
      </c>
      <c r="F73" s="80">
        <v>12004.412</v>
      </c>
      <c r="G73" s="1004">
        <v>2.407531497586056</v>
      </c>
      <c r="H73" s="81">
        <v>282.3</v>
      </c>
      <c r="I73" s="81">
        <v>0.49839800640798654</v>
      </c>
      <c r="J73" s="81">
        <v>-5.8004640371229694</v>
      </c>
      <c r="K73" s="81">
        <v>7.0000000000000009</v>
      </c>
      <c r="L73" s="1005">
        <v>-0.90632261220496435</v>
      </c>
    </row>
    <row r="74" spans="1:12" ht="15.75" thickBot="1">
      <c r="A74" s="56" t="s">
        <v>117</v>
      </c>
      <c r="B74" s="57" t="s">
        <v>36</v>
      </c>
      <c r="C74" s="82">
        <v>11760.638235294118</v>
      </c>
      <c r="D74" s="82">
        <v>11511.179411764706</v>
      </c>
      <c r="E74" s="83">
        <v>11995.851000000001</v>
      </c>
      <c r="F74" s="83">
        <v>11741.403</v>
      </c>
      <c r="G74" s="1006">
        <v>2.1671004734272414</v>
      </c>
      <c r="H74" s="84">
        <v>309.89999999999998</v>
      </c>
      <c r="I74" s="84">
        <v>3.7148594377509925</v>
      </c>
      <c r="J74" s="84">
        <v>8.2539682539682531</v>
      </c>
      <c r="K74" s="84">
        <v>1.9597701149425286</v>
      </c>
      <c r="L74" s="1007">
        <v>3.3635835867072972E-2</v>
      </c>
    </row>
    <row r="75" spans="1:12">
      <c r="A75" s="4"/>
      <c r="B75" s="4"/>
      <c r="C75" s="1105"/>
      <c r="D75" s="1105"/>
      <c r="E75" s="1105"/>
      <c r="F75" s="1105"/>
      <c r="G75" s="1106"/>
      <c r="H75" s="1106"/>
      <c r="I75" s="1106"/>
      <c r="J75" s="1106"/>
      <c r="K75" s="1106"/>
      <c r="L75" s="65"/>
    </row>
    <row r="76" spans="1:12" ht="13.5" thickBot="1">
      <c r="G76" s="65"/>
      <c r="H76" s="65"/>
      <c r="I76" s="65"/>
      <c r="J76" s="65"/>
      <c r="K76" s="65"/>
      <c r="L76" s="1107"/>
    </row>
    <row r="77" spans="1:12" ht="21" thickBot="1">
      <c r="A77" s="968" t="s">
        <v>334</v>
      </c>
      <c r="B77" s="959"/>
      <c r="C77" s="959"/>
      <c r="D77" s="959"/>
      <c r="E77" s="959"/>
      <c r="F77" s="959"/>
      <c r="G77" s="1079"/>
      <c r="H77" s="1079"/>
      <c r="I77" s="1079"/>
      <c r="J77" s="1079"/>
      <c r="K77" s="1079"/>
      <c r="L77" s="1080"/>
    </row>
    <row r="78" spans="1:12" ht="12.75" customHeight="1">
      <c r="A78" s="27"/>
      <c r="B78" s="28"/>
      <c r="C78" s="3" t="s">
        <v>9</v>
      </c>
      <c r="D78" s="3" t="s">
        <v>9</v>
      </c>
      <c r="E78" s="3"/>
      <c r="F78" s="3"/>
      <c r="G78" s="960"/>
      <c r="H78" s="1302" t="s">
        <v>10</v>
      </c>
      <c r="I78" s="1303"/>
      <c r="J78" s="991" t="s">
        <v>11</v>
      </c>
      <c r="K78" s="961" t="s">
        <v>12</v>
      </c>
      <c r="L78" s="962"/>
    </row>
    <row r="79" spans="1:12" ht="15.75" customHeight="1">
      <c r="A79" s="29" t="s">
        <v>13</v>
      </c>
      <c r="B79" s="30" t="s">
        <v>14</v>
      </c>
      <c r="C79" s="963" t="s">
        <v>40</v>
      </c>
      <c r="D79" s="963" t="s">
        <v>40</v>
      </c>
      <c r="E79" s="964" t="s">
        <v>41</v>
      </c>
      <c r="F79" s="965"/>
      <c r="G79" s="992"/>
      <c r="H79" s="1300" t="s">
        <v>15</v>
      </c>
      <c r="I79" s="1301"/>
      <c r="J79" s="993" t="s">
        <v>16</v>
      </c>
      <c r="K79" s="966" t="s">
        <v>17</v>
      </c>
      <c r="L79" s="967"/>
    </row>
    <row r="80" spans="1:12" ht="26.25" thickBot="1">
      <c r="A80" s="31" t="s">
        <v>18</v>
      </c>
      <c r="B80" s="32" t="s">
        <v>19</v>
      </c>
      <c r="C80" s="882" t="s">
        <v>482</v>
      </c>
      <c r="D80" s="1266" t="s">
        <v>478</v>
      </c>
      <c r="E80" s="957" t="s">
        <v>482</v>
      </c>
      <c r="F80" s="1267" t="s">
        <v>478</v>
      </c>
      <c r="G80" s="990" t="s">
        <v>20</v>
      </c>
      <c r="H80" s="66" t="s">
        <v>482</v>
      </c>
      <c r="I80" s="895" t="s">
        <v>20</v>
      </c>
      <c r="J80" s="994" t="s">
        <v>20</v>
      </c>
      <c r="K80" s="958" t="s">
        <v>482</v>
      </c>
      <c r="L80" s="995" t="s">
        <v>21</v>
      </c>
    </row>
    <row r="81" spans="1:12" ht="15" thickBot="1">
      <c r="A81" s="33" t="s">
        <v>22</v>
      </c>
      <c r="B81" s="34" t="s">
        <v>23</v>
      </c>
      <c r="C81" s="67">
        <v>12008.435564587406</v>
      </c>
      <c r="D81" s="67">
        <v>11749.141654653014</v>
      </c>
      <c r="E81" s="68">
        <v>12248.604275879154</v>
      </c>
      <c r="F81" s="1268">
        <v>11984.124487746076</v>
      </c>
      <c r="G81" s="996">
        <v>2.2069178971189083</v>
      </c>
      <c r="H81" s="69">
        <v>334.48238393151144</v>
      </c>
      <c r="I81" s="69">
        <v>2.4118804608791371</v>
      </c>
      <c r="J81" s="70">
        <v>7.7205013005438641</v>
      </c>
      <c r="K81" s="69">
        <v>100</v>
      </c>
      <c r="L81" s="997" t="s">
        <v>23</v>
      </c>
    </row>
    <row r="82" spans="1:12" ht="15" thickBot="1">
      <c r="A82" s="35"/>
      <c r="B82" s="36"/>
      <c r="C82" s="71"/>
      <c r="D82" s="71"/>
      <c r="E82" s="71"/>
      <c r="F82" s="71"/>
      <c r="G82" s="998"/>
      <c r="H82" s="70"/>
      <c r="I82" s="70"/>
      <c r="J82" s="70"/>
      <c r="K82" s="70"/>
      <c r="L82" s="999"/>
    </row>
    <row r="83" spans="1:12" ht="15">
      <c r="A83" s="37" t="s">
        <v>108</v>
      </c>
      <c r="B83" s="38" t="s">
        <v>23</v>
      </c>
      <c r="C83" s="72">
        <v>10206.10358882947</v>
      </c>
      <c r="D83" s="72">
        <v>10715.097289871363</v>
      </c>
      <c r="E83" s="73">
        <v>10410.22566060606</v>
      </c>
      <c r="F83" s="73">
        <v>10929.39923566879</v>
      </c>
      <c r="G83" s="1000">
        <v>-4.7502480590916134</v>
      </c>
      <c r="H83" s="74">
        <v>235.71428571428572</v>
      </c>
      <c r="I83" s="74">
        <v>-9.9181073703366742</v>
      </c>
      <c r="J83" s="74">
        <v>16.666666666666664</v>
      </c>
      <c r="K83" s="74">
        <v>7.683020524640545E-2</v>
      </c>
      <c r="L83" s="1001">
        <v>5.8914490392642793E-3</v>
      </c>
    </row>
    <row r="84" spans="1:12" ht="15">
      <c r="A84" s="46" t="s">
        <v>109</v>
      </c>
      <c r="B84" s="75" t="s">
        <v>23</v>
      </c>
      <c r="C84" s="76">
        <v>12447.626456312601</v>
      </c>
      <c r="D84" s="76">
        <v>12220.355586121481</v>
      </c>
      <c r="E84" s="77">
        <v>12696.578985438853</v>
      </c>
      <c r="F84" s="77">
        <v>12464.762697843911</v>
      </c>
      <c r="G84" s="1002">
        <v>1.859772971330135</v>
      </c>
      <c r="H84" s="78">
        <v>358.0090975968613</v>
      </c>
      <c r="I84" s="78">
        <v>1.0199021643354578</v>
      </c>
      <c r="J84" s="78">
        <v>12.527593818984547</v>
      </c>
      <c r="K84" s="78">
        <v>44.759082427834485</v>
      </c>
      <c r="L84" s="1003">
        <v>1.9120736787212209</v>
      </c>
    </row>
    <row r="85" spans="1:12" ht="15">
      <c r="A85" s="39" t="s">
        <v>110</v>
      </c>
      <c r="B85" s="40" t="s">
        <v>23</v>
      </c>
      <c r="C85" s="79">
        <v>12270.585547382978</v>
      </c>
      <c r="D85" s="79">
        <v>12161.928916453538</v>
      </c>
      <c r="E85" s="80">
        <v>12515.997258330637</v>
      </c>
      <c r="F85" s="80">
        <v>12405.167494782609</v>
      </c>
      <c r="G85" s="1004">
        <v>0.89341609933635735</v>
      </c>
      <c r="H85" s="81">
        <v>389.0762391817467</v>
      </c>
      <c r="I85" s="81">
        <v>0.87886225357765335</v>
      </c>
      <c r="J85" s="81">
        <v>29.166666666666668</v>
      </c>
      <c r="K85" s="81">
        <v>13.950170124025904</v>
      </c>
      <c r="L85" s="1005">
        <v>2.316214106054753</v>
      </c>
    </row>
    <row r="86" spans="1:12" ht="15">
      <c r="A86" s="39" t="s">
        <v>111</v>
      </c>
      <c r="B86" s="40" t="s">
        <v>23</v>
      </c>
      <c r="C86" s="79" t="s">
        <v>100</v>
      </c>
      <c r="D86" s="79" t="s">
        <v>100</v>
      </c>
      <c r="E86" s="80" t="s">
        <v>100</v>
      </c>
      <c r="F86" s="80" t="s">
        <v>100</v>
      </c>
      <c r="G86" s="1004" t="s">
        <v>100</v>
      </c>
      <c r="H86" s="81" t="s">
        <v>100</v>
      </c>
      <c r="I86" s="81" t="s">
        <v>100</v>
      </c>
      <c r="J86" s="81" t="s">
        <v>100</v>
      </c>
      <c r="K86" s="81" t="s">
        <v>100</v>
      </c>
      <c r="L86" s="1005" t="s">
        <v>100</v>
      </c>
    </row>
    <row r="87" spans="1:12" ht="15">
      <c r="A87" s="39" t="s">
        <v>98</v>
      </c>
      <c r="B87" s="40" t="s">
        <v>23</v>
      </c>
      <c r="C87" s="79">
        <v>9876.7355447341033</v>
      </c>
      <c r="D87" s="79">
        <v>9618.2796524769237</v>
      </c>
      <c r="E87" s="80">
        <v>10074.270255628786</v>
      </c>
      <c r="F87" s="80">
        <v>9810.6452455264625</v>
      </c>
      <c r="G87" s="1004">
        <v>2.6871322273377811</v>
      </c>
      <c r="H87" s="81">
        <v>281.97395273899031</v>
      </c>
      <c r="I87" s="81">
        <v>1.8193890883837942</v>
      </c>
      <c r="J87" s="81">
        <v>-2.8690662493479393</v>
      </c>
      <c r="K87" s="81">
        <v>20.43683459554385</v>
      </c>
      <c r="L87" s="1005">
        <v>-2.228098012637755</v>
      </c>
    </row>
    <row r="88" spans="1:12" ht="15.75" thickBot="1">
      <c r="A88" s="41" t="s">
        <v>112</v>
      </c>
      <c r="B88" s="42" t="s">
        <v>23</v>
      </c>
      <c r="C88" s="82">
        <v>12628.584546960104</v>
      </c>
      <c r="D88" s="82">
        <v>12404.59685122574</v>
      </c>
      <c r="E88" s="83">
        <v>12881.156237899308</v>
      </c>
      <c r="F88" s="83">
        <v>12652.688788250256</v>
      </c>
      <c r="G88" s="1006">
        <v>1.805682993335098</v>
      </c>
      <c r="H88" s="84">
        <v>299.15821447437929</v>
      </c>
      <c r="I88" s="84">
        <v>1.8280612327424606</v>
      </c>
      <c r="J88" s="84">
        <v>-1.7644006227296314</v>
      </c>
      <c r="K88" s="84">
        <v>20.777082647349356</v>
      </c>
      <c r="L88" s="1007">
        <v>-2.0060812211774817</v>
      </c>
    </row>
    <row r="89" spans="1:12" ht="15" thickBot="1">
      <c r="A89" s="35"/>
      <c r="B89" s="43"/>
      <c r="C89" s="71"/>
      <c r="D89" s="71"/>
      <c r="E89" s="71"/>
      <c r="F89" s="71"/>
      <c r="G89" s="998"/>
      <c r="H89" s="70"/>
      <c r="I89" s="70"/>
      <c r="J89" s="70"/>
      <c r="K89" s="70"/>
      <c r="L89" s="999"/>
    </row>
    <row r="90" spans="1:12" ht="14.25">
      <c r="A90" s="44" t="s">
        <v>113</v>
      </c>
      <c r="B90" s="45" t="s">
        <v>25</v>
      </c>
      <c r="C90" s="85" t="s">
        <v>100</v>
      </c>
      <c r="D90" s="85" t="s">
        <v>100</v>
      </c>
      <c r="E90" s="86" t="s">
        <v>100</v>
      </c>
      <c r="F90" s="86" t="s">
        <v>100</v>
      </c>
      <c r="G90" s="1008" t="s">
        <v>100</v>
      </c>
      <c r="H90" s="87" t="s">
        <v>100</v>
      </c>
      <c r="I90" s="87" t="s">
        <v>100</v>
      </c>
      <c r="J90" s="88" t="s">
        <v>100</v>
      </c>
      <c r="K90" s="88" t="s">
        <v>100</v>
      </c>
      <c r="L90" s="1009" t="s">
        <v>100</v>
      </c>
    </row>
    <row r="91" spans="1:12" ht="15">
      <c r="A91" s="46" t="s">
        <v>113</v>
      </c>
      <c r="B91" s="47" t="s">
        <v>26</v>
      </c>
      <c r="C91" s="79" t="s">
        <v>100</v>
      </c>
      <c r="D91" s="79" t="s">
        <v>100</v>
      </c>
      <c r="E91" s="80" t="s">
        <v>100</v>
      </c>
      <c r="F91" s="80" t="s">
        <v>100</v>
      </c>
      <c r="G91" s="1004" t="s">
        <v>100</v>
      </c>
      <c r="H91" s="81" t="s">
        <v>100</v>
      </c>
      <c r="I91" s="81" t="s">
        <v>100</v>
      </c>
      <c r="J91" s="89" t="s">
        <v>100</v>
      </c>
      <c r="K91" s="89" t="s">
        <v>100</v>
      </c>
      <c r="L91" s="1010" t="s">
        <v>100</v>
      </c>
    </row>
    <row r="92" spans="1:12" ht="15">
      <c r="A92" s="46" t="s">
        <v>113</v>
      </c>
      <c r="B92" s="47" t="s">
        <v>27</v>
      </c>
      <c r="C92" s="79" t="s">
        <v>100</v>
      </c>
      <c r="D92" s="79" t="s">
        <v>100</v>
      </c>
      <c r="E92" s="80" t="s">
        <v>100</v>
      </c>
      <c r="F92" s="80" t="s">
        <v>100</v>
      </c>
      <c r="G92" s="1004" t="s">
        <v>100</v>
      </c>
      <c r="H92" s="81" t="s">
        <v>100</v>
      </c>
      <c r="I92" s="81" t="s">
        <v>100</v>
      </c>
      <c r="J92" s="89" t="s">
        <v>100</v>
      </c>
      <c r="K92" s="89" t="s">
        <v>100</v>
      </c>
      <c r="L92" s="1010" t="s">
        <v>100</v>
      </c>
    </row>
    <row r="93" spans="1:12" ht="14.25">
      <c r="A93" s="44" t="s">
        <v>113</v>
      </c>
      <c r="B93" s="48" t="s">
        <v>28</v>
      </c>
      <c r="C93" s="90" t="s">
        <v>254</v>
      </c>
      <c r="D93" s="90" t="s">
        <v>254</v>
      </c>
      <c r="E93" s="91" t="s">
        <v>254</v>
      </c>
      <c r="F93" s="91" t="s">
        <v>254</v>
      </c>
      <c r="G93" s="1011" t="s">
        <v>100</v>
      </c>
      <c r="H93" s="92" t="s">
        <v>254</v>
      </c>
      <c r="I93" s="92" t="s">
        <v>100</v>
      </c>
      <c r="J93" s="93" t="s">
        <v>100</v>
      </c>
      <c r="K93" s="93">
        <v>1.0975743606629349E-2</v>
      </c>
      <c r="L93" s="1012" t="s">
        <v>100</v>
      </c>
    </row>
    <row r="94" spans="1:12" ht="15">
      <c r="A94" s="46" t="s">
        <v>113</v>
      </c>
      <c r="B94" s="47" t="s">
        <v>29</v>
      </c>
      <c r="C94" s="79" t="s">
        <v>254</v>
      </c>
      <c r="D94" s="79" t="s">
        <v>254</v>
      </c>
      <c r="E94" s="80" t="s">
        <v>254</v>
      </c>
      <c r="F94" s="80" t="s">
        <v>254</v>
      </c>
      <c r="G94" s="1004" t="s">
        <v>100</v>
      </c>
      <c r="H94" s="81" t="s">
        <v>254</v>
      </c>
      <c r="I94" s="81" t="s">
        <v>100</v>
      </c>
      <c r="J94" s="89" t="s">
        <v>100</v>
      </c>
      <c r="K94" s="89">
        <v>1.0975743606629349E-2</v>
      </c>
      <c r="L94" s="1010" t="s">
        <v>100</v>
      </c>
    </row>
    <row r="95" spans="1:12" ht="15">
      <c r="A95" s="46" t="s">
        <v>113</v>
      </c>
      <c r="B95" s="47" t="s">
        <v>30</v>
      </c>
      <c r="C95" s="79" t="s">
        <v>100</v>
      </c>
      <c r="D95" s="79" t="s">
        <v>254</v>
      </c>
      <c r="E95" s="80" t="s">
        <v>100</v>
      </c>
      <c r="F95" s="80" t="s">
        <v>254</v>
      </c>
      <c r="G95" s="1004" t="s">
        <v>100</v>
      </c>
      <c r="H95" s="81" t="s">
        <v>100</v>
      </c>
      <c r="I95" s="81" t="s">
        <v>100</v>
      </c>
      <c r="J95" s="89" t="s">
        <v>100</v>
      </c>
      <c r="K95" s="89">
        <v>0</v>
      </c>
      <c r="L95" s="1010" t="s">
        <v>100</v>
      </c>
    </row>
    <row r="96" spans="1:12" ht="14.25">
      <c r="A96" s="44" t="s">
        <v>113</v>
      </c>
      <c r="B96" s="48" t="s">
        <v>31</v>
      </c>
      <c r="C96" s="90">
        <v>10689.334073496948</v>
      </c>
      <c r="D96" s="90" t="s">
        <v>254</v>
      </c>
      <c r="E96" s="91">
        <v>10903.120754966887</v>
      </c>
      <c r="F96" s="91" t="s">
        <v>254</v>
      </c>
      <c r="G96" s="1011" t="s">
        <v>100</v>
      </c>
      <c r="H96" s="92">
        <v>251.66666666666666</v>
      </c>
      <c r="I96" s="92" t="s">
        <v>100</v>
      </c>
      <c r="J96" s="93" t="s">
        <v>100</v>
      </c>
      <c r="K96" s="93">
        <v>6.5854461639776096E-2</v>
      </c>
      <c r="L96" s="1012" t="s">
        <v>100</v>
      </c>
    </row>
    <row r="97" spans="1:12" ht="15">
      <c r="A97" s="46" t="s">
        <v>113</v>
      </c>
      <c r="B97" s="47" t="s">
        <v>32</v>
      </c>
      <c r="C97" s="79">
        <v>10282.190196078433</v>
      </c>
      <c r="D97" s="79" t="s">
        <v>254</v>
      </c>
      <c r="E97" s="80">
        <v>10487.834000000001</v>
      </c>
      <c r="F97" s="80" t="s">
        <v>254</v>
      </c>
      <c r="G97" s="1004" t="s">
        <v>100</v>
      </c>
      <c r="H97" s="81">
        <v>252.5</v>
      </c>
      <c r="I97" s="81" t="s">
        <v>100</v>
      </c>
      <c r="J97" s="89" t="s">
        <v>100</v>
      </c>
      <c r="K97" s="89">
        <v>4.3902974426517395E-2</v>
      </c>
      <c r="L97" s="1010" t="s">
        <v>100</v>
      </c>
    </row>
    <row r="98" spans="1:12" ht="15.75" thickBot="1">
      <c r="A98" s="49" t="s">
        <v>113</v>
      </c>
      <c r="B98" s="50" t="s">
        <v>33</v>
      </c>
      <c r="C98" s="94" t="s">
        <v>254</v>
      </c>
      <c r="D98" s="94" t="s">
        <v>100</v>
      </c>
      <c r="E98" s="95" t="s">
        <v>254</v>
      </c>
      <c r="F98" s="95" t="s">
        <v>100</v>
      </c>
      <c r="G98" s="1013" t="s">
        <v>100</v>
      </c>
      <c r="H98" s="89" t="s">
        <v>254</v>
      </c>
      <c r="I98" s="89" t="s">
        <v>100</v>
      </c>
      <c r="J98" s="89" t="s">
        <v>100</v>
      </c>
      <c r="K98" s="89">
        <v>2.1951487213258698E-2</v>
      </c>
      <c r="L98" s="1010" t="s">
        <v>100</v>
      </c>
    </row>
    <row r="99" spans="1:12" ht="15" thickBot="1">
      <c r="A99" s="35"/>
      <c r="B99" s="43"/>
      <c r="C99" s="71"/>
      <c r="D99" s="71"/>
      <c r="E99" s="71"/>
      <c r="F99" s="71"/>
      <c r="G99" s="998"/>
      <c r="H99" s="70"/>
      <c r="I99" s="70"/>
      <c r="J99" s="70"/>
      <c r="K99" s="70"/>
      <c r="L99" s="999"/>
    </row>
    <row r="100" spans="1:12" ht="14.25">
      <c r="A100" s="44" t="s">
        <v>114</v>
      </c>
      <c r="B100" s="45" t="s">
        <v>25</v>
      </c>
      <c r="C100" s="85">
        <v>12828.574191764761</v>
      </c>
      <c r="D100" s="85">
        <v>12787.411683308967</v>
      </c>
      <c r="E100" s="86">
        <v>13085.145675600057</v>
      </c>
      <c r="F100" s="86">
        <v>13043.159916975146</v>
      </c>
      <c r="G100" s="1008">
        <v>0.32189867250088772</v>
      </c>
      <c r="H100" s="87">
        <v>419.21481481481476</v>
      </c>
      <c r="I100" s="87">
        <v>-1.3523528393338375</v>
      </c>
      <c r="J100" s="88">
        <v>-8.9887640449438209</v>
      </c>
      <c r="K100" s="88">
        <v>1.7780704642739547</v>
      </c>
      <c r="L100" s="1009">
        <v>-0.32644596987123342</v>
      </c>
    </row>
    <row r="101" spans="1:12" ht="15">
      <c r="A101" s="46" t="s">
        <v>114</v>
      </c>
      <c r="B101" s="47" t="s">
        <v>26</v>
      </c>
      <c r="C101" s="79">
        <v>12978.620588235293</v>
      </c>
      <c r="D101" s="79">
        <v>12922.361764705882</v>
      </c>
      <c r="E101" s="80">
        <v>13238.192999999999</v>
      </c>
      <c r="F101" s="80">
        <v>13180.808999999999</v>
      </c>
      <c r="G101" s="1004">
        <v>0.43536022713021644</v>
      </c>
      <c r="H101" s="81">
        <v>412.4</v>
      </c>
      <c r="I101" s="81">
        <v>-1.8095238095238151</v>
      </c>
      <c r="J101" s="89">
        <v>-18.421052631578945</v>
      </c>
      <c r="K101" s="89">
        <v>1.0207441554165295</v>
      </c>
      <c r="L101" s="1010">
        <v>-0.32709221251915266</v>
      </c>
    </row>
    <row r="102" spans="1:12" ht="15">
      <c r="A102" s="46" t="s">
        <v>114</v>
      </c>
      <c r="B102" s="47" t="s">
        <v>27</v>
      </c>
      <c r="C102" s="79">
        <v>12633.909803921568</v>
      </c>
      <c r="D102" s="79">
        <v>12554.651960784315</v>
      </c>
      <c r="E102" s="80">
        <v>12886.588</v>
      </c>
      <c r="F102" s="80">
        <v>12805.745000000001</v>
      </c>
      <c r="G102" s="1004">
        <v>0.63130259114170195</v>
      </c>
      <c r="H102" s="81">
        <v>428.4</v>
      </c>
      <c r="I102" s="81">
        <v>-1.2448132780083065</v>
      </c>
      <c r="J102" s="89">
        <v>7.8125</v>
      </c>
      <c r="K102" s="89">
        <v>0.75732630885742502</v>
      </c>
      <c r="L102" s="1010">
        <v>6.4624264791923736E-4</v>
      </c>
    </row>
    <row r="103" spans="1:12" ht="14.25">
      <c r="A103" s="44" t="s">
        <v>114</v>
      </c>
      <c r="B103" s="48" t="s">
        <v>28</v>
      </c>
      <c r="C103" s="90">
        <v>12700.95185763462</v>
      </c>
      <c r="D103" s="90">
        <v>12600.265982409021</v>
      </c>
      <c r="E103" s="91">
        <v>12954.970894787313</v>
      </c>
      <c r="F103" s="91">
        <v>12852.271302057201</v>
      </c>
      <c r="G103" s="1011">
        <v>0.79907737952647828</v>
      </c>
      <c r="H103" s="92">
        <v>385.51047535211268</v>
      </c>
      <c r="I103" s="92">
        <v>0.80205531943148867</v>
      </c>
      <c r="J103" s="93">
        <v>21.108742004264393</v>
      </c>
      <c r="K103" s="93">
        <v>12.468444737130941</v>
      </c>
      <c r="L103" s="1012">
        <v>1.3783525167478725</v>
      </c>
    </row>
    <row r="104" spans="1:12" ht="15">
      <c r="A104" s="46" t="s">
        <v>114</v>
      </c>
      <c r="B104" s="47" t="s">
        <v>29</v>
      </c>
      <c r="C104" s="79">
        <v>12942.167647058825</v>
      </c>
      <c r="D104" s="79">
        <v>12781.435294117648</v>
      </c>
      <c r="E104" s="80">
        <v>13201.011</v>
      </c>
      <c r="F104" s="80">
        <v>13037.064</v>
      </c>
      <c r="G104" s="1004">
        <v>1.2575454105310837</v>
      </c>
      <c r="H104" s="81">
        <v>375.1</v>
      </c>
      <c r="I104" s="81">
        <v>-1.0029031406703497</v>
      </c>
      <c r="J104" s="89">
        <v>14.568345323741008</v>
      </c>
      <c r="K104" s="89">
        <v>6.9915486774228954</v>
      </c>
      <c r="L104" s="1010">
        <v>0.41789060222781416</v>
      </c>
    </row>
    <row r="105" spans="1:12" ht="15">
      <c r="A105" s="46" t="s">
        <v>114</v>
      </c>
      <c r="B105" s="47" t="s">
        <v>30</v>
      </c>
      <c r="C105" s="79">
        <v>12411.34019607843</v>
      </c>
      <c r="D105" s="79">
        <v>12342.473529411765</v>
      </c>
      <c r="E105" s="80">
        <v>12659.566999999999</v>
      </c>
      <c r="F105" s="80">
        <v>12589.323</v>
      </c>
      <c r="G105" s="1004">
        <v>0.55796487229693581</v>
      </c>
      <c r="H105" s="81">
        <v>398.8</v>
      </c>
      <c r="I105" s="81">
        <v>2.8895768833849296</v>
      </c>
      <c r="J105" s="89">
        <v>30.628272251308903</v>
      </c>
      <c r="K105" s="89">
        <v>5.4768960597080456</v>
      </c>
      <c r="L105" s="1010">
        <v>0.96046191452005747</v>
      </c>
    </row>
    <row r="106" spans="1:12" ht="14.25">
      <c r="A106" s="44" t="s">
        <v>114</v>
      </c>
      <c r="B106" s="48" t="s">
        <v>31</v>
      </c>
      <c r="C106" s="90">
        <v>12304.235774639985</v>
      </c>
      <c r="D106" s="90">
        <v>12009.526915640063</v>
      </c>
      <c r="E106" s="91">
        <v>12550.320490132784</v>
      </c>
      <c r="F106" s="91">
        <v>12249.717453952864</v>
      </c>
      <c r="G106" s="1011">
        <v>2.4539589366848511</v>
      </c>
      <c r="H106" s="92">
        <v>343.20446043165475</v>
      </c>
      <c r="I106" s="92">
        <v>1.2713065751637804</v>
      </c>
      <c r="J106" s="93">
        <v>10.845295055821373</v>
      </c>
      <c r="K106" s="93">
        <v>30.512567226429592</v>
      </c>
      <c r="L106" s="1012">
        <v>0.86016713184458382</v>
      </c>
    </row>
    <row r="107" spans="1:12" ht="15">
      <c r="A107" s="46" t="s">
        <v>114</v>
      </c>
      <c r="B107" s="47" t="s">
        <v>32</v>
      </c>
      <c r="C107" s="79">
        <v>12424.190196078433</v>
      </c>
      <c r="D107" s="79">
        <v>12064.140196078431</v>
      </c>
      <c r="E107" s="80">
        <v>12672.674000000001</v>
      </c>
      <c r="F107" s="80">
        <v>12305.423000000001</v>
      </c>
      <c r="G107" s="1004">
        <v>2.9844646543235465</v>
      </c>
      <c r="H107" s="81">
        <v>333.1</v>
      </c>
      <c r="I107" s="81">
        <v>1.3386066321874155</v>
      </c>
      <c r="J107" s="89">
        <v>10.382513661202186</v>
      </c>
      <c r="K107" s="89">
        <v>19.953901876852157</v>
      </c>
      <c r="L107" s="1010">
        <v>0.48121329799190704</v>
      </c>
    </row>
    <row r="108" spans="1:12" ht="15.75" thickBot="1">
      <c r="A108" s="49" t="s">
        <v>114</v>
      </c>
      <c r="B108" s="50" t="s">
        <v>33</v>
      </c>
      <c r="C108" s="94">
        <v>12095.791176470588</v>
      </c>
      <c r="D108" s="94">
        <v>11913.719607843137</v>
      </c>
      <c r="E108" s="95">
        <v>12337.707</v>
      </c>
      <c r="F108" s="95">
        <v>12151.994000000001</v>
      </c>
      <c r="G108" s="1013">
        <v>1.528251248313649</v>
      </c>
      <c r="H108" s="89">
        <v>362.3</v>
      </c>
      <c r="I108" s="89">
        <v>1.0881696428571526</v>
      </c>
      <c r="J108" s="89">
        <v>11.730545876887339</v>
      </c>
      <c r="K108" s="89">
        <v>10.558665349577435</v>
      </c>
      <c r="L108" s="1010">
        <v>0.37895383385267856</v>
      </c>
    </row>
    <row r="109" spans="1:12" ht="15.75" thickBot="1">
      <c r="A109" s="51"/>
      <c r="B109" s="52"/>
      <c r="C109" s="96"/>
      <c r="D109" s="96"/>
      <c r="E109" s="96"/>
      <c r="F109" s="96"/>
      <c r="G109" s="1014"/>
      <c r="H109" s="97"/>
      <c r="I109" s="97"/>
      <c r="J109" s="97"/>
      <c r="K109" s="97"/>
      <c r="L109" s="1015"/>
    </row>
    <row r="110" spans="1:12" ht="15">
      <c r="A110" s="46" t="s">
        <v>115</v>
      </c>
      <c r="B110" s="53" t="s">
        <v>30</v>
      </c>
      <c r="C110" s="98">
        <v>12524.782352941176</v>
      </c>
      <c r="D110" s="98">
        <v>12548.200980392157</v>
      </c>
      <c r="E110" s="99">
        <v>12775.278</v>
      </c>
      <c r="F110" s="99">
        <v>12799.165000000001</v>
      </c>
      <c r="G110" s="1016">
        <v>-0.18662936214980136</v>
      </c>
      <c r="H110" s="100">
        <v>416.9</v>
      </c>
      <c r="I110" s="100">
        <v>3.0909990108803167</v>
      </c>
      <c r="J110" s="100">
        <v>18.406593406593409</v>
      </c>
      <c r="K110" s="100">
        <v>4.7305454944572496</v>
      </c>
      <c r="L110" s="1017">
        <v>0.42692761789068534</v>
      </c>
    </row>
    <row r="111" spans="1:12" ht="15.75" thickBot="1">
      <c r="A111" s="49" t="s">
        <v>115</v>
      </c>
      <c r="B111" s="50" t="s">
        <v>33</v>
      </c>
      <c r="C111" s="94">
        <v>12125.507843137255</v>
      </c>
      <c r="D111" s="94">
        <v>11917.135294117646</v>
      </c>
      <c r="E111" s="95">
        <v>12368.018</v>
      </c>
      <c r="F111" s="95">
        <v>12155.477999999999</v>
      </c>
      <c r="G111" s="1013">
        <v>1.7485120700313135</v>
      </c>
      <c r="H111" s="89">
        <v>374.8</v>
      </c>
      <c r="I111" s="89">
        <v>2.6688017080337002E-2</v>
      </c>
      <c r="J111" s="89">
        <v>35.483870967741936</v>
      </c>
      <c r="K111" s="89">
        <v>9.2196246295686528</v>
      </c>
      <c r="L111" s="1010">
        <v>1.8892864881640659</v>
      </c>
    </row>
    <row r="112" spans="1:12" ht="15.75" thickBot="1">
      <c r="A112" s="51"/>
      <c r="B112" s="52"/>
      <c r="C112" s="96"/>
      <c r="D112" s="96"/>
      <c r="E112" s="96"/>
      <c r="F112" s="96"/>
      <c r="G112" s="1014"/>
      <c r="H112" s="97"/>
      <c r="I112" s="97"/>
      <c r="J112" s="97"/>
      <c r="K112" s="97"/>
      <c r="L112" s="1015"/>
    </row>
    <row r="113" spans="1:12" ht="14.25">
      <c r="A113" s="44" t="s">
        <v>116</v>
      </c>
      <c r="B113" s="45" t="s">
        <v>25</v>
      </c>
      <c r="C113" s="85" t="s">
        <v>100</v>
      </c>
      <c r="D113" s="85" t="s">
        <v>100</v>
      </c>
      <c r="E113" s="86" t="s">
        <v>100</v>
      </c>
      <c r="F113" s="86" t="s">
        <v>100</v>
      </c>
      <c r="G113" s="1008" t="s">
        <v>100</v>
      </c>
      <c r="H113" s="87" t="s">
        <v>100</v>
      </c>
      <c r="I113" s="87" t="s">
        <v>100</v>
      </c>
      <c r="J113" s="88" t="s">
        <v>100</v>
      </c>
      <c r="K113" s="88" t="s">
        <v>100</v>
      </c>
      <c r="L113" s="1009" t="s">
        <v>100</v>
      </c>
    </row>
    <row r="114" spans="1:12" ht="15">
      <c r="A114" s="39" t="s">
        <v>116</v>
      </c>
      <c r="B114" s="47" t="s">
        <v>26</v>
      </c>
      <c r="C114" s="79" t="s">
        <v>100</v>
      </c>
      <c r="D114" s="79" t="s">
        <v>100</v>
      </c>
      <c r="E114" s="80" t="s">
        <v>100</v>
      </c>
      <c r="F114" s="80" t="s">
        <v>100</v>
      </c>
      <c r="G114" s="1004" t="s">
        <v>100</v>
      </c>
      <c r="H114" s="81" t="s">
        <v>100</v>
      </c>
      <c r="I114" s="81" t="s">
        <v>100</v>
      </c>
      <c r="J114" s="89" t="s">
        <v>100</v>
      </c>
      <c r="K114" s="89" t="s">
        <v>100</v>
      </c>
      <c r="L114" s="1010" t="s">
        <v>100</v>
      </c>
    </row>
    <row r="115" spans="1:12" ht="15">
      <c r="A115" s="39" t="s">
        <v>116</v>
      </c>
      <c r="B115" s="47" t="s">
        <v>27</v>
      </c>
      <c r="C115" s="79" t="s">
        <v>100</v>
      </c>
      <c r="D115" s="79" t="s">
        <v>100</v>
      </c>
      <c r="E115" s="80" t="s">
        <v>100</v>
      </c>
      <c r="F115" s="80" t="s">
        <v>100</v>
      </c>
      <c r="G115" s="1004" t="s">
        <v>100</v>
      </c>
      <c r="H115" s="81" t="s">
        <v>100</v>
      </c>
      <c r="I115" s="81" t="s">
        <v>100</v>
      </c>
      <c r="J115" s="89" t="s">
        <v>100</v>
      </c>
      <c r="K115" s="89" t="s">
        <v>100</v>
      </c>
      <c r="L115" s="1010" t="s">
        <v>100</v>
      </c>
    </row>
    <row r="116" spans="1:12" ht="15">
      <c r="A116" s="39" t="s">
        <v>116</v>
      </c>
      <c r="B116" s="47" t="s">
        <v>34</v>
      </c>
      <c r="C116" s="79" t="s">
        <v>100</v>
      </c>
      <c r="D116" s="79" t="s">
        <v>100</v>
      </c>
      <c r="E116" s="80" t="s">
        <v>100</v>
      </c>
      <c r="F116" s="80" t="s">
        <v>100</v>
      </c>
      <c r="G116" s="1004" t="s">
        <v>100</v>
      </c>
      <c r="H116" s="81" t="s">
        <v>100</v>
      </c>
      <c r="I116" s="81" t="s">
        <v>100</v>
      </c>
      <c r="J116" s="89" t="s">
        <v>100</v>
      </c>
      <c r="K116" s="89" t="s">
        <v>100</v>
      </c>
      <c r="L116" s="1010" t="s">
        <v>100</v>
      </c>
    </row>
    <row r="117" spans="1:12" ht="14.25">
      <c r="A117" s="54" t="s">
        <v>116</v>
      </c>
      <c r="B117" s="48" t="s">
        <v>28</v>
      </c>
      <c r="C117" s="90" t="s">
        <v>100</v>
      </c>
      <c r="D117" s="90" t="s">
        <v>100</v>
      </c>
      <c r="E117" s="91" t="s">
        <v>100</v>
      </c>
      <c r="F117" s="91" t="s">
        <v>100</v>
      </c>
      <c r="G117" s="1011" t="s">
        <v>100</v>
      </c>
      <c r="H117" s="92" t="s">
        <v>100</v>
      </c>
      <c r="I117" s="92" t="s">
        <v>100</v>
      </c>
      <c r="J117" s="93" t="s">
        <v>100</v>
      </c>
      <c r="K117" s="93" t="s">
        <v>100</v>
      </c>
      <c r="L117" s="1012" t="s">
        <v>100</v>
      </c>
    </row>
    <row r="118" spans="1:12" ht="15">
      <c r="A118" s="39" t="s">
        <v>116</v>
      </c>
      <c r="B118" s="47" t="s">
        <v>30</v>
      </c>
      <c r="C118" s="79" t="s">
        <v>100</v>
      </c>
      <c r="D118" s="79" t="s">
        <v>100</v>
      </c>
      <c r="E118" s="80" t="s">
        <v>100</v>
      </c>
      <c r="F118" s="80" t="s">
        <v>100</v>
      </c>
      <c r="G118" s="1004" t="s">
        <v>100</v>
      </c>
      <c r="H118" s="81" t="s">
        <v>100</v>
      </c>
      <c r="I118" s="81" t="s">
        <v>100</v>
      </c>
      <c r="J118" s="89" t="s">
        <v>100</v>
      </c>
      <c r="K118" s="89" t="s">
        <v>100</v>
      </c>
      <c r="L118" s="1010" t="s">
        <v>100</v>
      </c>
    </row>
    <row r="119" spans="1:12" ht="15">
      <c r="A119" s="39" t="s">
        <v>116</v>
      </c>
      <c r="B119" s="47" t="s">
        <v>35</v>
      </c>
      <c r="C119" s="79" t="s">
        <v>100</v>
      </c>
      <c r="D119" s="79" t="s">
        <v>100</v>
      </c>
      <c r="E119" s="80" t="s">
        <v>100</v>
      </c>
      <c r="F119" s="80" t="s">
        <v>100</v>
      </c>
      <c r="G119" s="1004" t="s">
        <v>100</v>
      </c>
      <c r="H119" s="81" t="s">
        <v>100</v>
      </c>
      <c r="I119" s="81" t="s">
        <v>100</v>
      </c>
      <c r="J119" s="89" t="s">
        <v>100</v>
      </c>
      <c r="K119" s="89" t="s">
        <v>100</v>
      </c>
      <c r="L119" s="1010" t="s">
        <v>100</v>
      </c>
    </row>
    <row r="120" spans="1:12" ht="14.25">
      <c r="A120" s="54" t="s">
        <v>116</v>
      </c>
      <c r="B120" s="48" t="s">
        <v>31</v>
      </c>
      <c r="C120" s="90" t="s">
        <v>100</v>
      </c>
      <c r="D120" s="90" t="s">
        <v>100</v>
      </c>
      <c r="E120" s="91" t="s">
        <v>100</v>
      </c>
      <c r="F120" s="91" t="s">
        <v>100</v>
      </c>
      <c r="G120" s="1011" t="s">
        <v>100</v>
      </c>
      <c r="H120" s="92" t="s">
        <v>100</v>
      </c>
      <c r="I120" s="92" t="s">
        <v>100</v>
      </c>
      <c r="J120" s="93" t="s">
        <v>100</v>
      </c>
      <c r="K120" s="93" t="s">
        <v>100</v>
      </c>
      <c r="L120" s="1012" t="s">
        <v>100</v>
      </c>
    </row>
    <row r="121" spans="1:12" ht="15">
      <c r="A121" s="39" t="s">
        <v>116</v>
      </c>
      <c r="B121" s="47" t="s">
        <v>33</v>
      </c>
      <c r="C121" s="79" t="s">
        <v>100</v>
      </c>
      <c r="D121" s="79" t="s">
        <v>100</v>
      </c>
      <c r="E121" s="80" t="s">
        <v>100</v>
      </c>
      <c r="F121" s="80" t="s">
        <v>100</v>
      </c>
      <c r="G121" s="1004" t="s">
        <v>100</v>
      </c>
      <c r="H121" s="81" t="s">
        <v>100</v>
      </c>
      <c r="I121" s="81" t="s">
        <v>100</v>
      </c>
      <c r="J121" s="89" t="s">
        <v>100</v>
      </c>
      <c r="K121" s="89" t="s">
        <v>100</v>
      </c>
      <c r="L121" s="1010" t="s">
        <v>100</v>
      </c>
    </row>
    <row r="122" spans="1:12" ht="15.75" thickBot="1">
      <c r="A122" s="55" t="s">
        <v>116</v>
      </c>
      <c r="B122" s="47" t="s">
        <v>36</v>
      </c>
      <c r="C122" s="94" t="s">
        <v>100</v>
      </c>
      <c r="D122" s="94" t="s">
        <v>100</v>
      </c>
      <c r="E122" s="95" t="s">
        <v>100</v>
      </c>
      <c r="F122" s="95" t="s">
        <v>100</v>
      </c>
      <c r="G122" s="1013" t="s">
        <v>100</v>
      </c>
      <c r="H122" s="89" t="s">
        <v>100</v>
      </c>
      <c r="I122" s="89" t="s">
        <v>100</v>
      </c>
      <c r="J122" s="89" t="s">
        <v>100</v>
      </c>
      <c r="K122" s="89" t="s">
        <v>100</v>
      </c>
      <c r="L122" s="1010" t="s">
        <v>100</v>
      </c>
    </row>
    <row r="123" spans="1:12" ht="15.75" thickBot="1">
      <c r="A123" s="51"/>
      <c r="B123" s="52"/>
      <c r="C123" s="96"/>
      <c r="D123" s="96"/>
      <c r="E123" s="96"/>
      <c r="F123" s="96"/>
      <c r="G123" s="1014"/>
      <c r="H123" s="97"/>
      <c r="I123" s="97"/>
      <c r="J123" s="97"/>
      <c r="K123" s="97"/>
      <c r="L123" s="1015"/>
    </row>
    <row r="124" spans="1:12" ht="14.25">
      <c r="A124" s="44" t="s">
        <v>24</v>
      </c>
      <c r="B124" s="45" t="s">
        <v>28</v>
      </c>
      <c r="C124" s="85">
        <v>11066.210586772024</v>
      </c>
      <c r="D124" s="85">
        <v>10953.454991445715</v>
      </c>
      <c r="E124" s="86">
        <v>11287.534798507464</v>
      </c>
      <c r="F124" s="86">
        <v>11172.524091274629</v>
      </c>
      <c r="G124" s="1008">
        <v>1.0294066613170707</v>
      </c>
      <c r="H124" s="87">
        <v>348.62682926829268</v>
      </c>
      <c r="I124" s="87">
        <v>0.23853741905269341</v>
      </c>
      <c r="J124" s="88">
        <v>-13.986013986013987</v>
      </c>
      <c r="K124" s="88">
        <v>1.3500164636154099</v>
      </c>
      <c r="L124" s="1009">
        <v>-0.34069055932145464</v>
      </c>
    </row>
    <row r="125" spans="1:12" ht="15">
      <c r="A125" s="46" t="s">
        <v>24</v>
      </c>
      <c r="B125" s="47" t="s">
        <v>29</v>
      </c>
      <c r="C125" s="79">
        <v>10040.305882352941</v>
      </c>
      <c r="D125" s="79">
        <v>11069.476470588235</v>
      </c>
      <c r="E125" s="80">
        <v>10241.111999999999</v>
      </c>
      <c r="F125" s="80">
        <v>11290.866</v>
      </c>
      <c r="G125" s="1004">
        <v>-9.2973736469815584</v>
      </c>
      <c r="H125" s="81">
        <v>306.7</v>
      </c>
      <c r="I125" s="81">
        <v>-3.1881313131313203</v>
      </c>
      <c r="J125" s="89">
        <v>-40</v>
      </c>
      <c r="K125" s="89">
        <v>0.16463615409944024</v>
      </c>
      <c r="L125" s="1010">
        <v>-0.13094199676364796</v>
      </c>
    </row>
    <row r="126" spans="1:12" ht="15">
      <c r="A126" s="46" t="s">
        <v>24</v>
      </c>
      <c r="B126" s="47" t="s">
        <v>30</v>
      </c>
      <c r="C126" s="79">
        <v>11084.310784313724</v>
      </c>
      <c r="D126" s="79">
        <v>10895.48431372549</v>
      </c>
      <c r="E126" s="80">
        <v>11305.996999999999</v>
      </c>
      <c r="F126" s="80">
        <v>11113.394</v>
      </c>
      <c r="G126" s="1004">
        <v>1.7330709232481016</v>
      </c>
      <c r="H126" s="81">
        <v>347.3</v>
      </c>
      <c r="I126" s="81">
        <v>-0.43004587155963303</v>
      </c>
      <c r="J126" s="89">
        <v>17.391304347826086</v>
      </c>
      <c r="K126" s="89">
        <v>0.88903523213697733</v>
      </c>
      <c r="L126" s="1010">
        <v>7.3239535754853979E-2</v>
      </c>
    </row>
    <row r="127" spans="1:12" ht="15">
      <c r="A127" s="46" t="s">
        <v>24</v>
      </c>
      <c r="B127" s="47" t="s">
        <v>35</v>
      </c>
      <c r="C127" s="79">
        <v>11480.989215686275</v>
      </c>
      <c r="D127" s="79">
        <v>10980.298039215686</v>
      </c>
      <c r="E127" s="80">
        <v>11710.609</v>
      </c>
      <c r="F127" s="80">
        <v>11199.904</v>
      </c>
      <c r="G127" s="1004">
        <v>4.5599051563299104</v>
      </c>
      <c r="H127" s="81">
        <v>375.9</v>
      </c>
      <c r="I127" s="81">
        <v>3.782440640530091</v>
      </c>
      <c r="J127" s="89">
        <v>-44.897959183673471</v>
      </c>
      <c r="K127" s="89">
        <v>0.29634507737899246</v>
      </c>
      <c r="L127" s="1010">
        <v>-0.28298809831266042</v>
      </c>
    </row>
    <row r="128" spans="1:12" ht="14.25">
      <c r="A128" s="44" t="s">
        <v>24</v>
      </c>
      <c r="B128" s="48" t="s">
        <v>31</v>
      </c>
      <c r="C128" s="90">
        <v>10287.027811629887</v>
      </c>
      <c r="D128" s="90">
        <v>10017.551955891078</v>
      </c>
      <c r="E128" s="91">
        <v>10492.768367862485</v>
      </c>
      <c r="F128" s="91">
        <v>10217.902995008901</v>
      </c>
      <c r="G128" s="1011">
        <v>2.6900370162825684</v>
      </c>
      <c r="H128" s="92">
        <v>299.51005917159762</v>
      </c>
      <c r="I128" s="92">
        <v>1.9319741752953905</v>
      </c>
      <c r="J128" s="93">
        <v>1.4579759862778732</v>
      </c>
      <c r="K128" s="93">
        <v>12.98430468664252</v>
      </c>
      <c r="L128" s="1012">
        <v>-0.80146026961191374</v>
      </c>
    </row>
    <row r="129" spans="1:12" ht="15">
      <c r="A129" s="46" t="s">
        <v>24</v>
      </c>
      <c r="B129" s="47" t="s">
        <v>32</v>
      </c>
      <c r="C129" s="79">
        <v>9908.6166666666668</v>
      </c>
      <c r="D129" s="79">
        <v>9730.0990196078419</v>
      </c>
      <c r="E129" s="80">
        <v>10106.789000000001</v>
      </c>
      <c r="F129" s="80">
        <v>9924.7009999999991</v>
      </c>
      <c r="G129" s="1004">
        <v>1.8346950704107012</v>
      </c>
      <c r="H129" s="81">
        <v>266</v>
      </c>
      <c r="I129" s="81">
        <v>-0.26246719160104559</v>
      </c>
      <c r="J129" s="89">
        <v>-20.346320346320347</v>
      </c>
      <c r="K129" s="89">
        <v>4.0390736472396007</v>
      </c>
      <c r="L129" s="1010">
        <v>-1.4232105807102693</v>
      </c>
    </row>
    <row r="130" spans="1:12" ht="15">
      <c r="A130" s="46" t="s">
        <v>24</v>
      </c>
      <c r="B130" s="47" t="s">
        <v>33</v>
      </c>
      <c r="C130" s="79">
        <v>10425.726470588235</v>
      </c>
      <c r="D130" s="79">
        <v>10117.65294117647</v>
      </c>
      <c r="E130" s="80">
        <v>10634.241</v>
      </c>
      <c r="F130" s="80">
        <v>10320.005999999999</v>
      </c>
      <c r="G130" s="1004">
        <v>3.0449110204005754</v>
      </c>
      <c r="H130" s="81">
        <v>311.2</v>
      </c>
      <c r="I130" s="81">
        <v>1.1046133853151323</v>
      </c>
      <c r="J130" s="89">
        <v>18.416801292407108</v>
      </c>
      <c r="K130" s="89">
        <v>8.045220063659313</v>
      </c>
      <c r="L130" s="1010">
        <v>0.72670504828924898</v>
      </c>
    </row>
    <row r="131" spans="1:12" ht="15">
      <c r="A131" s="46" t="s">
        <v>24</v>
      </c>
      <c r="B131" s="47" t="s">
        <v>36</v>
      </c>
      <c r="C131" s="79">
        <v>10477.998039215687</v>
      </c>
      <c r="D131" s="79">
        <v>10583.704901960786</v>
      </c>
      <c r="E131" s="80">
        <v>10687.558000000001</v>
      </c>
      <c r="F131" s="80">
        <v>10795.379000000001</v>
      </c>
      <c r="G131" s="1004">
        <v>-0.99876993665530323</v>
      </c>
      <c r="H131" s="81">
        <v>345.4</v>
      </c>
      <c r="I131" s="81">
        <v>1.7078916372202455</v>
      </c>
      <c r="J131" s="89">
        <v>-3.5294117647058822</v>
      </c>
      <c r="K131" s="89">
        <v>0.90001097574360667</v>
      </c>
      <c r="L131" s="1010">
        <v>-0.1049547371908931</v>
      </c>
    </row>
    <row r="132" spans="1:12" ht="14.25">
      <c r="A132" s="44" t="s">
        <v>24</v>
      </c>
      <c r="B132" s="48" t="s">
        <v>37</v>
      </c>
      <c r="C132" s="90">
        <v>8340.3366945573325</v>
      </c>
      <c r="D132" s="90">
        <v>8151.6155944976335</v>
      </c>
      <c r="E132" s="91">
        <v>8507.1434284484785</v>
      </c>
      <c r="F132" s="91">
        <v>8314.6479063875868</v>
      </c>
      <c r="G132" s="1011">
        <v>2.3151373843865395</v>
      </c>
      <c r="H132" s="92">
        <v>229.91726618705036</v>
      </c>
      <c r="I132" s="92">
        <v>0.90161139891602093</v>
      </c>
      <c r="J132" s="93">
        <v>-8.5526315789473681</v>
      </c>
      <c r="K132" s="93">
        <v>6.1025134452859184</v>
      </c>
      <c r="L132" s="1012">
        <v>-1.0859471837043868</v>
      </c>
    </row>
    <row r="133" spans="1:12" ht="15">
      <c r="A133" s="46" t="s">
        <v>24</v>
      </c>
      <c r="B133" s="47" t="s">
        <v>102</v>
      </c>
      <c r="C133" s="101">
        <v>7272.0911764705888</v>
      </c>
      <c r="D133" s="101">
        <v>7359.9254901960785</v>
      </c>
      <c r="E133" s="102">
        <v>7417.5330000000004</v>
      </c>
      <c r="F133" s="102">
        <v>7507.1239999999998</v>
      </c>
      <c r="G133" s="1018">
        <v>-1.1934130833592123</v>
      </c>
      <c r="H133" s="103">
        <v>206.7</v>
      </c>
      <c r="I133" s="103">
        <v>-0.62500000000000555</v>
      </c>
      <c r="J133" s="104">
        <v>-16.129032258064516</v>
      </c>
      <c r="K133" s="104">
        <v>2.8536933377236307</v>
      </c>
      <c r="L133" s="1019">
        <v>-0.81147573297866282</v>
      </c>
    </row>
    <row r="134" spans="1:12" ht="15">
      <c r="A134" s="46" t="s">
        <v>24</v>
      </c>
      <c r="B134" s="47" t="s">
        <v>38</v>
      </c>
      <c r="C134" s="79">
        <v>8866.9029411764695</v>
      </c>
      <c r="D134" s="79">
        <v>8586.3088235294108</v>
      </c>
      <c r="E134" s="80">
        <v>9044.241</v>
      </c>
      <c r="F134" s="80">
        <v>8758.0349999999999</v>
      </c>
      <c r="G134" s="1004">
        <v>3.2679248256030053</v>
      </c>
      <c r="H134" s="81">
        <v>237.5</v>
      </c>
      <c r="I134" s="81">
        <v>0.7636826474331827</v>
      </c>
      <c r="J134" s="89">
        <v>0.93457943925233633</v>
      </c>
      <c r="K134" s="89">
        <v>2.3707606190319397</v>
      </c>
      <c r="L134" s="1010">
        <v>-0.15938835235609528</v>
      </c>
    </row>
    <row r="135" spans="1:12" ht="15.75" thickBot="1">
      <c r="A135" s="46" t="s">
        <v>24</v>
      </c>
      <c r="B135" s="47" t="s">
        <v>39</v>
      </c>
      <c r="C135" s="79">
        <v>9673.7833333333328</v>
      </c>
      <c r="D135" s="79">
        <v>9384.3803921568615</v>
      </c>
      <c r="E135" s="80">
        <v>9867.259</v>
      </c>
      <c r="F135" s="80">
        <v>9572.0679999999993</v>
      </c>
      <c r="G135" s="1004">
        <v>3.0838790530949085</v>
      </c>
      <c r="H135" s="81">
        <v>284.89999999999998</v>
      </c>
      <c r="I135" s="81">
        <v>1.3157894736842064</v>
      </c>
      <c r="J135" s="89">
        <v>-4.7619047619047619</v>
      </c>
      <c r="K135" s="89">
        <v>0.87805948853034788</v>
      </c>
      <c r="L135" s="1010">
        <v>-0.11508309836962849</v>
      </c>
    </row>
    <row r="136" spans="1:12" ht="15.75" thickBot="1">
      <c r="A136" s="51"/>
      <c r="B136" s="52"/>
      <c r="C136" s="96"/>
      <c r="D136" s="96"/>
      <c r="E136" s="96"/>
      <c r="F136" s="96"/>
      <c r="G136" s="1014"/>
      <c r="H136" s="97"/>
      <c r="I136" s="97"/>
      <c r="J136" s="97"/>
      <c r="K136" s="97"/>
      <c r="L136" s="1015"/>
    </row>
    <row r="137" spans="1:12" ht="14.25">
      <c r="A137" s="44" t="s">
        <v>117</v>
      </c>
      <c r="B137" s="48" t="s">
        <v>25</v>
      </c>
      <c r="C137" s="90">
        <v>13430.145569702361</v>
      </c>
      <c r="D137" s="90">
        <v>13588.89057335387</v>
      </c>
      <c r="E137" s="91">
        <v>13698.748481096409</v>
      </c>
      <c r="F137" s="91">
        <v>13860.668384820949</v>
      </c>
      <c r="G137" s="1011">
        <v>-1.1681969384814159</v>
      </c>
      <c r="H137" s="92">
        <v>349.75454545454545</v>
      </c>
      <c r="I137" s="92">
        <v>1.6934270249573762E-2</v>
      </c>
      <c r="J137" s="93">
        <v>13.084112149532709</v>
      </c>
      <c r="K137" s="93">
        <v>1.3280649764021513</v>
      </c>
      <c r="L137" s="1012">
        <v>6.2990490708133784E-2</v>
      </c>
    </row>
    <row r="138" spans="1:12" ht="15">
      <c r="A138" s="46" t="s">
        <v>117</v>
      </c>
      <c r="B138" s="47" t="s">
        <v>26</v>
      </c>
      <c r="C138" s="79">
        <v>13185.3431372549</v>
      </c>
      <c r="D138" s="79">
        <v>13138.71862745098</v>
      </c>
      <c r="E138" s="80">
        <v>13449.05</v>
      </c>
      <c r="F138" s="80">
        <v>13401.493</v>
      </c>
      <c r="G138" s="1004">
        <v>0.35486344693086713</v>
      </c>
      <c r="H138" s="81">
        <v>307.3</v>
      </c>
      <c r="I138" s="81">
        <v>-7.4397590361445749</v>
      </c>
      <c r="J138" s="89">
        <v>10</v>
      </c>
      <c r="K138" s="89">
        <v>0.12073317967292285</v>
      </c>
      <c r="L138" s="1010">
        <v>2.5019193276875767E-3</v>
      </c>
    </row>
    <row r="139" spans="1:12" ht="15">
      <c r="A139" s="46" t="s">
        <v>117</v>
      </c>
      <c r="B139" s="47" t="s">
        <v>27</v>
      </c>
      <c r="C139" s="79">
        <v>13556.643137254901</v>
      </c>
      <c r="D139" s="79">
        <v>13826.423529411764</v>
      </c>
      <c r="E139" s="80">
        <v>13827.776</v>
      </c>
      <c r="F139" s="80">
        <v>14102.951999999999</v>
      </c>
      <c r="G139" s="1004">
        <v>-1.9511943315130016</v>
      </c>
      <c r="H139" s="81">
        <v>340</v>
      </c>
      <c r="I139" s="81">
        <v>-1.1052937754508467</v>
      </c>
      <c r="J139" s="89">
        <v>2.7397260273972601</v>
      </c>
      <c r="K139" s="89">
        <v>0.82318077049720118</v>
      </c>
      <c r="L139" s="1010">
        <v>-3.9907430023016333E-2</v>
      </c>
    </row>
    <row r="140" spans="1:12" ht="15">
      <c r="A140" s="46" t="s">
        <v>117</v>
      </c>
      <c r="B140" s="47" t="s">
        <v>34</v>
      </c>
      <c r="C140" s="79">
        <v>13251.703921568627</v>
      </c>
      <c r="D140" s="79">
        <v>13092.500980392157</v>
      </c>
      <c r="E140" s="80">
        <v>13516.737999999999</v>
      </c>
      <c r="F140" s="80">
        <v>13354.351000000001</v>
      </c>
      <c r="G140" s="1004">
        <v>1.2159857113235888</v>
      </c>
      <c r="H140" s="81">
        <v>384</v>
      </c>
      <c r="I140" s="81">
        <v>2.4</v>
      </c>
      <c r="J140" s="89">
        <v>45.833333333333329</v>
      </c>
      <c r="K140" s="89">
        <v>0.38415102623202718</v>
      </c>
      <c r="L140" s="1010">
        <v>0.1003960014034625</v>
      </c>
    </row>
    <row r="141" spans="1:12" ht="14.25">
      <c r="A141" s="44" t="s">
        <v>117</v>
      </c>
      <c r="B141" s="48" t="s">
        <v>28</v>
      </c>
      <c r="C141" s="90">
        <v>13219.35160850084</v>
      </c>
      <c r="D141" s="90">
        <v>13061.419904503045</v>
      </c>
      <c r="E141" s="91">
        <v>13483.738640670857</v>
      </c>
      <c r="F141" s="91">
        <v>13322.648302593107</v>
      </c>
      <c r="G141" s="1011">
        <v>1.2091465181618311</v>
      </c>
      <c r="H141" s="92">
        <v>320.40746268656716</v>
      </c>
      <c r="I141" s="92">
        <v>1.3635644249968639</v>
      </c>
      <c r="J141" s="93">
        <v>1.5151515151515151</v>
      </c>
      <c r="K141" s="93">
        <v>7.3537482164416632</v>
      </c>
      <c r="L141" s="1012">
        <v>-0.44951496634386601</v>
      </c>
    </row>
    <row r="142" spans="1:12" ht="15">
      <c r="A142" s="46" t="s">
        <v>117</v>
      </c>
      <c r="B142" s="47" t="s">
        <v>29</v>
      </c>
      <c r="C142" s="79">
        <v>13879.351960784314</v>
      </c>
      <c r="D142" s="79">
        <v>13666.05</v>
      </c>
      <c r="E142" s="80">
        <v>14156.939</v>
      </c>
      <c r="F142" s="80">
        <v>13939.370999999999</v>
      </c>
      <c r="G142" s="1004">
        <v>1.5608164816045222</v>
      </c>
      <c r="H142" s="81">
        <v>289.3</v>
      </c>
      <c r="I142" s="81">
        <v>-0.5841924398625391</v>
      </c>
      <c r="J142" s="89">
        <v>-23.239436619718308</v>
      </c>
      <c r="K142" s="89">
        <v>1.196356053122599</v>
      </c>
      <c r="L142" s="1010">
        <v>-0.48252784377974201</v>
      </c>
    </row>
    <row r="143" spans="1:12" ht="15">
      <c r="A143" s="46" t="s">
        <v>117</v>
      </c>
      <c r="B143" s="47" t="s">
        <v>30</v>
      </c>
      <c r="C143" s="79">
        <v>13236.686274509804</v>
      </c>
      <c r="D143" s="79">
        <v>13040.908823529413</v>
      </c>
      <c r="E143" s="80">
        <v>13501.42</v>
      </c>
      <c r="F143" s="80">
        <v>13301.727000000001</v>
      </c>
      <c r="G143" s="1004">
        <v>1.5012561902676194</v>
      </c>
      <c r="H143" s="81">
        <v>317.39999999999998</v>
      </c>
      <c r="I143" s="81">
        <v>0.12618296529967737</v>
      </c>
      <c r="J143" s="89">
        <v>13.086419753086421</v>
      </c>
      <c r="K143" s="89">
        <v>5.0268905718362422</v>
      </c>
      <c r="L143" s="1010">
        <v>0.23852452785421363</v>
      </c>
    </row>
    <row r="144" spans="1:12" ht="15">
      <c r="A144" s="46" t="s">
        <v>117</v>
      </c>
      <c r="B144" s="47" t="s">
        <v>35</v>
      </c>
      <c r="C144" s="79">
        <v>12601.681372549019</v>
      </c>
      <c r="D144" s="79">
        <v>12487.167647058823</v>
      </c>
      <c r="E144" s="80">
        <v>12853.715</v>
      </c>
      <c r="F144" s="80">
        <v>12736.911</v>
      </c>
      <c r="G144" s="1004">
        <v>0.91705123793359378</v>
      </c>
      <c r="H144" s="81">
        <v>366.7</v>
      </c>
      <c r="I144" s="81">
        <v>6.4750290360046492</v>
      </c>
      <c r="J144" s="89">
        <v>-8.8495575221238933</v>
      </c>
      <c r="K144" s="89">
        <v>1.1305015914828231</v>
      </c>
      <c r="L144" s="1010">
        <v>-0.20551165041833541</v>
      </c>
    </row>
    <row r="145" spans="1:12" ht="14.25">
      <c r="A145" s="44" t="s">
        <v>117</v>
      </c>
      <c r="B145" s="48" t="s">
        <v>31</v>
      </c>
      <c r="C145" s="90">
        <v>12108.9601701265</v>
      </c>
      <c r="D145" s="90">
        <v>11838.039743264608</v>
      </c>
      <c r="E145" s="91">
        <v>12351.139373529029</v>
      </c>
      <c r="F145" s="91">
        <v>12074.800538129901</v>
      </c>
      <c r="G145" s="1011">
        <v>2.2885581797107424</v>
      </c>
      <c r="H145" s="92">
        <v>280.68348457350271</v>
      </c>
      <c r="I145" s="92">
        <v>1.7200762246473194</v>
      </c>
      <c r="J145" s="93">
        <v>-5</v>
      </c>
      <c r="K145" s="93">
        <v>12.095269454505543</v>
      </c>
      <c r="L145" s="1012">
        <v>-1.6195567455417486</v>
      </c>
    </row>
    <row r="146" spans="1:12" ht="15">
      <c r="A146" s="46" t="s">
        <v>117</v>
      </c>
      <c r="B146" s="47" t="s">
        <v>32</v>
      </c>
      <c r="C146" s="79">
        <v>11699.185294117648</v>
      </c>
      <c r="D146" s="79">
        <v>11438.888235294116</v>
      </c>
      <c r="E146" s="80">
        <v>11933.169</v>
      </c>
      <c r="F146" s="80">
        <v>11667.665999999999</v>
      </c>
      <c r="G146" s="1004">
        <v>2.2755450833097264</v>
      </c>
      <c r="H146" s="81">
        <v>252</v>
      </c>
      <c r="I146" s="81">
        <v>2.2312373225152129</v>
      </c>
      <c r="J146" s="89">
        <v>0.33444816053511706</v>
      </c>
      <c r="K146" s="89">
        <v>3.2927230819888047</v>
      </c>
      <c r="L146" s="1010">
        <v>-0.24239160233373047</v>
      </c>
    </row>
    <row r="147" spans="1:12" ht="15">
      <c r="A147" s="46" t="s">
        <v>117</v>
      </c>
      <c r="B147" s="47" t="s">
        <v>33</v>
      </c>
      <c r="C147" s="79">
        <v>12279.743137254902</v>
      </c>
      <c r="D147" s="79">
        <v>11988.534313725489</v>
      </c>
      <c r="E147" s="80">
        <v>12525.338</v>
      </c>
      <c r="F147" s="80">
        <v>12228.305</v>
      </c>
      <c r="G147" s="1004">
        <v>2.429061100455046</v>
      </c>
      <c r="H147" s="81">
        <v>286.5</v>
      </c>
      <c r="I147" s="81">
        <v>0.77383046078086126</v>
      </c>
      <c r="J147" s="81">
        <v>-7.3047858942065487</v>
      </c>
      <c r="K147" s="81">
        <v>8.0781472944792014</v>
      </c>
      <c r="L147" s="1005">
        <v>-1.3094147769324795</v>
      </c>
    </row>
    <row r="148" spans="1:12" ht="15.75" thickBot="1">
      <c r="A148" s="56" t="s">
        <v>117</v>
      </c>
      <c r="B148" s="57" t="s">
        <v>36</v>
      </c>
      <c r="C148" s="82">
        <v>11888.906862745098</v>
      </c>
      <c r="D148" s="82">
        <v>11617.45</v>
      </c>
      <c r="E148" s="83">
        <v>12126.684999999999</v>
      </c>
      <c r="F148" s="83">
        <v>11849.799000000001</v>
      </c>
      <c r="G148" s="1006">
        <v>2.3366303512827398</v>
      </c>
      <c r="H148" s="84">
        <v>346.2</v>
      </c>
      <c r="I148" s="84">
        <v>12.329656067488644</v>
      </c>
      <c r="J148" s="84">
        <v>-1.4925373134328357</v>
      </c>
      <c r="K148" s="84">
        <v>0.72439907803753711</v>
      </c>
      <c r="L148" s="1007">
        <v>-6.775036627553932E-2</v>
      </c>
    </row>
    <row r="149" spans="1:12">
      <c r="G149" s="65"/>
      <c r="H149" s="65"/>
      <c r="I149" s="65"/>
      <c r="J149" s="65"/>
      <c r="K149" s="65"/>
      <c r="L149" s="65"/>
    </row>
    <row r="150" spans="1:12" ht="13.5" thickBot="1">
      <c r="G150" s="65"/>
      <c r="H150" s="65"/>
      <c r="I150" s="65"/>
      <c r="J150" s="65"/>
      <c r="K150" s="65"/>
      <c r="L150" s="1107"/>
    </row>
    <row r="151" spans="1:12" ht="21" thickBot="1">
      <c r="A151" s="968" t="s">
        <v>335</v>
      </c>
      <c r="B151" s="959"/>
      <c r="C151" s="959"/>
      <c r="D151" s="959"/>
      <c r="E151" s="959"/>
      <c r="F151" s="959"/>
      <c r="G151" s="1079"/>
      <c r="H151" s="1079"/>
      <c r="I151" s="1079"/>
      <c r="J151" s="1079"/>
      <c r="K151" s="1079"/>
      <c r="L151" s="1080"/>
    </row>
    <row r="152" spans="1:12" ht="12.75" customHeight="1">
      <c r="A152" s="27"/>
      <c r="B152" s="28"/>
      <c r="C152" s="3" t="s">
        <v>9</v>
      </c>
      <c r="D152" s="3" t="s">
        <v>9</v>
      </c>
      <c r="E152" s="3"/>
      <c r="F152" s="3"/>
      <c r="G152" s="960"/>
      <c r="H152" s="1302" t="s">
        <v>10</v>
      </c>
      <c r="I152" s="1303"/>
      <c r="J152" s="991" t="s">
        <v>11</v>
      </c>
      <c r="K152" s="961" t="s">
        <v>12</v>
      </c>
      <c r="L152" s="962"/>
    </row>
    <row r="153" spans="1:12" ht="15.75" customHeight="1">
      <c r="A153" s="29" t="s">
        <v>13</v>
      </c>
      <c r="B153" s="30" t="s">
        <v>14</v>
      </c>
      <c r="C153" s="963" t="s">
        <v>40</v>
      </c>
      <c r="D153" s="963" t="s">
        <v>40</v>
      </c>
      <c r="E153" s="964" t="s">
        <v>41</v>
      </c>
      <c r="F153" s="965"/>
      <c r="G153" s="992"/>
      <c r="H153" s="1300" t="s">
        <v>15</v>
      </c>
      <c r="I153" s="1301"/>
      <c r="J153" s="993" t="s">
        <v>16</v>
      </c>
      <c r="K153" s="966" t="s">
        <v>17</v>
      </c>
      <c r="L153" s="967"/>
    </row>
    <row r="154" spans="1:12" ht="26.25" thickBot="1">
      <c r="A154" s="31" t="s">
        <v>18</v>
      </c>
      <c r="B154" s="32" t="s">
        <v>19</v>
      </c>
      <c r="C154" s="882" t="s">
        <v>482</v>
      </c>
      <c r="D154" s="1266" t="s">
        <v>478</v>
      </c>
      <c r="E154" s="957" t="s">
        <v>482</v>
      </c>
      <c r="F154" s="1267" t="s">
        <v>478</v>
      </c>
      <c r="G154" s="990" t="s">
        <v>20</v>
      </c>
      <c r="H154" s="66" t="s">
        <v>482</v>
      </c>
      <c r="I154" s="895" t="s">
        <v>20</v>
      </c>
      <c r="J154" s="994" t="s">
        <v>20</v>
      </c>
      <c r="K154" s="958" t="s">
        <v>482</v>
      </c>
      <c r="L154" s="995" t="s">
        <v>21</v>
      </c>
    </row>
    <row r="155" spans="1:12" ht="15" thickBot="1">
      <c r="A155" s="33" t="s">
        <v>22</v>
      </c>
      <c r="B155" s="34" t="s">
        <v>23</v>
      </c>
      <c r="C155" s="67">
        <v>11571.159321397636</v>
      </c>
      <c r="D155" s="67">
        <v>11374.497791150576</v>
      </c>
      <c r="E155" s="68">
        <v>11802.582507825589</v>
      </c>
      <c r="F155" s="1268">
        <v>11601.987746973587</v>
      </c>
      <c r="G155" s="996">
        <v>1.7289689079729256</v>
      </c>
      <c r="H155" s="69">
        <v>326.38631220177234</v>
      </c>
      <c r="I155" s="69">
        <v>0.40472274507804284</v>
      </c>
      <c r="J155" s="70">
        <v>5.6916426512968297</v>
      </c>
      <c r="K155" s="69">
        <v>100</v>
      </c>
      <c r="L155" s="997" t="s">
        <v>23</v>
      </c>
    </row>
    <row r="156" spans="1:12" ht="15" thickBot="1">
      <c r="A156" s="35"/>
      <c r="B156" s="36"/>
      <c r="C156" s="71"/>
      <c r="D156" s="71"/>
      <c r="E156" s="71"/>
      <c r="F156" s="71"/>
      <c r="G156" s="998"/>
      <c r="H156" s="70"/>
      <c r="I156" s="70"/>
      <c r="J156" s="70"/>
      <c r="K156" s="70"/>
      <c r="L156" s="999"/>
    </row>
    <row r="157" spans="1:12" ht="15">
      <c r="A157" s="37" t="s">
        <v>108</v>
      </c>
      <c r="B157" s="38" t="s">
        <v>23</v>
      </c>
      <c r="C157" s="72">
        <v>11312.241087344028</v>
      </c>
      <c r="D157" s="72">
        <v>11600.388526762057</v>
      </c>
      <c r="E157" s="73">
        <v>11538.485909090909</v>
      </c>
      <c r="F157" s="73">
        <v>11832.396297297299</v>
      </c>
      <c r="G157" s="1000">
        <v>-2.4839464536319129</v>
      </c>
      <c r="H157" s="74">
        <v>256.66666666666669</v>
      </c>
      <c r="I157" s="74">
        <v>-7.5075075075075004</v>
      </c>
      <c r="J157" s="74">
        <v>-25</v>
      </c>
      <c r="K157" s="74">
        <v>8.1799591002044994E-2</v>
      </c>
      <c r="L157" s="1001">
        <v>-3.3474184214093344E-2</v>
      </c>
    </row>
    <row r="158" spans="1:12" ht="15">
      <c r="A158" s="46" t="s">
        <v>109</v>
      </c>
      <c r="B158" s="75" t="s">
        <v>23</v>
      </c>
      <c r="C158" s="76">
        <v>12072.175099513786</v>
      </c>
      <c r="D158" s="76">
        <v>11871.041148367449</v>
      </c>
      <c r="E158" s="77">
        <v>12313.618601504062</v>
      </c>
      <c r="F158" s="77">
        <v>12108.461971334798</v>
      </c>
      <c r="G158" s="1002">
        <v>1.6943244373640951</v>
      </c>
      <c r="H158" s="78">
        <v>360.14987360057785</v>
      </c>
      <c r="I158" s="78">
        <v>2.2183513613548134</v>
      </c>
      <c r="J158" s="78">
        <v>-0.85929108485499461</v>
      </c>
      <c r="K158" s="78">
        <v>37.750511247443761</v>
      </c>
      <c r="L158" s="1003">
        <v>-2.4944455248905371</v>
      </c>
    </row>
    <row r="159" spans="1:12" ht="15">
      <c r="A159" s="39" t="s">
        <v>110</v>
      </c>
      <c r="B159" s="40" t="s">
        <v>23</v>
      </c>
      <c r="C159" s="79">
        <v>12056.590110162435</v>
      </c>
      <c r="D159" s="79">
        <v>11887.401711854638</v>
      </c>
      <c r="E159" s="80">
        <v>12297.721912365683</v>
      </c>
      <c r="F159" s="80">
        <v>12125.149746091731</v>
      </c>
      <c r="G159" s="1004">
        <v>1.4232580206242584</v>
      </c>
      <c r="H159" s="81">
        <v>383.69450261780099</v>
      </c>
      <c r="I159" s="81">
        <v>-2.014676135117035</v>
      </c>
      <c r="J159" s="81">
        <v>19.003115264797508</v>
      </c>
      <c r="K159" s="81">
        <v>10.415814587593729</v>
      </c>
      <c r="L159" s="1005">
        <v>1.1650941264986283</v>
      </c>
    </row>
    <row r="160" spans="1:12" ht="15">
      <c r="A160" s="39" t="s">
        <v>111</v>
      </c>
      <c r="B160" s="40" t="s">
        <v>23</v>
      </c>
      <c r="C160" s="79" t="s">
        <v>100</v>
      </c>
      <c r="D160" s="79" t="s">
        <v>100</v>
      </c>
      <c r="E160" s="80" t="s">
        <v>100</v>
      </c>
      <c r="F160" s="80" t="s">
        <v>100</v>
      </c>
      <c r="G160" s="1004" t="s">
        <v>100</v>
      </c>
      <c r="H160" s="81" t="s">
        <v>100</v>
      </c>
      <c r="I160" s="81" t="s">
        <v>100</v>
      </c>
      <c r="J160" s="81" t="s">
        <v>100</v>
      </c>
      <c r="K160" s="81" t="s">
        <v>100</v>
      </c>
      <c r="L160" s="1005" t="s">
        <v>100</v>
      </c>
    </row>
    <row r="161" spans="1:12" ht="15">
      <c r="A161" s="39" t="s">
        <v>98</v>
      </c>
      <c r="B161" s="40" t="s">
        <v>23</v>
      </c>
      <c r="C161" s="79">
        <v>9946.7958562239619</v>
      </c>
      <c r="D161" s="79">
        <v>9756.5805146016028</v>
      </c>
      <c r="E161" s="80">
        <v>10145.731773348441</v>
      </c>
      <c r="F161" s="80">
        <v>9951.7121248936346</v>
      </c>
      <c r="G161" s="1004">
        <v>1.949610740542604</v>
      </c>
      <c r="H161" s="81">
        <v>288.00716025328785</v>
      </c>
      <c r="I161" s="81">
        <v>-0.52659661307387418</v>
      </c>
      <c r="J161" s="81">
        <v>3.2176973353443938</v>
      </c>
      <c r="K161" s="81">
        <v>27.989093387866394</v>
      </c>
      <c r="L161" s="1005">
        <v>-0.6708489752459954</v>
      </c>
    </row>
    <row r="162" spans="1:12" ht="15.75" thickBot="1">
      <c r="A162" s="41" t="s">
        <v>112</v>
      </c>
      <c r="B162" s="42" t="s">
        <v>23</v>
      </c>
      <c r="C162" s="82">
        <v>12195.357287916928</v>
      </c>
      <c r="D162" s="82">
        <v>12083.327151980619</v>
      </c>
      <c r="E162" s="83">
        <v>12439.264433675267</v>
      </c>
      <c r="F162" s="83">
        <v>12324.993695020232</v>
      </c>
      <c r="G162" s="1006">
        <v>0.92714642686758753</v>
      </c>
      <c r="H162" s="84">
        <v>293.07360872059661</v>
      </c>
      <c r="I162" s="84">
        <v>-0.10657093310195385</v>
      </c>
      <c r="J162" s="84">
        <v>15.583554376657824</v>
      </c>
      <c r="K162" s="84">
        <v>23.76278118609407</v>
      </c>
      <c r="L162" s="1007">
        <v>2.0336745578519952</v>
      </c>
    </row>
    <row r="163" spans="1:12" ht="15" thickBot="1">
      <c r="A163" s="35"/>
      <c r="B163" s="43"/>
      <c r="C163" s="71"/>
      <c r="D163" s="71"/>
      <c r="E163" s="71"/>
      <c r="F163" s="71"/>
      <c r="G163" s="998"/>
      <c r="H163" s="70"/>
      <c r="I163" s="70"/>
      <c r="J163" s="70"/>
      <c r="K163" s="70"/>
      <c r="L163" s="999"/>
    </row>
    <row r="164" spans="1:12" ht="14.25">
      <c r="A164" s="44" t="s">
        <v>113</v>
      </c>
      <c r="B164" s="45" t="s">
        <v>25</v>
      </c>
      <c r="C164" s="85" t="s">
        <v>100</v>
      </c>
      <c r="D164" s="85" t="s">
        <v>254</v>
      </c>
      <c r="E164" s="86" t="s">
        <v>100</v>
      </c>
      <c r="F164" s="86" t="s">
        <v>254</v>
      </c>
      <c r="G164" s="1008" t="s">
        <v>100</v>
      </c>
      <c r="H164" s="87" t="s">
        <v>100</v>
      </c>
      <c r="I164" s="87" t="s">
        <v>100</v>
      </c>
      <c r="J164" s="88" t="s">
        <v>100</v>
      </c>
      <c r="K164" s="88">
        <v>0</v>
      </c>
      <c r="L164" s="1009" t="s">
        <v>100</v>
      </c>
    </row>
    <row r="165" spans="1:12" ht="15">
      <c r="A165" s="46" t="s">
        <v>113</v>
      </c>
      <c r="B165" s="47" t="s">
        <v>26</v>
      </c>
      <c r="C165" s="79" t="s">
        <v>100</v>
      </c>
      <c r="D165" s="79" t="s">
        <v>254</v>
      </c>
      <c r="E165" s="80" t="s">
        <v>100</v>
      </c>
      <c r="F165" s="80" t="s">
        <v>254</v>
      </c>
      <c r="G165" s="1004" t="s">
        <v>100</v>
      </c>
      <c r="H165" s="81" t="s">
        <v>100</v>
      </c>
      <c r="I165" s="81" t="s">
        <v>100</v>
      </c>
      <c r="J165" s="89" t="s">
        <v>100</v>
      </c>
      <c r="K165" s="89">
        <v>0</v>
      </c>
      <c r="L165" s="1010" t="s">
        <v>100</v>
      </c>
    </row>
    <row r="166" spans="1:12" ht="15">
      <c r="A166" s="46" t="s">
        <v>113</v>
      </c>
      <c r="B166" s="47" t="s">
        <v>27</v>
      </c>
      <c r="C166" s="79" t="s">
        <v>100</v>
      </c>
      <c r="D166" s="79" t="s">
        <v>100</v>
      </c>
      <c r="E166" s="80" t="s">
        <v>100</v>
      </c>
      <c r="F166" s="80" t="s">
        <v>100</v>
      </c>
      <c r="G166" s="1004" t="s">
        <v>100</v>
      </c>
      <c r="H166" s="81" t="s">
        <v>100</v>
      </c>
      <c r="I166" s="81" t="s">
        <v>100</v>
      </c>
      <c r="J166" s="89" t="s">
        <v>100</v>
      </c>
      <c r="K166" s="89" t="s">
        <v>100</v>
      </c>
      <c r="L166" s="1010" t="s">
        <v>100</v>
      </c>
    </row>
    <row r="167" spans="1:12" ht="14.25">
      <c r="A167" s="44" t="s">
        <v>113</v>
      </c>
      <c r="B167" s="48" t="s">
        <v>28</v>
      </c>
      <c r="C167" s="90" t="s">
        <v>254</v>
      </c>
      <c r="D167" s="90" t="s">
        <v>254</v>
      </c>
      <c r="E167" s="91" t="s">
        <v>254</v>
      </c>
      <c r="F167" s="91" t="s">
        <v>254</v>
      </c>
      <c r="G167" s="1011" t="s">
        <v>100</v>
      </c>
      <c r="H167" s="92" t="s">
        <v>254</v>
      </c>
      <c r="I167" s="92" t="s">
        <v>100</v>
      </c>
      <c r="J167" s="93" t="s">
        <v>100</v>
      </c>
      <c r="K167" s="93">
        <v>2.7266530334015E-2</v>
      </c>
      <c r="L167" s="1012" t="s">
        <v>100</v>
      </c>
    </row>
    <row r="168" spans="1:12" ht="15">
      <c r="A168" s="46" t="s">
        <v>113</v>
      </c>
      <c r="B168" s="47" t="s">
        <v>29</v>
      </c>
      <c r="C168" s="79" t="s">
        <v>100</v>
      </c>
      <c r="D168" s="79" t="s">
        <v>254</v>
      </c>
      <c r="E168" s="80" t="s">
        <v>100</v>
      </c>
      <c r="F168" s="80" t="s">
        <v>254</v>
      </c>
      <c r="G168" s="1004" t="s">
        <v>100</v>
      </c>
      <c r="H168" s="81" t="s">
        <v>100</v>
      </c>
      <c r="I168" s="81" t="s">
        <v>100</v>
      </c>
      <c r="J168" s="89" t="s">
        <v>100</v>
      </c>
      <c r="K168" s="89">
        <v>0</v>
      </c>
      <c r="L168" s="1010" t="s">
        <v>100</v>
      </c>
    </row>
    <row r="169" spans="1:12" ht="15">
      <c r="A169" s="46" t="s">
        <v>113</v>
      </c>
      <c r="B169" s="47" t="s">
        <v>30</v>
      </c>
      <c r="C169" s="79" t="s">
        <v>254</v>
      </c>
      <c r="D169" s="79" t="s">
        <v>254</v>
      </c>
      <c r="E169" s="80" t="s">
        <v>254</v>
      </c>
      <c r="F169" s="80" t="s">
        <v>254</v>
      </c>
      <c r="G169" s="1004" t="s">
        <v>100</v>
      </c>
      <c r="H169" s="81" t="s">
        <v>254</v>
      </c>
      <c r="I169" s="81" t="s">
        <v>100</v>
      </c>
      <c r="J169" s="89" t="s">
        <v>100</v>
      </c>
      <c r="K169" s="89">
        <v>2.7266530334015E-2</v>
      </c>
      <c r="L169" s="1010" t="s">
        <v>100</v>
      </c>
    </row>
    <row r="170" spans="1:12" ht="14.25">
      <c r="A170" s="44" t="s">
        <v>113</v>
      </c>
      <c r="B170" s="48" t="s">
        <v>31</v>
      </c>
      <c r="C170" s="90">
        <v>10902.199019607844</v>
      </c>
      <c r="D170" s="90" t="s">
        <v>254</v>
      </c>
      <c r="E170" s="91">
        <v>11120.243</v>
      </c>
      <c r="F170" s="91" t="s">
        <v>254</v>
      </c>
      <c r="G170" s="1011" t="s">
        <v>100</v>
      </c>
      <c r="H170" s="92">
        <v>245</v>
      </c>
      <c r="I170" s="92" t="s">
        <v>100</v>
      </c>
      <c r="J170" s="93" t="s">
        <v>100</v>
      </c>
      <c r="K170" s="93">
        <v>5.4533060668030001E-2</v>
      </c>
      <c r="L170" s="1012" t="s">
        <v>100</v>
      </c>
    </row>
    <row r="171" spans="1:12" ht="15">
      <c r="A171" s="46" t="s">
        <v>113</v>
      </c>
      <c r="B171" s="47" t="s">
        <v>32</v>
      </c>
      <c r="C171" s="79">
        <v>10902.199019607844</v>
      </c>
      <c r="D171" s="79" t="s">
        <v>254</v>
      </c>
      <c r="E171" s="80">
        <v>11120.243</v>
      </c>
      <c r="F171" s="80" t="s">
        <v>254</v>
      </c>
      <c r="G171" s="1004" t="s">
        <v>100</v>
      </c>
      <c r="H171" s="81">
        <v>245</v>
      </c>
      <c r="I171" s="81" t="s">
        <v>100</v>
      </c>
      <c r="J171" s="89" t="s">
        <v>100</v>
      </c>
      <c r="K171" s="89">
        <v>5.4533060668030001E-2</v>
      </c>
      <c r="L171" s="1010" t="s">
        <v>100</v>
      </c>
    </row>
    <row r="172" spans="1:12" ht="15.75" thickBot="1">
      <c r="A172" s="49" t="s">
        <v>113</v>
      </c>
      <c r="B172" s="50" t="s">
        <v>33</v>
      </c>
      <c r="C172" s="94" t="s">
        <v>100</v>
      </c>
      <c r="D172" s="94" t="s">
        <v>254</v>
      </c>
      <c r="E172" s="95" t="s">
        <v>100</v>
      </c>
      <c r="F172" s="95" t="s">
        <v>254</v>
      </c>
      <c r="G172" s="1013" t="s">
        <v>100</v>
      </c>
      <c r="H172" s="89" t="s">
        <v>254</v>
      </c>
      <c r="I172" s="89" t="s">
        <v>100</v>
      </c>
      <c r="J172" s="89" t="s">
        <v>100</v>
      </c>
      <c r="K172" s="89">
        <v>0</v>
      </c>
      <c r="L172" s="1010" t="s">
        <v>100</v>
      </c>
    </row>
    <row r="173" spans="1:12" ht="15" thickBot="1">
      <c r="A173" s="35"/>
      <c r="B173" s="43"/>
      <c r="C173" s="71"/>
      <c r="D173" s="71"/>
      <c r="E173" s="71"/>
      <c r="F173" s="71"/>
      <c r="G173" s="998"/>
      <c r="H173" s="70"/>
      <c r="I173" s="70"/>
      <c r="J173" s="70"/>
      <c r="K173" s="70"/>
      <c r="L173" s="999"/>
    </row>
    <row r="174" spans="1:12" ht="14.25">
      <c r="A174" s="44" t="s">
        <v>114</v>
      </c>
      <c r="B174" s="45" t="s">
        <v>25</v>
      </c>
      <c r="C174" s="85">
        <v>12629.854358903796</v>
      </c>
      <c r="D174" s="85">
        <v>12409.393182306356</v>
      </c>
      <c r="E174" s="86">
        <v>12882.451446081872</v>
      </c>
      <c r="F174" s="86">
        <v>12657.581045952484</v>
      </c>
      <c r="G174" s="1008">
        <v>1.7765669389199368</v>
      </c>
      <c r="H174" s="87">
        <v>423.26930693069306</v>
      </c>
      <c r="I174" s="87">
        <v>0.56863749752901782</v>
      </c>
      <c r="J174" s="88">
        <v>20.958083832335326</v>
      </c>
      <c r="K174" s="88">
        <v>2.7539195637355145</v>
      </c>
      <c r="L174" s="1009">
        <v>0.34757950609862709</v>
      </c>
    </row>
    <row r="175" spans="1:12" ht="15">
      <c r="A175" s="46" t="s">
        <v>114</v>
      </c>
      <c r="B175" s="47" t="s">
        <v>26</v>
      </c>
      <c r="C175" s="79">
        <v>12692.672549019608</v>
      </c>
      <c r="D175" s="79">
        <v>12409.301960784313</v>
      </c>
      <c r="E175" s="80">
        <v>12946.526</v>
      </c>
      <c r="F175" s="80">
        <v>12657.487999999999</v>
      </c>
      <c r="G175" s="1004">
        <v>2.2835336679758296</v>
      </c>
      <c r="H175" s="81">
        <v>405.4</v>
      </c>
      <c r="I175" s="81">
        <v>-1.3145082765336011</v>
      </c>
      <c r="J175" s="89">
        <v>10.416666666666668</v>
      </c>
      <c r="K175" s="89">
        <v>1.4451261077027948</v>
      </c>
      <c r="L175" s="1010">
        <v>6.1840805109134811E-2</v>
      </c>
    </row>
    <row r="176" spans="1:12" ht="15">
      <c r="A176" s="46" t="s">
        <v>114</v>
      </c>
      <c r="B176" s="47" t="s">
        <v>27</v>
      </c>
      <c r="C176" s="79">
        <v>12566.386274509803</v>
      </c>
      <c r="D176" s="79">
        <v>12409.50980392157</v>
      </c>
      <c r="E176" s="80">
        <v>12817.714</v>
      </c>
      <c r="F176" s="80">
        <v>12657.7</v>
      </c>
      <c r="G176" s="1004">
        <v>1.2641633156102547</v>
      </c>
      <c r="H176" s="81">
        <v>443</v>
      </c>
      <c r="I176" s="81">
        <v>1.9562715765247412</v>
      </c>
      <c r="J176" s="89">
        <v>35.2112676056338</v>
      </c>
      <c r="K176" s="89">
        <v>1.3087934560327199</v>
      </c>
      <c r="L176" s="1010">
        <v>0.28573870098949206</v>
      </c>
    </row>
    <row r="177" spans="1:12" ht="14.25">
      <c r="A177" s="44" t="s">
        <v>114</v>
      </c>
      <c r="B177" s="48" t="s">
        <v>28</v>
      </c>
      <c r="C177" s="90">
        <v>12264.889201601409</v>
      </c>
      <c r="D177" s="90">
        <v>12100.879800505438</v>
      </c>
      <c r="E177" s="91">
        <v>12510.186985633438</v>
      </c>
      <c r="F177" s="91">
        <v>12342.897396515547</v>
      </c>
      <c r="G177" s="1011">
        <v>1.3553510471951025</v>
      </c>
      <c r="H177" s="92">
        <v>383.67572383073502</v>
      </c>
      <c r="I177" s="92">
        <v>1.7303698176632754</v>
      </c>
      <c r="J177" s="93">
        <v>7.6738609112709826</v>
      </c>
      <c r="K177" s="93">
        <v>12.242672119972733</v>
      </c>
      <c r="L177" s="1012">
        <v>0.22538105369031136</v>
      </c>
    </row>
    <row r="178" spans="1:12" ht="15">
      <c r="A178" s="46" t="s">
        <v>114</v>
      </c>
      <c r="B178" s="47" t="s">
        <v>29</v>
      </c>
      <c r="C178" s="79">
        <v>12223.503921568627</v>
      </c>
      <c r="D178" s="79">
        <v>12066.563725490196</v>
      </c>
      <c r="E178" s="80">
        <v>12467.974</v>
      </c>
      <c r="F178" s="80">
        <v>12307.895</v>
      </c>
      <c r="G178" s="1004">
        <v>1.3006204554068728</v>
      </c>
      <c r="H178" s="81">
        <v>365.8</v>
      </c>
      <c r="I178" s="81">
        <v>0</v>
      </c>
      <c r="J178" s="89">
        <v>0.93896713615023475</v>
      </c>
      <c r="K178" s="89">
        <v>5.8623040218132241</v>
      </c>
      <c r="L178" s="1010">
        <v>-0.27602450844614168</v>
      </c>
    </row>
    <row r="179" spans="1:12" ht="15">
      <c r="A179" s="46" t="s">
        <v>114</v>
      </c>
      <c r="B179" s="47" t="s">
        <v>30</v>
      </c>
      <c r="C179" s="79">
        <v>12299.650980392156</v>
      </c>
      <c r="D179" s="79">
        <v>12134.577450980392</v>
      </c>
      <c r="E179" s="80">
        <v>12545.644</v>
      </c>
      <c r="F179" s="80">
        <v>12377.269</v>
      </c>
      <c r="G179" s="1004">
        <v>1.3603566344078004</v>
      </c>
      <c r="H179" s="81">
        <v>400.1</v>
      </c>
      <c r="I179" s="81">
        <v>2.8534704370180006</v>
      </c>
      <c r="J179" s="89">
        <v>14.705882352941178</v>
      </c>
      <c r="K179" s="89">
        <v>6.3803680981595097</v>
      </c>
      <c r="L179" s="1010">
        <v>0.50140556213645482</v>
      </c>
    </row>
    <row r="180" spans="1:12" ht="14.25">
      <c r="A180" s="44" t="s">
        <v>114</v>
      </c>
      <c r="B180" s="48" t="s">
        <v>31</v>
      </c>
      <c r="C180" s="90">
        <v>11871.062326394111</v>
      </c>
      <c r="D180" s="90">
        <v>11687.266658372539</v>
      </c>
      <c r="E180" s="91">
        <v>12108.483572921994</v>
      </c>
      <c r="F180" s="91">
        <v>11921.01199153999</v>
      </c>
      <c r="G180" s="1011">
        <v>1.5726146531439384</v>
      </c>
      <c r="H180" s="92">
        <v>339.85248651887355</v>
      </c>
      <c r="I180" s="92">
        <v>1.6314441009421876</v>
      </c>
      <c r="J180" s="93">
        <v>-6.8638392857142865</v>
      </c>
      <c r="K180" s="93">
        <v>22.753919563735515</v>
      </c>
      <c r="L180" s="1012">
        <v>-3.0674060846794688</v>
      </c>
    </row>
    <row r="181" spans="1:12" ht="15">
      <c r="A181" s="46" t="s">
        <v>114</v>
      </c>
      <c r="B181" s="47" t="s">
        <v>32</v>
      </c>
      <c r="C181" s="79">
        <v>11793.103921568627</v>
      </c>
      <c r="D181" s="79">
        <v>11650.469607843137</v>
      </c>
      <c r="E181" s="80">
        <v>12028.966</v>
      </c>
      <c r="F181" s="80">
        <v>11883.478999999999</v>
      </c>
      <c r="G181" s="1004">
        <v>1.2242795228569092</v>
      </c>
      <c r="H181" s="81">
        <v>328.4</v>
      </c>
      <c r="I181" s="81">
        <v>1.3893176906452609</v>
      </c>
      <c r="J181" s="89">
        <v>-12.782608695652172</v>
      </c>
      <c r="K181" s="89">
        <v>13.67416496250852</v>
      </c>
      <c r="L181" s="1010">
        <v>-2.8964402248113643</v>
      </c>
    </row>
    <row r="182" spans="1:12" ht="15.75" thickBot="1">
      <c r="A182" s="49" t="s">
        <v>114</v>
      </c>
      <c r="B182" s="50" t="s">
        <v>33</v>
      </c>
      <c r="C182" s="94">
        <v>11979.019607843138</v>
      </c>
      <c r="D182" s="94">
        <v>11747.722549019607</v>
      </c>
      <c r="E182" s="95">
        <v>12218.6</v>
      </c>
      <c r="F182" s="95">
        <v>11982.677</v>
      </c>
      <c r="G182" s="1013">
        <v>1.9688672239099883</v>
      </c>
      <c r="H182" s="89">
        <v>357.1</v>
      </c>
      <c r="I182" s="89">
        <v>1.1041902604756608</v>
      </c>
      <c r="J182" s="89">
        <v>3.7383177570093453</v>
      </c>
      <c r="K182" s="89">
        <v>9.0797546012269947</v>
      </c>
      <c r="L182" s="1010">
        <v>-0.17096585986810631</v>
      </c>
    </row>
    <row r="183" spans="1:12" ht="15.75" thickBot="1">
      <c r="A183" s="51"/>
      <c r="B183" s="52"/>
      <c r="C183" s="96"/>
      <c r="D183" s="96"/>
      <c r="E183" s="96"/>
      <c r="F183" s="96"/>
      <c r="G183" s="1014"/>
      <c r="H183" s="97"/>
      <c r="I183" s="97"/>
      <c r="J183" s="97"/>
      <c r="K183" s="97"/>
      <c r="L183" s="1015"/>
    </row>
    <row r="184" spans="1:12" ht="15">
      <c r="A184" s="46" t="s">
        <v>115</v>
      </c>
      <c r="B184" s="53" t="s">
        <v>30</v>
      </c>
      <c r="C184" s="98">
        <v>12232.067647058824</v>
      </c>
      <c r="D184" s="98">
        <v>12108.08725490196</v>
      </c>
      <c r="E184" s="99">
        <v>12476.709000000001</v>
      </c>
      <c r="F184" s="99">
        <v>12350.249</v>
      </c>
      <c r="G184" s="1016">
        <v>1.0239469665753376</v>
      </c>
      <c r="H184" s="100">
        <v>398.1</v>
      </c>
      <c r="I184" s="100">
        <v>-2.3546725533480419</v>
      </c>
      <c r="J184" s="100">
        <v>1.1406844106463878</v>
      </c>
      <c r="K184" s="100">
        <v>3.6264485344239947</v>
      </c>
      <c r="L184" s="1017">
        <v>-0.16317682580655291</v>
      </c>
    </row>
    <row r="185" spans="1:12" ht="15.75" thickBot="1">
      <c r="A185" s="49" t="s">
        <v>115</v>
      </c>
      <c r="B185" s="50" t="s">
        <v>33</v>
      </c>
      <c r="C185" s="94">
        <v>11957.362745098038</v>
      </c>
      <c r="D185" s="94">
        <v>11723.25</v>
      </c>
      <c r="E185" s="95">
        <v>12196.51</v>
      </c>
      <c r="F185" s="95">
        <v>11957.715</v>
      </c>
      <c r="G185" s="1013">
        <v>1.9969952453290623</v>
      </c>
      <c r="H185" s="89">
        <v>376</v>
      </c>
      <c r="I185" s="89">
        <v>-1.1566771819137689</v>
      </c>
      <c r="J185" s="89">
        <v>31.398416886543533</v>
      </c>
      <c r="K185" s="89">
        <v>6.7893660531697346</v>
      </c>
      <c r="L185" s="1010">
        <v>1.3282709523051812</v>
      </c>
    </row>
    <row r="186" spans="1:12" ht="15.75" thickBot="1">
      <c r="A186" s="51"/>
      <c r="B186" s="52"/>
      <c r="C186" s="96"/>
      <c r="D186" s="96"/>
      <c r="E186" s="96"/>
      <c r="F186" s="96"/>
      <c r="G186" s="1014"/>
      <c r="H186" s="97"/>
      <c r="I186" s="97"/>
      <c r="J186" s="97"/>
      <c r="K186" s="97"/>
      <c r="L186" s="1015"/>
    </row>
    <row r="187" spans="1:12" ht="14.25">
      <c r="A187" s="44" t="s">
        <v>116</v>
      </c>
      <c r="B187" s="45" t="s">
        <v>25</v>
      </c>
      <c r="C187" s="85" t="s">
        <v>100</v>
      </c>
      <c r="D187" s="85" t="s">
        <v>100</v>
      </c>
      <c r="E187" s="86" t="s">
        <v>100</v>
      </c>
      <c r="F187" s="86" t="s">
        <v>100</v>
      </c>
      <c r="G187" s="1008" t="s">
        <v>100</v>
      </c>
      <c r="H187" s="87" t="s">
        <v>100</v>
      </c>
      <c r="I187" s="87" t="s">
        <v>100</v>
      </c>
      <c r="J187" s="88" t="s">
        <v>100</v>
      </c>
      <c r="K187" s="88" t="s">
        <v>100</v>
      </c>
      <c r="L187" s="1009" t="s">
        <v>100</v>
      </c>
    </row>
    <row r="188" spans="1:12" ht="15">
      <c r="A188" s="39" t="s">
        <v>116</v>
      </c>
      <c r="B188" s="47" t="s">
        <v>26</v>
      </c>
      <c r="C188" s="79" t="s">
        <v>100</v>
      </c>
      <c r="D188" s="79" t="s">
        <v>100</v>
      </c>
      <c r="E188" s="80" t="s">
        <v>100</v>
      </c>
      <c r="F188" s="80" t="s">
        <v>100</v>
      </c>
      <c r="G188" s="1004" t="s">
        <v>100</v>
      </c>
      <c r="H188" s="81" t="s">
        <v>100</v>
      </c>
      <c r="I188" s="81" t="s">
        <v>100</v>
      </c>
      <c r="J188" s="89" t="s">
        <v>100</v>
      </c>
      <c r="K188" s="89" t="s">
        <v>100</v>
      </c>
      <c r="L188" s="1010" t="s">
        <v>100</v>
      </c>
    </row>
    <row r="189" spans="1:12" ht="15">
      <c r="A189" s="39" t="s">
        <v>116</v>
      </c>
      <c r="B189" s="47" t="s">
        <v>27</v>
      </c>
      <c r="C189" s="79" t="s">
        <v>100</v>
      </c>
      <c r="D189" s="79" t="s">
        <v>100</v>
      </c>
      <c r="E189" s="80" t="s">
        <v>100</v>
      </c>
      <c r="F189" s="80" t="s">
        <v>100</v>
      </c>
      <c r="G189" s="1004" t="s">
        <v>100</v>
      </c>
      <c r="H189" s="81" t="s">
        <v>100</v>
      </c>
      <c r="I189" s="81" t="s">
        <v>100</v>
      </c>
      <c r="J189" s="89" t="s">
        <v>100</v>
      </c>
      <c r="K189" s="89" t="s">
        <v>100</v>
      </c>
      <c r="L189" s="1010" t="s">
        <v>100</v>
      </c>
    </row>
    <row r="190" spans="1:12" ht="15">
      <c r="A190" s="39" t="s">
        <v>116</v>
      </c>
      <c r="B190" s="47" t="s">
        <v>34</v>
      </c>
      <c r="C190" s="79" t="s">
        <v>100</v>
      </c>
      <c r="D190" s="79" t="s">
        <v>100</v>
      </c>
      <c r="E190" s="80" t="s">
        <v>100</v>
      </c>
      <c r="F190" s="80" t="s">
        <v>100</v>
      </c>
      <c r="G190" s="1004" t="s">
        <v>100</v>
      </c>
      <c r="H190" s="81" t="s">
        <v>100</v>
      </c>
      <c r="I190" s="81" t="s">
        <v>100</v>
      </c>
      <c r="J190" s="89" t="s">
        <v>100</v>
      </c>
      <c r="K190" s="89" t="s">
        <v>100</v>
      </c>
      <c r="L190" s="1010" t="s">
        <v>100</v>
      </c>
    </row>
    <row r="191" spans="1:12" ht="14.25">
      <c r="A191" s="54" t="s">
        <v>116</v>
      </c>
      <c r="B191" s="48" t="s">
        <v>28</v>
      </c>
      <c r="C191" s="90" t="s">
        <v>100</v>
      </c>
      <c r="D191" s="90" t="s">
        <v>100</v>
      </c>
      <c r="E191" s="91" t="s">
        <v>100</v>
      </c>
      <c r="F191" s="91" t="s">
        <v>100</v>
      </c>
      <c r="G191" s="1011" t="s">
        <v>100</v>
      </c>
      <c r="H191" s="92" t="s">
        <v>100</v>
      </c>
      <c r="I191" s="92" t="s">
        <v>100</v>
      </c>
      <c r="J191" s="93" t="s">
        <v>100</v>
      </c>
      <c r="K191" s="93" t="s">
        <v>100</v>
      </c>
      <c r="L191" s="1012" t="s">
        <v>100</v>
      </c>
    </row>
    <row r="192" spans="1:12" ht="15">
      <c r="A192" s="39" t="s">
        <v>116</v>
      </c>
      <c r="B192" s="47" t="s">
        <v>30</v>
      </c>
      <c r="C192" s="79" t="s">
        <v>100</v>
      </c>
      <c r="D192" s="79" t="s">
        <v>100</v>
      </c>
      <c r="E192" s="80" t="s">
        <v>100</v>
      </c>
      <c r="F192" s="80" t="s">
        <v>100</v>
      </c>
      <c r="G192" s="1004" t="s">
        <v>100</v>
      </c>
      <c r="H192" s="81" t="s">
        <v>100</v>
      </c>
      <c r="I192" s="81" t="s">
        <v>100</v>
      </c>
      <c r="J192" s="89" t="s">
        <v>100</v>
      </c>
      <c r="K192" s="89" t="s">
        <v>100</v>
      </c>
      <c r="L192" s="1010" t="s">
        <v>100</v>
      </c>
    </row>
    <row r="193" spans="1:12" ht="15">
      <c r="A193" s="39" t="s">
        <v>116</v>
      </c>
      <c r="B193" s="47" t="s">
        <v>35</v>
      </c>
      <c r="C193" s="79" t="s">
        <v>100</v>
      </c>
      <c r="D193" s="79" t="s">
        <v>100</v>
      </c>
      <c r="E193" s="80" t="s">
        <v>100</v>
      </c>
      <c r="F193" s="80" t="s">
        <v>100</v>
      </c>
      <c r="G193" s="1004" t="s">
        <v>100</v>
      </c>
      <c r="H193" s="81" t="s">
        <v>100</v>
      </c>
      <c r="I193" s="81" t="s">
        <v>100</v>
      </c>
      <c r="J193" s="89" t="s">
        <v>100</v>
      </c>
      <c r="K193" s="89" t="s">
        <v>100</v>
      </c>
      <c r="L193" s="1010" t="s">
        <v>100</v>
      </c>
    </row>
    <row r="194" spans="1:12" ht="14.25">
      <c r="A194" s="54" t="s">
        <v>116</v>
      </c>
      <c r="B194" s="48" t="s">
        <v>31</v>
      </c>
      <c r="C194" s="90" t="s">
        <v>100</v>
      </c>
      <c r="D194" s="90" t="s">
        <v>100</v>
      </c>
      <c r="E194" s="91" t="s">
        <v>100</v>
      </c>
      <c r="F194" s="91" t="s">
        <v>100</v>
      </c>
      <c r="G194" s="1011" t="s">
        <v>100</v>
      </c>
      <c r="H194" s="92" t="s">
        <v>100</v>
      </c>
      <c r="I194" s="92" t="s">
        <v>100</v>
      </c>
      <c r="J194" s="93" t="s">
        <v>100</v>
      </c>
      <c r="K194" s="93" t="s">
        <v>100</v>
      </c>
      <c r="L194" s="1012" t="s">
        <v>100</v>
      </c>
    </row>
    <row r="195" spans="1:12" ht="15">
      <c r="A195" s="39" t="s">
        <v>116</v>
      </c>
      <c r="B195" s="47" t="s">
        <v>33</v>
      </c>
      <c r="C195" s="79" t="s">
        <v>100</v>
      </c>
      <c r="D195" s="79" t="s">
        <v>100</v>
      </c>
      <c r="E195" s="80" t="s">
        <v>100</v>
      </c>
      <c r="F195" s="80" t="s">
        <v>100</v>
      </c>
      <c r="G195" s="1004" t="s">
        <v>100</v>
      </c>
      <c r="H195" s="81" t="s">
        <v>100</v>
      </c>
      <c r="I195" s="81" t="s">
        <v>100</v>
      </c>
      <c r="J195" s="89" t="s">
        <v>100</v>
      </c>
      <c r="K195" s="89" t="s">
        <v>100</v>
      </c>
      <c r="L195" s="1010" t="s">
        <v>100</v>
      </c>
    </row>
    <row r="196" spans="1:12" ht="15.75" thickBot="1">
      <c r="A196" s="55" t="s">
        <v>116</v>
      </c>
      <c r="B196" s="47" t="s">
        <v>36</v>
      </c>
      <c r="C196" s="94" t="s">
        <v>100</v>
      </c>
      <c r="D196" s="94" t="s">
        <v>100</v>
      </c>
      <c r="E196" s="95" t="s">
        <v>100</v>
      </c>
      <c r="F196" s="95" t="s">
        <v>100</v>
      </c>
      <c r="G196" s="1013" t="s">
        <v>100</v>
      </c>
      <c r="H196" s="89" t="s">
        <v>100</v>
      </c>
      <c r="I196" s="89" t="s">
        <v>100</v>
      </c>
      <c r="J196" s="89" t="s">
        <v>100</v>
      </c>
      <c r="K196" s="89" t="s">
        <v>100</v>
      </c>
      <c r="L196" s="1010" t="s">
        <v>100</v>
      </c>
    </row>
    <row r="197" spans="1:12" ht="15.75" thickBot="1">
      <c r="A197" s="51"/>
      <c r="B197" s="52"/>
      <c r="C197" s="96"/>
      <c r="D197" s="96"/>
      <c r="E197" s="96"/>
      <c r="F197" s="96"/>
      <c r="G197" s="1014"/>
      <c r="H197" s="97"/>
      <c r="I197" s="97"/>
      <c r="J197" s="97"/>
      <c r="K197" s="97"/>
      <c r="L197" s="1015"/>
    </row>
    <row r="198" spans="1:12" ht="14.25">
      <c r="A198" s="44" t="s">
        <v>24</v>
      </c>
      <c r="B198" s="45" t="s">
        <v>28</v>
      </c>
      <c r="C198" s="85">
        <v>10631.374332740743</v>
      </c>
      <c r="D198" s="85">
        <v>10570.642441626826</v>
      </c>
      <c r="E198" s="86">
        <v>10844.001819395558</v>
      </c>
      <c r="F198" s="86">
        <v>10782.055290459362</v>
      </c>
      <c r="G198" s="1008">
        <v>0.57453358629138374</v>
      </c>
      <c r="H198" s="87">
        <v>359.79388646288203</v>
      </c>
      <c r="I198" s="87">
        <v>0.43254914285804191</v>
      </c>
      <c r="J198" s="88">
        <v>-3.3755274261603372</v>
      </c>
      <c r="K198" s="88">
        <v>3.122017723244717</v>
      </c>
      <c r="L198" s="1009">
        <v>-0.29296786753338111</v>
      </c>
    </row>
    <row r="199" spans="1:12" ht="15">
      <c r="A199" s="46" t="s">
        <v>24</v>
      </c>
      <c r="B199" s="47" t="s">
        <v>29</v>
      </c>
      <c r="C199" s="79">
        <v>10362.143137254901</v>
      </c>
      <c r="D199" s="79">
        <v>10129.23137254902</v>
      </c>
      <c r="E199" s="80">
        <v>10569.386</v>
      </c>
      <c r="F199" s="80">
        <v>10331.816000000001</v>
      </c>
      <c r="G199" s="1004">
        <v>2.2994021573748475</v>
      </c>
      <c r="H199" s="81">
        <v>335.7</v>
      </c>
      <c r="I199" s="81">
        <v>6.8087814190264009</v>
      </c>
      <c r="J199" s="89">
        <v>100</v>
      </c>
      <c r="K199" s="89">
        <v>0.76346284935241993</v>
      </c>
      <c r="L199" s="1010">
        <v>0.3600046360959358</v>
      </c>
    </row>
    <row r="200" spans="1:12" ht="15">
      <c r="A200" s="46" t="s">
        <v>24</v>
      </c>
      <c r="B200" s="47" t="s">
        <v>30</v>
      </c>
      <c r="C200" s="79">
        <v>10661.802941176471</v>
      </c>
      <c r="D200" s="79">
        <v>10638.168627450981</v>
      </c>
      <c r="E200" s="80">
        <v>10875.039000000001</v>
      </c>
      <c r="F200" s="80">
        <v>10850.932000000001</v>
      </c>
      <c r="G200" s="1004">
        <v>0.22216524810956301</v>
      </c>
      <c r="H200" s="81">
        <v>349.2</v>
      </c>
      <c r="I200" s="81">
        <v>-0.65433854907539446</v>
      </c>
      <c r="J200" s="89">
        <v>-23.008849557522122</v>
      </c>
      <c r="K200" s="89">
        <v>1.1860940695296525</v>
      </c>
      <c r="L200" s="1010">
        <v>-0.44214800539830157</v>
      </c>
    </row>
    <row r="201" spans="1:12" ht="15">
      <c r="A201" s="46" t="s">
        <v>24</v>
      </c>
      <c r="B201" s="47" t="s">
        <v>35</v>
      </c>
      <c r="C201" s="79">
        <v>10755.949019607842</v>
      </c>
      <c r="D201" s="79">
        <v>10603.690196078431</v>
      </c>
      <c r="E201" s="80">
        <v>10971.067999999999</v>
      </c>
      <c r="F201" s="80">
        <v>10815.763999999999</v>
      </c>
      <c r="G201" s="1004">
        <v>1.4359041118130915</v>
      </c>
      <c r="H201" s="81">
        <v>386.2</v>
      </c>
      <c r="I201" s="81">
        <v>1.8997361477572532</v>
      </c>
      <c r="J201" s="89">
        <v>-10.416666666666668</v>
      </c>
      <c r="K201" s="89">
        <v>1.172460804362645</v>
      </c>
      <c r="L201" s="1010">
        <v>-0.21082449823101501</v>
      </c>
    </row>
    <row r="202" spans="1:12" ht="14.25">
      <c r="A202" s="44" t="s">
        <v>24</v>
      </c>
      <c r="B202" s="48" t="s">
        <v>31</v>
      </c>
      <c r="C202" s="90">
        <v>10359.987618149597</v>
      </c>
      <c r="D202" s="90">
        <v>10107.268651551434</v>
      </c>
      <c r="E202" s="91">
        <v>10567.187370512589</v>
      </c>
      <c r="F202" s="91">
        <v>10309.414024582464</v>
      </c>
      <c r="G202" s="1011">
        <v>2.500368549710712</v>
      </c>
      <c r="H202" s="92">
        <v>300.57621998450816</v>
      </c>
      <c r="I202" s="92">
        <v>-0.46794420493970462</v>
      </c>
      <c r="J202" s="93">
        <v>1.7336485421591805</v>
      </c>
      <c r="K202" s="93">
        <v>17.600545330606678</v>
      </c>
      <c r="L202" s="1012">
        <v>-0.6847572630532639</v>
      </c>
    </row>
    <row r="203" spans="1:12" ht="15">
      <c r="A203" s="46" t="s">
        <v>24</v>
      </c>
      <c r="B203" s="47" t="s">
        <v>32</v>
      </c>
      <c r="C203" s="79">
        <v>9784.9088235294112</v>
      </c>
      <c r="D203" s="79">
        <v>9566.1999999999989</v>
      </c>
      <c r="E203" s="80">
        <v>9980.607</v>
      </c>
      <c r="F203" s="80">
        <v>9757.5239999999994</v>
      </c>
      <c r="G203" s="1004">
        <v>2.2862664749786989</v>
      </c>
      <c r="H203" s="81">
        <v>269.7</v>
      </c>
      <c r="I203" s="81">
        <v>-4.3617021276595791</v>
      </c>
      <c r="J203" s="89">
        <v>6.182795698924731</v>
      </c>
      <c r="K203" s="89">
        <v>5.3851397409679622</v>
      </c>
      <c r="L203" s="1010">
        <v>2.4909193417530062E-2</v>
      </c>
    </row>
    <row r="204" spans="1:12" ht="15">
      <c r="A204" s="46" t="s">
        <v>24</v>
      </c>
      <c r="B204" s="47" t="s">
        <v>33</v>
      </c>
      <c r="C204" s="79">
        <v>10530.37156862745</v>
      </c>
      <c r="D204" s="79">
        <v>10229.172549019608</v>
      </c>
      <c r="E204" s="80">
        <v>10740.978999999999</v>
      </c>
      <c r="F204" s="80">
        <v>10433.755999999999</v>
      </c>
      <c r="G204" s="1004">
        <v>2.9445101073860647</v>
      </c>
      <c r="H204" s="81">
        <v>299.7</v>
      </c>
      <c r="I204" s="81">
        <v>0.87512622012789143</v>
      </c>
      <c r="J204" s="89">
        <v>-1.7421602787456445</v>
      </c>
      <c r="K204" s="89">
        <v>7.6891615541922294</v>
      </c>
      <c r="L204" s="1010">
        <v>-0.58173181756569559</v>
      </c>
    </row>
    <row r="205" spans="1:12" ht="15">
      <c r="A205" s="46" t="s">
        <v>24</v>
      </c>
      <c r="B205" s="47" t="s">
        <v>36</v>
      </c>
      <c r="C205" s="79">
        <v>10648.692156862744</v>
      </c>
      <c r="D205" s="79">
        <v>10440.994117647058</v>
      </c>
      <c r="E205" s="80">
        <v>10861.665999999999</v>
      </c>
      <c r="F205" s="80">
        <v>10649.814</v>
      </c>
      <c r="G205" s="1004">
        <v>1.9892553992022672</v>
      </c>
      <c r="H205" s="81">
        <v>338.8</v>
      </c>
      <c r="I205" s="81">
        <v>1.5283188492658144</v>
      </c>
      <c r="J205" s="89">
        <v>2.7863777089783279</v>
      </c>
      <c r="K205" s="89">
        <v>4.5262440354464895</v>
      </c>
      <c r="L205" s="1010">
        <v>-0.12793463890509571</v>
      </c>
    </row>
    <row r="206" spans="1:12" ht="14.25">
      <c r="A206" s="44" t="s">
        <v>24</v>
      </c>
      <c r="B206" s="48" t="s">
        <v>37</v>
      </c>
      <c r="C206" s="90">
        <v>8153.2405760169022</v>
      </c>
      <c r="D206" s="90">
        <v>7867.9721463081742</v>
      </c>
      <c r="E206" s="91">
        <v>8316.3053875372407</v>
      </c>
      <c r="F206" s="91">
        <v>8025.331589234338</v>
      </c>
      <c r="G206" s="1011">
        <v>3.6256919115121975</v>
      </c>
      <c r="H206" s="92">
        <v>226.72045028142588</v>
      </c>
      <c r="I206" s="92">
        <v>1.6293002029957069</v>
      </c>
      <c r="J206" s="93">
        <v>10.351966873706004</v>
      </c>
      <c r="K206" s="93">
        <v>7.2665303340149965</v>
      </c>
      <c r="L206" s="1012">
        <v>0.30687615534064516</v>
      </c>
    </row>
    <row r="207" spans="1:12" ht="15">
      <c r="A207" s="46" t="s">
        <v>24</v>
      </c>
      <c r="B207" s="47" t="s">
        <v>102</v>
      </c>
      <c r="C207" s="101">
        <v>7708.0637254901967</v>
      </c>
      <c r="D207" s="101">
        <v>7485.5794117647056</v>
      </c>
      <c r="E207" s="102">
        <v>7862.2250000000004</v>
      </c>
      <c r="F207" s="102">
        <v>7635.2910000000002</v>
      </c>
      <c r="G207" s="1018">
        <v>2.9721722459563127</v>
      </c>
      <c r="H207" s="103">
        <v>210.9</v>
      </c>
      <c r="I207" s="103">
        <v>0.76445293836597916</v>
      </c>
      <c r="J207" s="104">
        <v>6.083650190114068</v>
      </c>
      <c r="K207" s="104">
        <v>3.8036809815950923</v>
      </c>
      <c r="L207" s="1019">
        <v>1.4055621364544635E-2</v>
      </c>
    </row>
    <row r="208" spans="1:12" ht="15">
      <c r="A208" s="46" t="s">
        <v>24</v>
      </c>
      <c r="B208" s="47" t="s">
        <v>38</v>
      </c>
      <c r="C208" s="79">
        <v>8414.7607843137266</v>
      </c>
      <c r="D208" s="79">
        <v>8158.174509803921</v>
      </c>
      <c r="E208" s="80">
        <v>8583.0560000000005</v>
      </c>
      <c r="F208" s="80">
        <v>8321.3379999999997</v>
      </c>
      <c r="G208" s="1004">
        <v>3.1451432449925814</v>
      </c>
      <c r="H208" s="81">
        <v>238.6</v>
      </c>
      <c r="I208" s="81">
        <v>1.3593882752761208</v>
      </c>
      <c r="J208" s="89">
        <v>18.497109826589593</v>
      </c>
      <c r="K208" s="89">
        <v>2.7948193592365373</v>
      </c>
      <c r="L208" s="1010">
        <v>0.30202397018754601</v>
      </c>
    </row>
    <row r="209" spans="1:12" ht="15.75" thickBot="1">
      <c r="A209" s="46" t="s">
        <v>24</v>
      </c>
      <c r="B209" s="47" t="s">
        <v>39</v>
      </c>
      <c r="C209" s="79">
        <v>9176.6313725490199</v>
      </c>
      <c r="D209" s="79">
        <v>8638.1686274509811</v>
      </c>
      <c r="E209" s="80">
        <v>9360.1640000000007</v>
      </c>
      <c r="F209" s="80">
        <v>8810.9320000000007</v>
      </c>
      <c r="G209" s="1004">
        <v>6.233528984220964</v>
      </c>
      <c r="H209" s="81">
        <v>267.10000000000002</v>
      </c>
      <c r="I209" s="81">
        <v>4.7861906630051072</v>
      </c>
      <c r="J209" s="89">
        <v>4.2553191489361701</v>
      </c>
      <c r="K209" s="89">
        <v>0.66802999318336742</v>
      </c>
      <c r="L209" s="1010">
        <v>-9.2034362114452595E-3</v>
      </c>
    </row>
    <row r="210" spans="1:12" ht="15.75" thickBot="1">
      <c r="A210" s="51"/>
      <c r="B210" s="52"/>
      <c r="C210" s="96"/>
      <c r="D210" s="96"/>
      <c r="E210" s="96"/>
      <c r="F210" s="96"/>
      <c r="G210" s="1014"/>
      <c r="H210" s="97"/>
      <c r="I210" s="97"/>
      <c r="J210" s="97"/>
      <c r="K210" s="97"/>
      <c r="L210" s="1015"/>
    </row>
    <row r="211" spans="1:12" ht="14.25">
      <c r="A211" s="44" t="s">
        <v>117</v>
      </c>
      <c r="B211" s="48" t="s">
        <v>25</v>
      </c>
      <c r="C211" s="90">
        <v>13383.687452082911</v>
      </c>
      <c r="D211" s="90">
        <v>13088.061268875366</v>
      </c>
      <c r="E211" s="91">
        <v>13651.36120112457</v>
      </c>
      <c r="F211" s="91">
        <v>13349.822494252874</v>
      </c>
      <c r="G211" s="1011">
        <v>2.2587469384069228</v>
      </c>
      <c r="H211" s="92">
        <v>350.33636363636367</v>
      </c>
      <c r="I211" s="92">
        <v>2.8135643187281953</v>
      </c>
      <c r="J211" s="93">
        <v>10</v>
      </c>
      <c r="K211" s="93">
        <v>1.7995910020449899</v>
      </c>
      <c r="L211" s="1012">
        <v>7.0484373802914835E-2</v>
      </c>
    </row>
    <row r="212" spans="1:12" ht="15">
      <c r="A212" s="46" t="s">
        <v>117</v>
      </c>
      <c r="B212" s="47" t="s">
        <v>26</v>
      </c>
      <c r="C212" s="79">
        <v>12889.11862745098</v>
      </c>
      <c r="D212" s="79">
        <v>13255.702941176469</v>
      </c>
      <c r="E212" s="80">
        <v>13146.901</v>
      </c>
      <c r="F212" s="80">
        <v>13520.816999999999</v>
      </c>
      <c r="G212" s="1004">
        <v>-2.7654837721714545</v>
      </c>
      <c r="H212" s="81">
        <v>332.1</v>
      </c>
      <c r="I212" s="81">
        <v>4.565491183879093</v>
      </c>
      <c r="J212" s="89">
        <v>-24</v>
      </c>
      <c r="K212" s="89">
        <v>0.25903203817314246</v>
      </c>
      <c r="L212" s="1010">
        <v>-0.1011985093772898</v>
      </c>
    </row>
    <row r="213" spans="1:12" ht="15">
      <c r="A213" s="46" t="s">
        <v>117</v>
      </c>
      <c r="B213" s="47" t="s">
        <v>27</v>
      </c>
      <c r="C213" s="79">
        <v>13345.159803921568</v>
      </c>
      <c r="D213" s="79">
        <v>12705.524509803921</v>
      </c>
      <c r="E213" s="80">
        <v>13612.063</v>
      </c>
      <c r="F213" s="80">
        <v>12959.635</v>
      </c>
      <c r="G213" s="1004">
        <v>5.0343084508167077</v>
      </c>
      <c r="H213" s="81">
        <v>338</v>
      </c>
      <c r="I213" s="81">
        <v>1.5319915890657925</v>
      </c>
      <c r="J213" s="89">
        <v>3.8461538461538463</v>
      </c>
      <c r="K213" s="89">
        <v>0.73619631901840488</v>
      </c>
      <c r="L213" s="1010">
        <v>-1.3083219886494191E-2</v>
      </c>
    </row>
    <row r="214" spans="1:12" ht="15">
      <c r="A214" s="46" t="s">
        <v>117</v>
      </c>
      <c r="B214" s="47" t="s">
        <v>34</v>
      </c>
      <c r="C214" s="79">
        <v>13560.064705882352</v>
      </c>
      <c r="D214" s="79">
        <v>13426.33725490196</v>
      </c>
      <c r="E214" s="80">
        <v>13831.266</v>
      </c>
      <c r="F214" s="80">
        <v>13694.864</v>
      </c>
      <c r="G214" s="1004">
        <v>0.99600843060581001</v>
      </c>
      <c r="H214" s="81">
        <v>367.5</v>
      </c>
      <c r="I214" s="81">
        <v>1.0448171569975286</v>
      </c>
      <c r="J214" s="89">
        <v>37.209302325581397</v>
      </c>
      <c r="K214" s="89">
        <v>0.80436264485344244</v>
      </c>
      <c r="L214" s="1010">
        <v>0.18476610306669894</v>
      </c>
    </row>
    <row r="215" spans="1:12" ht="14.25">
      <c r="A215" s="44" t="s">
        <v>117</v>
      </c>
      <c r="B215" s="48" t="s">
        <v>28</v>
      </c>
      <c r="C215" s="90">
        <v>12557.509877542059</v>
      </c>
      <c r="D215" s="90">
        <v>12537.513678934651</v>
      </c>
      <c r="E215" s="91">
        <v>12808.660075092901</v>
      </c>
      <c r="F215" s="91">
        <v>12788.263952513344</v>
      </c>
      <c r="G215" s="1011">
        <v>0.15949094150147611</v>
      </c>
      <c r="H215" s="92">
        <v>308.79791356184796</v>
      </c>
      <c r="I215" s="92">
        <v>-0.41784385145543007</v>
      </c>
      <c r="J215" s="93">
        <v>15.689655172413794</v>
      </c>
      <c r="K215" s="93">
        <v>9.1479209270620316</v>
      </c>
      <c r="L215" s="1012">
        <v>0.79057222389200277</v>
      </c>
    </row>
    <row r="216" spans="1:12" ht="15">
      <c r="A216" s="46" t="s">
        <v>117</v>
      </c>
      <c r="B216" s="47" t="s">
        <v>29</v>
      </c>
      <c r="C216" s="79">
        <v>12367.164705882353</v>
      </c>
      <c r="D216" s="79">
        <v>12238.746078431373</v>
      </c>
      <c r="E216" s="80">
        <v>12614.508</v>
      </c>
      <c r="F216" s="80">
        <v>12483.521000000001</v>
      </c>
      <c r="G216" s="1004">
        <v>1.049279285868139</v>
      </c>
      <c r="H216" s="81">
        <v>284.2</v>
      </c>
      <c r="I216" s="81">
        <v>2.4882798413270741</v>
      </c>
      <c r="J216" s="89">
        <v>51.219512195121951</v>
      </c>
      <c r="K216" s="89">
        <v>1.6905248807089299</v>
      </c>
      <c r="L216" s="1010">
        <v>0.50896868474351198</v>
      </c>
    </row>
    <row r="217" spans="1:12" ht="15">
      <c r="A217" s="46" t="s">
        <v>117</v>
      </c>
      <c r="B217" s="47" t="s">
        <v>30</v>
      </c>
      <c r="C217" s="79">
        <v>12639.845098039215</v>
      </c>
      <c r="D217" s="79">
        <v>12607.133333333333</v>
      </c>
      <c r="E217" s="80">
        <v>12892.642</v>
      </c>
      <c r="F217" s="80">
        <v>12859.276</v>
      </c>
      <c r="G217" s="1004">
        <v>0.25947028433015967</v>
      </c>
      <c r="H217" s="81">
        <v>303.8</v>
      </c>
      <c r="I217" s="81">
        <v>-1.1389521640091116</v>
      </c>
      <c r="J217" s="89">
        <v>3.3670033670033668</v>
      </c>
      <c r="K217" s="89">
        <v>4.1854124062713023</v>
      </c>
      <c r="L217" s="1010">
        <v>-9.4126498627833399E-2</v>
      </c>
    </row>
    <row r="218" spans="1:12" ht="15">
      <c r="A218" s="46" t="s">
        <v>117</v>
      </c>
      <c r="B218" s="47" t="s">
        <v>35</v>
      </c>
      <c r="C218" s="79">
        <v>12545.163725490194</v>
      </c>
      <c r="D218" s="79">
        <v>12544.203921568627</v>
      </c>
      <c r="E218" s="80">
        <v>12796.066999999999</v>
      </c>
      <c r="F218" s="80">
        <v>12795.088</v>
      </c>
      <c r="G218" s="1004">
        <v>7.6513737146579972E-3</v>
      </c>
      <c r="H218" s="81">
        <v>327.9</v>
      </c>
      <c r="I218" s="81">
        <v>9.1575091575077691E-2</v>
      </c>
      <c r="J218" s="89">
        <v>19.402985074626866</v>
      </c>
      <c r="K218" s="89">
        <v>3.2719836400818001</v>
      </c>
      <c r="L218" s="1010">
        <v>0.37573003777632463</v>
      </c>
    </row>
    <row r="219" spans="1:12" ht="14.25">
      <c r="A219" s="44" t="s">
        <v>117</v>
      </c>
      <c r="B219" s="48" t="s">
        <v>31</v>
      </c>
      <c r="C219" s="90">
        <v>11690.286670178815</v>
      </c>
      <c r="D219" s="90">
        <v>11529.485759545181</v>
      </c>
      <c r="E219" s="91">
        <v>11924.092403582392</v>
      </c>
      <c r="F219" s="91">
        <v>11760.075474736084</v>
      </c>
      <c r="G219" s="1011">
        <v>1.3946928248773707</v>
      </c>
      <c r="H219" s="92">
        <v>273.80797872340423</v>
      </c>
      <c r="I219" s="92">
        <v>-0.20094215527779274</v>
      </c>
      <c r="J219" s="93">
        <v>16.336633663366339</v>
      </c>
      <c r="K219" s="93">
        <v>12.815269256987049</v>
      </c>
      <c r="L219" s="1012">
        <v>1.1726179601570781</v>
      </c>
    </row>
    <row r="220" spans="1:12" ht="15">
      <c r="A220" s="46" t="s">
        <v>117</v>
      </c>
      <c r="B220" s="47" t="s">
        <v>32</v>
      </c>
      <c r="C220" s="79">
        <v>11464.787254901961</v>
      </c>
      <c r="D220" s="79">
        <v>11445.8</v>
      </c>
      <c r="E220" s="80">
        <v>11694.083000000001</v>
      </c>
      <c r="F220" s="80">
        <v>11674.716</v>
      </c>
      <c r="G220" s="1004">
        <v>0.16588840362369578</v>
      </c>
      <c r="H220" s="81">
        <v>248.3</v>
      </c>
      <c r="I220" s="81">
        <v>-2.7037617554858846</v>
      </c>
      <c r="J220" s="89">
        <v>43.243243243243242</v>
      </c>
      <c r="K220" s="89">
        <v>3.6128152692569873</v>
      </c>
      <c r="L220" s="1010">
        <v>0.9471092173837885</v>
      </c>
    </row>
    <row r="221" spans="1:12" ht="15">
      <c r="A221" s="46" t="s">
        <v>117</v>
      </c>
      <c r="B221" s="47" t="s">
        <v>33</v>
      </c>
      <c r="C221" s="79">
        <v>11781.553921568628</v>
      </c>
      <c r="D221" s="79">
        <v>11530.444117647059</v>
      </c>
      <c r="E221" s="80">
        <v>12017.184999999999</v>
      </c>
      <c r="F221" s="80">
        <v>11761.053</v>
      </c>
      <c r="G221" s="1004">
        <v>2.1777981954506931</v>
      </c>
      <c r="H221" s="81">
        <v>274</v>
      </c>
      <c r="I221" s="81">
        <v>3.6509675063900238E-2</v>
      </c>
      <c r="J221" s="81">
        <v>1.4669926650366749</v>
      </c>
      <c r="K221" s="81">
        <v>5.6578050443081116</v>
      </c>
      <c r="L221" s="1005">
        <v>-0.23556671361696058</v>
      </c>
    </row>
    <row r="222" spans="1:12" ht="15.75" thickBot="1">
      <c r="A222" s="56" t="s">
        <v>117</v>
      </c>
      <c r="B222" s="57" t="s">
        <v>36</v>
      </c>
      <c r="C222" s="82">
        <v>11747.571568627451</v>
      </c>
      <c r="D222" s="82">
        <v>11591.040196078431</v>
      </c>
      <c r="E222" s="83">
        <v>11982.522999999999</v>
      </c>
      <c r="F222" s="83">
        <v>11822.861000000001</v>
      </c>
      <c r="G222" s="1006">
        <v>1.3504514685573858</v>
      </c>
      <c r="H222" s="84">
        <v>299.5</v>
      </c>
      <c r="I222" s="84">
        <v>2.6387936943111678</v>
      </c>
      <c r="J222" s="84">
        <v>21.495327102803738</v>
      </c>
      <c r="K222" s="84">
        <v>3.5446489434219499</v>
      </c>
      <c r="L222" s="1007">
        <v>0.46107545639024972</v>
      </c>
    </row>
    <row r="223" spans="1:12">
      <c r="G223" s="65"/>
      <c r="H223" s="65"/>
      <c r="I223" s="65"/>
      <c r="J223" s="65"/>
      <c r="K223" s="65"/>
      <c r="L223" s="65"/>
    </row>
    <row r="224" spans="1:12">
      <c r="G224" s="65"/>
      <c r="H224" s="65"/>
      <c r="I224" s="65"/>
      <c r="J224" s="65"/>
      <c r="K224" s="65"/>
      <c r="L224" s="1022"/>
    </row>
    <row r="225" spans="1:12" ht="13.5" thickBot="1">
      <c r="G225" s="65"/>
      <c r="H225" s="65"/>
      <c r="I225" s="65"/>
      <c r="J225" s="65"/>
      <c r="K225" s="65"/>
      <c r="L225" s="1107"/>
    </row>
    <row r="226" spans="1:12" ht="21" thickBot="1">
      <c r="A226" s="968" t="s">
        <v>323</v>
      </c>
      <c r="B226" s="959"/>
      <c r="C226" s="959"/>
      <c r="D226" s="959"/>
      <c r="E226" s="959"/>
      <c r="F226" s="959"/>
      <c r="G226" s="1079"/>
      <c r="H226" s="1079"/>
      <c r="I226" s="1079"/>
      <c r="J226" s="1079"/>
      <c r="K226" s="1079"/>
      <c r="L226" s="1080"/>
    </row>
    <row r="227" spans="1:12" ht="12.75" customHeight="1">
      <c r="A227" s="27"/>
      <c r="B227" s="28"/>
      <c r="C227" s="3" t="s">
        <v>9</v>
      </c>
      <c r="D227" s="3" t="s">
        <v>9</v>
      </c>
      <c r="E227" s="3"/>
      <c r="F227" s="3"/>
      <c r="G227" s="960"/>
      <c r="H227" s="1302" t="s">
        <v>10</v>
      </c>
      <c r="I227" s="1303"/>
      <c r="J227" s="991" t="s">
        <v>11</v>
      </c>
      <c r="K227" s="961" t="s">
        <v>12</v>
      </c>
      <c r="L227" s="962"/>
    </row>
    <row r="228" spans="1:12" ht="15.75" customHeight="1">
      <c r="A228" s="29" t="s">
        <v>13</v>
      </c>
      <c r="B228" s="30" t="s">
        <v>14</v>
      </c>
      <c r="C228" s="963" t="s">
        <v>40</v>
      </c>
      <c r="D228" s="963" t="s">
        <v>40</v>
      </c>
      <c r="E228" s="964" t="s">
        <v>41</v>
      </c>
      <c r="F228" s="965"/>
      <c r="G228" s="992"/>
      <c r="H228" s="1300" t="s">
        <v>15</v>
      </c>
      <c r="I228" s="1301"/>
      <c r="J228" s="993" t="s">
        <v>16</v>
      </c>
      <c r="K228" s="966" t="s">
        <v>17</v>
      </c>
      <c r="L228" s="967"/>
    </row>
    <row r="229" spans="1:12" ht="26.25" thickBot="1">
      <c r="A229" s="31" t="s">
        <v>18</v>
      </c>
      <c r="B229" s="32" t="s">
        <v>19</v>
      </c>
      <c r="C229" s="882" t="s">
        <v>482</v>
      </c>
      <c r="D229" s="1266" t="s">
        <v>478</v>
      </c>
      <c r="E229" s="957" t="s">
        <v>482</v>
      </c>
      <c r="F229" s="1267" t="s">
        <v>478</v>
      </c>
      <c r="G229" s="990" t="s">
        <v>20</v>
      </c>
      <c r="H229" s="66" t="s">
        <v>482</v>
      </c>
      <c r="I229" s="895" t="s">
        <v>20</v>
      </c>
      <c r="J229" s="994" t="s">
        <v>20</v>
      </c>
      <c r="K229" s="958" t="s">
        <v>482</v>
      </c>
      <c r="L229" s="995" t="s">
        <v>21</v>
      </c>
    </row>
    <row r="230" spans="1:12" ht="15" thickBot="1">
      <c r="A230" s="33" t="s">
        <v>22</v>
      </c>
      <c r="B230" s="34" t="s">
        <v>23</v>
      </c>
      <c r="C230" s="67">
        <v>10734.458596809012</v>
      </c>
      <c r="D230" s="67">
        <v>10516.055583376527</v>
      </c>
      <c r="E230" s="68">
        <v>10949.147768745193</v>
      </c>
      <c r="F230" s="1268">
        <v>10726.1254261756</v>
      </c>
      <c r="G230" s="996">
        <v>2.0792442164188984</v>
      </c>
      <c r="H230" s="69">
        <v>322.73474663908996</v>
      </c>
      <c r="I230" s="69">
        <v>0.39571051604406282</v>
      </c>
      <c r="J230" s="70">
        <v>2.2198731501057085</v>
      </c>
      <c r="K230" s="69">
        <v>100</v>
      </c>
      <c r="L230" s="997" t="s">
        <v>23</v>
      </c>
    </row>
    <row r="231" spans="1:12" ht="15" thickBot="1">
      <c r="A231" s="35"/>
      <c r="B231" s="36"/>
      <c r="C231" s="71"/>
      <c r="D231" s="71"/>
      <c r="E231" s="71"/>
      <c r="F231" s="71"/>
      <c r="G231" s="998"/>
      <c r="H231" s="70"/>
      <c r="I231" s="70"/>
      <c r="J231" s="70"/>
      <c r="K231" s="70"/>
      <c r="L231" s="999"/>
    </row>
    <row r="232" spans="1:12" ht="15">
      <c r="A232" s="37" t="s">
        <v>108</v>
      </c>
      <c r="B232" s="38" t="s">
        <v>23</v>
      </c>
      <c r="C232" s="72" t="s">
        <v>100</v>
      </c>
      <c r="D232" s="72" t="s">
        <v>100</v>
      </c>
      <c r="E232" s="73" t="s">
        <v>100</v>
      </c>
      <c r="F232" s="73" t="s">
        <v>100</v>
      </c>
      <c r="G232" s="1000" t="s">
        <v>100</v>
      </c>
      <c r="H232" s="74" t="s">
        <v>100</v>
      </c>
      <c r="I232" s="74" t="s">
        <v>100</v>
      </c>
      <c r="J232" s="74" t="s">
        <v>100</v>
      </c>
      <c r="K232" s="74" t="s">
        <v>100</v>
      </c>
      <c r="L232" s="1001" t="s">
        <v>100</v>
      </c>
    </row>
    <row r="233" spans="1:12" ht="15">
      <c r="A233" s="46" t="s">
        <v>109</v>
      </c>
      <c r="B233" s="75" t="s">
        <v>23</v>
      </c>
      <c r="C233" s="76">
        <v>11880.590487817266</v>
      </c>
      <c r="D233" s="76">
        <v>11426.429193251595</v>
      </c>
      <c r="E233" s="77">
        <v>12118.202297573611</v>
      </c>
      <c r="F233" s="77">
        <v>11654.957777116628</v>
      </c>
      <c r="G233" s="1002">
        <v>3.974656359257847</v>
      </c>
      <c r="H233" s="78">
        <v>380.07616580310878</v>
      </c>
      <c r="I233" s="78">
        <v>2.7321939564611237</v>
      </c>
      <c r="J233" s="78">
        <v>21.383647798742139</v>
      </c>
      <c r="K233" s="78">
        <v>19.958634953464323</v>
      </c>
      <c r="L233" s="1003">
        <v>3.1510239598068175</v>
      </c>
    </row>
    <row r="234" spans="1:12" ht="15">
      <c r="A234" s="39" t="s">
        <v>110</v>
      </c>
      <c r="B234" s="40" t="s">
        <v>23</v>
      </c>
      <c r="C234" s="79">
        <v>11630.882856860273</v>
      </c>
      <c r="D234" s="79">
        <v>11438.904210496787</v>
      </c>
      <c r="E234" s="80">
        <v>11863.500513997478</v>
      </c>
      <c r="F234" s="80">
        <v>11667.682294706723</v>
      </c>
      <c r="G234" s="1004">
        <v>1.6782957775563707</v>
      </c>
      <c r="H234" s="81">
        <v>408.75979381443295</v>
      </c>
      <c r="I234" s="81">
        <v>-1.564723837634463</v>
      </c>
      <c r="J234" s="81">
        <v>-3.9603960396039604</v>
      </c>
      <c r="K234" s="81">
        <v>10.031023784901757</v>
      </c>
      <c r="L234" s="1005">
        <v>-0.64550898465426876</v>
      </c>
    </row>
    <row r="235" spans="1:12" ht="15">
      <c r="A235" s="39" t="s">
        <v>111</v>
      </c>
      <c r="B235" s="40" t="s">
        <v>23</v>
      </c>
      <c r="C235" s="79" t="s">
        <v>100</v>
      </c>
      <c r="D235" s="79" t="s">
        <v>100</v>
      </c>
      <c r="E235" s="80" t="s">
        <v>100</v>
      </c>
      <c r="F235" s="80" t="s">
        <v>100</v>
      </c>
      <c r="G235" s="1004" t="s">
        <v>100</v>
      </c>
      <c r="H235" s="81" t="s">
        <v>100</v>
      </c>
      <c r="I235" s="81" t="s">
        <v>100</v>
      </c>
      <c r="J235" s="81" t="s">
        <v>100</v>
      </c>
      <c r="K235" s="81" t="s">
        <v>100</v>
      </c>
      <c r="L235" s="1005" t="s">
        <v>100</v>
      </c>
    </row>
    <row r="236" spans="1:12" ht="15">
      <c r="A236" s="39" t="s">
        <v>98</v>
      </c>
      <c r="B236" s="40" t="s">
        <v>23</v>
      </c>
      <c r="C236" s="79">
        <v>9584.6566876428824</v>
      </c>
      <c r="D236" s="79">
        <v>9418.9017330043243</v>
      </c>
      <c r="E236" s="80">
        <v>9776.3498213957409</v>
      </c>
      <c r="F236" s="80">
        <v>9607.2797676644113</v>
      </c>
      <c r="G236" s="1004">
        <v>1.7598119115920321</v>
      </c>
      <c r="H236" s="81">
        <v>291.03024691358024</v>
      </c>
      <c r="I236" s="81">
        <v>-0.95207112499706026</v>
      </c>
      <c r="J236" s="81">
        <v>2.7484143763213531</v>
      </c>
      <c r="K236" s="81">
        <v>50.258531540847983</v>
      </c>
      <c r="L236" s="1005">
        <v>0.25853154084798291</v>
      </c>
    </row>
    <row r="237" spans="1:12" ht="15.75" thickBot="1">
      <c r="A237" s="41" t="s">
        <v>112</v>
      </c>
      <c r="B237" s="42" t="s">
        <v>23</v>
      </c>
      <c r="C237" s="82">
        <v>11480.347329945163</v>
      </c>
      <c r="D237" s="82">
        <v>11434.896086358265</v>
      </c>
      <c r="E237" s="83">
        <v>11709.954276544067</v>
      </c>
      <c r="F237" s="83">
        <v>11679.735675885644</v>
      </c>
      <c r="G237" s="1006">
        <v>0.25872675116110438</v>
      </c>
      <c r="H237" s="84">
        <v>301.77696335078531</v>
      </c>
      <c r="I237" s="84">
        <v>-0.12245200821465416</v>
      </c>
      <c r="J237" s="84">
        <v>-10.328638497652582</v>
      </c>
      <c r="K237" s="84">
        <v>19.751809720785936</v>
      </c>
      <c r="L237" s="1007">
        <v>-2.7640465160005334</v>
      </c>
    </row>
    <row r="238" spans="1:12" ht="15" thickBot="1">
      <c r="A238" s="35"/>
      <c r="B238" s="43"/>
      <c r="C238" s="71"/>
      <c r="D238" s="71"/>
      <c r="E238" s="71"/>
      <c r="F238" s="71"/>
      <c r="G238" s="998"/>
      <c r="H238" s="70"/>
      <c r="I238" s="70"/>
      <c r="J238" s="70"/>
      <c r="K238" s="70"/>
      <c r="L238" s="999"/>
    </row>
    <row r="239" spans="1:12" ht="14.25">
      <c r="A239" s="44" t="s">
        <v>113</v>
      </c>
      <c r="B239" s="45" t="s">
        <v>25</v>
      </c>
      <c r="C239" s="85" t="s">
        <v>100</v>
      </c>
      <c r="D239" s="85" t="s">
        <v>100</v>
      </c>
      <c r="E239" s="86" t="s">
        <v>100</v>
      </c>
      <c r="F239" s="86" t="s">
        <v>100</v>
      </c>
      <c r="G239" s="1008" t="s">
        <v>100</v>
      </c>
      <c r="H239" s="87" t="s">
        <v>100</v>
      </c>
      <c r="I239" s="87" t="s">
        <v>100</v>
      </c>
      <c r="J239" s="88" t="s">
        <v>100</v>
      </c>
      <c r="K239" s="88" t="s">
        <v>100</v>
      </c>
      <c r="L239" s="1009" t="s">
        <v>100</v>
      </c>
    </row>
    <row r="240" spans="1:12" ht="15">
      <c r="A240" s="46" t="s">
        <v>113</v>
      </c>
      <c r="B240" s="47" t="s">
        <v>26</v>
      </c>
      <c r="C240" s="79" t="s">
        <v>100</v>
      </c>
      <c r="D240" s="79" t="s">
        <v>100</v>
      </c>
      <c r="E240" s="80" t="s">
        <v>100</v>
      </c>
      <c r="F240" s="80" t="s">
        <v>100</v>
      </c>
      <c r="G240" s="1004" t="s">
        <v>100</v>
      </c>
      <c r="H240" s="81" t="s">
        <v>100</v>
      </c>
      <c r="I240" s="81" t="s">
        <v>100</v>
      </c>
      <c r="J240" s="89" t="s">
        <v>100</v>
      </c>
      <c r="K240" s="89" t="s">
        <v>100</v>
      </c>
      <c r="L240" s="1010" t="s">
        <v>100</v>
      </c>
    </row>
    <row r="241" spans="1:12" ht="15">
      <c r="A241" s="46" t="s">
        <v>113</v>
      </c>
      <c r="B241" s="47" t="s">
        <v>27</v>
      </c>
      <c r="C241" s="79" t="s">
        <v>100</v>
      </c>
      <c r="D241" s="79" t="s">
        <v>100</v>
      </c>
      <c r="E241" s="80" t="s">
        <v>100</v>
      </c>
      <c r="F241" s="80" t="s">
        <v>100</v>
      </c>
      <c r="G241" s="1004" t="s">
        <v>100</v>
      </c>
      <c r="H241" s="81" t="s">
        <v>100</v>
      </c>
      <c r="I241" s="81" t="s">
        <v>100</v>
      </c>
      <c r="J241" s="89" t="s">
        <v>100</v>
      </c>
      <c r="K241" s="89" t="s">
        <v>100</v>
      </c>
      <c r="L241" s="1010" t="s">
        <v>100</v>
      </c>
    </row>
    <row r="242" spans="1:12" ht="14.25">
      <c r="A242" s="44" t="s">
        <v>113</v>
      </c>
      <c r="B242" s="48" t="s">
        <v>28</v>
      </c>
      <c r="C242" s="90" t="s">
        <v>100</v>
      </c>
      <c r="D242" s="90" t="s">
        <v>100</v>
      </c>
      <c r="E242" s="91" t="s">
        <v>100</v>
      </c>
      <c r="F242" s="91" t="s">
        <v>100</v>
      </c>
      <c r="G242" s="1011" t="s">
        <v>100</v>
      </c>
      <c r="H242" s="92" t="s">
        <v>100</v>
      </c>
      <c r="I242" s="92" t="s">
        <v>100</v>
      </c>
      <c r="J242" s="93" t="s">
        <v>100</v>
      </c>
      <c r="K242" s="93" t="s">
        <v>100</v>
      </c>
      <c r="L242" s="1012" t="s">
        <v>100</v>
      </c>
    </row>
    <row r="243" spans="1:12" ht="15">
      <c r="A243" s="46" t="s">
        <v>113</v>
      </c>
      <c r="B243" s="47" t="s">
        <v>29</v>
      </c>
      <c r="C243" s="79" t="s">
        <v>100</v>
      </c>
      <c r="D243" s="79" t="s">
        <v>100</v>
      </c>
      <c r="E243" s="80" t="s">
        <v>100</v>
      </c>
      <c r="F243" s="80" t="s">
        <v>100</v>
      </c>
      <c r="G243" s="1004" t="s">
        <v>100</v>
      </c>
      <c r="H243" s="81" t="s">
        <v>100</v>
      </c>
      <c r="I243" s="81" t="s">
        <v>100</v>
      </c>
      <c r="J243" s="89" t="s">
        <v>100</v>
      </c>
      <c r="K243" s="89" t="s">
        <v>100</v>
      </c>
      <c r="L243" s="1010" t="s">
        <v>100</v>
      </c>
    </row>
    <row r="244" spans="1:12" ht="15">
      <c r="A244" s="46" t="s">
        <v>113</v>
      </c>
      <c r="B244" s="47" t="s">
        <v>30</v>
      </c>
      <c r="C244" s="79" t="s">
        <v>100</v>
      </c>
      <c r="D244" s="79" t="s">
        <v>100</v>
      </c>
      <c r="E244" s="80" t="s">
        <v>100</v>
      </c>
      <c r="F244" s="80" t="s">
        <v>100</v>
      </c>
      <c r="G244" s="1004" t="s">
        <v>100</v>
      </c>
      <c r="H244" s="81" t="s">
        <v>100</v>
      </c>
      <c r="I244" s="81" t="s">
        <v>100</v>
      </c>
      <c r="J244" s="89" t="s">
        <v>100</v>
      </c>
      <c r="K244" s="89" t="s">
        <v>100</v>
      </c>
      <c r="L244" s="1010" t="s">
        <v>100</v>
      </c>
    </row>
    <row r="245" spans="1:12" ht="14.25">
      <c r="A245" s="44" t="s">
        <v>113</v>
      </c>
      <c r="B245" s="48" t="s">
        <v>31</v>
      </c>
      <c r="C245" s="90" t="s">
        <v>100</v>
      </c>
      <c r="D245" s="90" t="s">
        <v>100</v>
      </c>
      <c r="E245" s="91" t="s">
        <v>100</v>
      </c>
      <c r="F245" s="91" t="s">
        <v>100</v>
      </c>
      <c r="G245" s="1011" t="s">
        <v>100</v>
      </c>
      <c r="H245" s="92" t="s">
        <v>100</v>
      </c>
      <c r="I245" s="92" t="s">
        <v>100</v>
      </c>
      <c r="J245" s="93" t="s">
        <v>100</v>
      </c>
      <c r="K245" s="93" t="s">
        <v>100</v>
      </c>
      <c r="L245" s="1012" t="s">
        <v>100</v>
      </c>
    </row>
    <row r="246" spans="1:12" ht="15">
      <c r="A246" s="46" t="s">
        <v>113</v>
      </c>
      <c r="B246" s="47" t="s">
        <v>32</v>
      </c>
      <c r="C246" s="79" t="s">
        <v>100</v>
      </c>
      <c r="D246" s="79" t="s">
        <v>100</v>
      </c>
      <c r="E246" s="80" t="s">
        <v>100</v>
      </c>
      <c r="F246" s="80" t="s">
        <v>100</v>
      </c>
      <c r="G246" s="1004" t="s">
        <v>100</v>
      </c>
      <c r="H246" s="81" t="s">
        <v>100</v>
      </c>
      <c r="I246" s="81" t="s">
        <v>100</v>
      </c>
      <c r="J246" s="89" t="s">
        <v>100</v>
      </c>
      <c r="K246" s="89" t="s">
        <v>100</v>
      </c>
      <c r="L246" s="1010" t="s">
        <v>100</v>
      </c>
    </row>
    <row r="247" spans="1:12" ht="15.75" thickBot="1">
      <c r="A247" s="49" t="s">
        <v>113</v>
      </c>
      <c r="B247" s="50" t="s">
        <v>33</v>
      </c>
      <c r="C247" s="94" t="s">
        <v>100</v>
      </c>
      <c r="D247" s="94" t="s">
        <v>100</v>
      </c>
      <c r="E247" s="95" t="s">
        <v>100</v>
      </c>
      <c r="F247" s="95" t="s">
        <v>100</v>
      </c>
      <c r="G247" s="1013" t="s">
        <v>100</v>
      </c>
      <c r="H247" s="89" t="s">
        <v>100</v>
      </c>
      <c r="I247" s="89" t="s">
        <v>100</v>
      </c>
      <c r="J247" s="89" t="s">
        <v>100</v>
      </c>
      <c r="K247" s="89" t="s">
        <v>100</v>
      </c>
      <c r="L247" s="1010" t="s">
        <v>100</v>
      </c>
    </row>
    <row r="248" spans="1:12" ht="15" thickBot="1">
      <c r="A248" s="35"/>
      <c r="B248" s="43"/>
      <c r="C248" s="71"/>
      <c r="D248" s="71"/>
      <c r="E248" s="71"/>
      <c r="F248" s="71"/>
      <c r="G248" s="998"/>
      <c r="H248" s="70"/>
      <c r="I248" s="70"/>
      <c r="J248" s="70"/>
      <c r="K248" s="70"/>
      <c r="L248" s="999"/>
    </row>
    <row r="249" spans="1:12" ht="14.25">
      <c r="A249" s="44" t="s">
        <v>114</v>
      </c>
      <c r="B249" s="45" t="s">
        <v>25</v>
      </c>
      <c r="C249" s="85">
        <v>13032.313582977049</v>
      </c>
      <c r="D249" s="85">
        <v>12067.031382320371</v>
      </c>
      <c r="E249" s="86">
        <v>13292.959854636591</v>
      </c>
      <c r="F249" s="86">
        <v>12308.372009966779</v>
      </c>
      <c r="G249" s="1008">
        <v>7.9993344682183443</v>
      </c>
      <c r="H249" s="87">
        <v>460.34615384615387</v>
      </c>
      <c r="I249" s="87">
        <v>7.0572450805009002</v>
      </c>
      <c r="J249" s="88">
        <v>271.42857142857144</v>
      </c>
      <c r="K249" s="88">
        <v>2.688728024819028</v>
      </c>
      <c r="L249" s="1009">
        <v>1.9487703081171253</v>
      </c>
    </row>
    <row r="250" spans="1:12" ht="15">
      <c r="A250" s="46" t="s">
        <v>114</v>
      </c>
      <c r="B250" s="47" t="s">
        <v>26</v>
      </c>
      <c r="C250" s="79">
        <v>13209.766666666666</v>
      </c>
      <c r="D250" s="79" t="s">
        <v>254</v>
      </c>
      <c r="E250" s="80">
        <v>13473.962</v>
      </c>
      <c r="F250" s="80" t="s">
        <v>254</v>
      </c>
      <c r="G250" s="1004" t="s">
        <v>100</v>
      </c>
      <c r="H250" s="81">
        <v>442.9</v>
      </c>
      <c r="I250" s="81" t="s">
        <v>100</v>
      </c>
      <c r="J250" s="89" t="s">
        <v>100</v>
      </c>
      <c r="K250" s="89">
        <v>1.7580144777662874</v>
      </c>
      <c r="L250" s="1010" t="s">
        <v>100</v>
      </c>
    </row>
    <row r="251" spans="1:12" ht="15">
      <c r="A251" s="46" t="s">
        <v>114</v>
      </c>
      <c r="B251" s="47" t="s">
        <v>27</v>
      </c>
      <c r="C251" s="79" t="s">
        <v>254</v>
      </c>
      <c r="D251" s="79" t="s">
        <v>254</v>
      </c>
      <c r="E251" s="80" t="s">
        <v>254</v>
      </c>
      <c r="F251" s="80" t="s">
        <v>254</v>
      </c>
      <c r="G251" s="1004" t="s">
        <v>100</v>
      </c>
      <c r="H251" s="81" t="s">
        <v>254</v>
      </c>
      <c r="I251" s="81" t="s">
        <v>100</v>
      </c>
      <c r="J251" s="89" t="s">
        <v>100</v>
      </c>
      <c r="K251" s="89">
        <v>0.93071354705274045</v>
      </c>
      <c r="L251" s="1010" t="s">
        <v>100</v>
      </c>
    </row>
    <row r="252" spans="1:12" ht="14.25">
      <c r="A252" s="44" t="s">
        <v>114</v>
      </c>
      <c r="B252" s="48" t="s">
        <v>28</v>
      </c>
      <c r="C252" s="90">
        <v>11987.560513025985</v>
      </c>
      <c r="D252" s="90">
        <v>11394.983766233765</v>
      </c>
      <c r="E252" s="91">
        <v>12227.311723286504</v>
      </c>
      <c r="F252" s="91">
        <v>11622.883441558441</v>
      </c>
      <c r="G252" s="1011">
        <v>5.2003298903169553</v>
      </c>
      <c r="H252" s="92">
        <v>391.47500000000002</v>
      </c>
      <c r="I252" s="92">
        <v>-0.86537712326631189</v>
      </c>
      <c r="J252" s="93">
        <v>53.846153846153847</v>
      </c>
      <c r="K252" s="93">
        <v>6.2047569803516032</v>
      </c>
      <c r="L252" s="1012">
        <v>2.0821354158695735</v>
      </c>
    </row>
    <row r="253" spans="1:12" ht="15">
      <c r="A253" s="46" t="s">
        <v>114</v>
      </c>
      <c r="B253" s="47" t="s">
        <v>29</v>
      </c>
      <c r="C253" s="79">
        <v>12019.9</v>
      </c>
      <c r="D253" s="79">
        <v>11255.688235294117</v>
      </c>
      <c r="E253" s="80">
        <v>12260.298000000001</v>
      </c>
      <c r="F253" s="80">
        <v>11480.802</v>
      </c>
      <c r="G253" s="1004">
        <v>6.7895605202493785</v>
      </c>
      <c r="H253" s="81">
        <v>366.1</v>
      </c>
      <c r="I253" s="81">
        <v>-3.9107611548556367</v>
      </c>
      <c r="J253" s="89">
        <v>47.619047619047613</v>
      </c>
      <c r="K253" s="89">
        <v>3.2057911065149951</v>
      </c>
      <c r="L253" s="1010">
        <v>0.98591795640928659</v>
      </c>
    </row>
    <row r="254" spans="1:12" ht="15">
      <c r="A254" s="46" t="s">
        <v>114</v>
      </c>
      <c r="B254" s="47" t="s">
        <v>30</v>
      </c>
      <c r="C254" s="79" t="s">
        <v>254</v>
      </c>
      <c r="D254" s="79">
        <v>11545.573529411766</v>
      </c>
      <c r="E254" s="80" t="s">
        <v>254</v>
      </c>
      <c r="F254" s="80">
        <v>11776.485000000001</v>
      </c>
      <c r="G254" s="1004" t="s">
        <v>100</v>
      </c>
      <c r="H254" s="81" t="s">
        <v>254</v>
      </c>
      <c r="I254" s="81" t="s">
        <v>100</v>
      </c>
      <c r="J254" s="89" t="s">
        <v>100</v>
      </c>
      <c r="K254" s="89">
        <v>2.9989658738366081</v>
      </c>
      <c r="L254" s="1010" t="s">
        <v>100</v>
      </c>
    </row>
    <row r="255" spans="1:12" ht="14.25">
      <c r="A255" s="44" t="s">
        <v>114</v>
      </c>
      <c r="B255" s="48" t="s">
        <v>31</v>
      </c>
      <c r="C255" s="90">
        <v>11450.541639764086</v>
      </c>
      <c r="D255" s="90">
        <v>11390.696626732852</v>
      </c>
      <c r="E255" s="91">
        <v>11679.552472559368</v>
      </c>
      <c r="F255" s="91">
        <v>11618.510559267508</v>
      </c>
      <c r="G255" s="1011">
        <v>0.52538501368550639</v>
      </c>
      <c r="H255" s="92">
        <v>354.17943925233641</v>
      </c>
      <c r="I255" s="92">
        <v>-0.96952144050215949</v>
      </c>
      <c r="J255" s="93">
        <v>-5.3097345132743365</v>
      </c>
      <c r="K255" s="93">
        <v>11.065149948293691</v>
      </c>
      <c r="L255" s="1012">
        <v>-0.87988176417988306</v>
      </c>
    </row>
    <row r="256" spans="1:12" ht="15">
      <c r="A256" s="46" t="s">
        <v>114</v>
      </c>
      <c r="B256" s="47" t="s">
        <v>32</v>
      </c>
      <c r="C256" s="79">
        <v>11423.292156862744</v>
      </c>
      <c r="D256" s="79">
        <v>11346.699999999999</v>
      </c>
      <c r="E256" s="80">
        <v>11651.758</v>
      </c>
      <c r="F256" s="80">
        <v>11573.634</v>
      </c>
      <c r="G256" s="1004">
        <v>0.67501702576735878</v>
      </c>
      <c r="H256" s="81">
        <v>346.8</v>
      </c>
      <c r="I256" s="81">
        <v>-1.3932328689223707</v>
      </c>
      <c r="J256" s="89">
        <v>-23.076923076923077</v>
      </c>
      <c r="K256" s="89">
        <v>6.2047569803516032</v>
      </c>
      <c r="L256" s="1010">
        <v>-2.0404861486124561</v>
      </c>
    </row>
    <row r="257" spans="1:12" ht="15.75" thickBot="1">
      <c r="A257" s="49" t="s">
        <v>114</v>
      </c>
      <c r="B257" s="50" t="s">
        <v>33</v>
      </c>
      <c r="C257" s="94">
        <v>11483.722549019609</v>
      </c>
      <c r="D257" s="94" t="s">
        <v>254</v>
      </c>
      <c r="E257" s="95">
        <v>11713.397000000001</v>
      </c>
      <c r="F257" s="95" t="s">
        <v>254</v>
      </c>
      <c r="G257" s="1013" t="s">
        <v>100</v>
      </c>
      <c r="H257" s="89">
        <v>363.6</v>
      </c>
      <c r="I257" s="89" t="s">
        <v>100</v>
      </c>
      <c r="J257" s="89" t="s">
        <v>100</v>
      </c>
      <c r="K257" s="89">
        <v>4.8603929679420892</v>
      </c>
      <c r="L257" s="1010" t="s">
        <v>100</v>
      </c>
    </row>
    <row r="258" spans="1:12" ht="15.75" thickBot="1">
      <c r="A258" s="51"/>
      <c r="B258" s="52"/>
      <c r="C258" s="96"/>
      <c r="D258" s="96"/>
      <c r="E258" s="96"/>
      <c r="F258" s="96"/>
      <c r="G258" s="1014"/>
      <c r="H258" s="97"/>
      <c r="I258" s="97"/>
      <c r="J258" s="97"/>
      <c r="K258" s="97"/>
      <c r="L258" s="1015"/>
    </row>
    <row r="259" spans="1:12" ht="15">
      <c r="A259" s="46" t="s">
        <v>115</v>
      </c>
      <c r="B259" s="53" t="s">
        <v>30</v>
      </c>
      <c r="C259" s="98">
        <v>11792.59019607843</v>
      </c>
      <c r="D259" s="98">
        <v>11474.365686274508</v>
      </c>
      <c r="E259" s="99">
        <v>12028.441999999999</v>
      </c>
      <c r="F259" s="99">
        <v>11703.852999999999</v>
      </c>
      <c r="G259" s="1016">
        <v>2.7733516475300908</v>
      </c>
      <c r="H259" s="100">
        <v>421.4</v>
      </c>
      <c r="I259" s="100">
        <v>-2.3632993512511686</v>
      </c>
      <c r="J259" s="100">
        <v>-5.2631578947368416</v>
      </c>
      <c r="K259" s="100">
        <v>3.7228541882109618</v>
      </c>
      <c r="L259" s="1017">
        <v>-0.29405913102793813</v>
      </c>
    </row>
    <row r="260" spans="1:12" ht="15.75" thickBot="1">
      <c r="A260" s="49" t="s">
        <v>115</v>
      </c>
      <c r="B260" s="50" t="s">
        <v>33</v>
      </c>
      <c r="C260" s="94">
        <v>11530.674509803921</v>
      </c>
      <c r="D260" s="94">
        <v>11416.133333333333</v>
      </c>
      <c r="E260" s="95">
        <v>11761.288</v>
      </c>
      <c r="F260" s="95">
        <v>11644.456</v>
      </c>
      <c r="G260" s="1013">
        <v>1.0033272486065499</v>
      </c>
      <c r="H260" s="89">
        <v>401.3</v>
      </c>
      <c r="I260" s="89">
        <v>-1.0113468179575644</v>
      </c>
      <c r="J260" s="89">
        <v>-3.1746031746031744</v>
      </c>
      <c r="K260" s="89">
        <v>6.3081695966907967</v>
      </c>
      <c r="L260" s="1010">
        <v>-0.35144985362632841</v>
      </c>
    </row>
    <row r="261" spans="1:12" ht="15.75" thickBot="1">
      <c r="A261" s="51"/>
      <c r="B261" s="52"/>
      <c r="C261" s="96"/>
      <c r="D261" s="96"/>
      <c r="E261" s="96"/>
      <c r="F261" s="96"/>
      <c r="G261" s="1014"/>
      <c r="H261" s="97"/>
      <c r="I261" s="97"/>
      <c r="J261" s="97"/>
      <c r="K261" s="97"/>
      <c r="L261" s="1015"/>
    </row>
    <row r="262" spans="1:12" ht="14.25">
      <c r="A262" s="44" t="s">
        <v>116</v>
      </c>
      <c r="B262" s="45" t="s">
        <v>25</v>
      </c>
      <c r="C262" s="85" t="s">
        <v>100</v>
      </c>
      <c r="D262" s="85" t="s">
        <v>100</v>
      </c>
      <c r="E262" s="86" t="s">
        <v>100</v>
      </c>
      <c r="F262" s="86" t="s">
        <v>100</v>
      </c>
      <c r="G262" s="1008" t="s">
        <v>100</v>
      </c>
      <c r="H262" s="87" t="s">
        <v>100</v>
      </c>
      <c r="I262" s="87" t="s">
        <v>100</v>
      </c>
      <c r="J262" s="88" t="s">
        <v>100</v>
      </c>
      <c r="K262" s="88" t="s">
        <v>100</v>
      </c>
      <c r="L262" s="1009" t="s">
        <v>100</v>
      </c>
    </row>
    <row r="263" spans="1:12" ht="15">
      <c r="A263" s="39" t="s">
        <v>116</v>
      </c>
      <c r="B263" s="47" t="s">
        <v>26</v>
      </c>
      <c r="C263" s="79" t="s">
        <v>100</v>
      </c>
      <c r="D263" s="79" t="s">
        <v>100</v>
      </c>
      <c r="E263" s="80" t="s">
        <v>100</v>
      </c>
      <c r="F263" s="80" t="s">
        <v>100</v>
      </c>
      <c r="G263" s="1004" t="s">
        <v>100</v>
      </c>
      <c r="H263" s="81" t="s">
        <v>100</v>
      </c>
      <c r="I263" s="81" t="s">
        <v>100</v>
      </c>
      <c r="J263" s="89" t="s">
        <v>100</v>
      </c>
      <c r="K263" s="89" t="s">
        <v>100</v>
      </c>
      <c r="L263" s="1010" t="s">
        <v>100</v>
      </c>
    </row>
    <row r="264" spans="1:12" ht="15">
      <c r="A264" s="39" t="s">
        <v>116</v>
      </c>
      <c r="B264" s="47" t="s">
        <v>27</v>
      </c>
      <c r="C264" s="79" t="s">
        <v>100</v>
      </c>
      <c r="D264" s="79" t="s">
        <v>100</v>
      </c>
      <c r="E264" s="80" t="s">
        <v>100</v>
      </c>
      <c r="F264" s="80" t="s">
        <v>100</v>
      </c>
      <c r="G264" s="1004" t="s">
        <v>100</v>
      </c>
      <c r="H264" s="81" t="s">
        <v>100</v>
      </c>
      <c r="I264" s="81" t="s">
        <v>100</v>
      </c>
      <c r="J264" s="89" t="s">
        <v>100</v>
      </c>
      <c r="K264" s="89" t="s">
        <v>100</v>
      </c>
      <c r="L264" s="1010" t="s">
        <v>100</v>
      </c>
    </row>
    <row r="265" spans="1:12" ht="15">
      <c r="A265" s="39" t="s">
        <v>116</v>
      </c>
      <c r="B265" s="47" t="s">
        <v>34</v>
      </c>
      <c r="C265" s="79" t="s">
        <v>100</v>
      </c>
      <c r="D265" s="79" t="s">
        <v>100</v>
      </c>
      <c r="E265" s="80" t="s">
        <v>100</v>
      </c>
      <c r="F265" s="80" t="s">
        <v>100</v>
      </c>
      <c r="G265" s="1004" t="s">
        <v>100</v>
      </c>
      <c r="H265" s="81" t="s">
        <v>100</v>
      </c>
      <c r="I265" s="81" t="s">
        <v>100</v>
      </c>
      <c r="J265" s="89" t="s">
        <v>100</v>
      </c>
      <c r="K265" s="89" t="s">
        <v>100</v>
      </c>
      <c r="L265" s="1010" t="s">
        <v>100</v>
      </c>
    </row>
    <row r="266" spans="1:12" ht="14.25">
      <c r="A266" s="54" t="s">
        <v>116</v>
      </c>
      <c r="B266" s="48" t="s">
        <v>28</v>
      </c>
      <c r="C266" s="90" t="s">
        <v>100</v>
      </c>
      <c r="D266" s="90" t="s">
        <v>100</v>
      </c>
      <c r="E266" s="91" t="s">
        <v>100</v>
      </c>
      <c r="F266" s="91" t="s">
        <v>100</v>
      </c>
      <c r="G266" s="1011" t="s">
        <v>100</v>
      </c>
      <c r="H266" s="92" t="s">
        <v>100</v>
      </c>
      <c r="I266" s="92" t="s">
        <v>100</v>
      </c>
      <c r="J266" s="93" t="s">
        <v>100</v>
      </c>
      <c r="K266" s="93" t="s">
        <v>100</v>
      </c>
      <c r="L266" s="1012" t="s">
        <v>100</v>
      </c>
    </row>
    <row r="267" spans="1:12" ht="15">
      <c r="A267" s="39" t="s">
        <v>116</v>
      </c>
      <c r="B267" s="47" t="s">
        <v>30</v>
      </c>
      <c r="C267" s="79" t="s">
        <v>100</v>
      </c>
      <c r="D267" s="79" t="s">
        <v>100</v>
      </c>
      <c r="E267" s="80" t="s">
        <v>100</v>
      </c>
      <c r="F267" s="80" t="s">
        <v>100</v>
      </c>
      <c r="G267" s="1004" t="s">
        <v>100</v>
      </c>
      <c r="H267" s="81" t="s">
        <v>100</v>
      </c>
      <c r="I267" s="81" t="s">
        <v>100</v>
      </c>
      <c r="J267" s="89" t="s">
        <v>100</v>
      </c>
      <c r="K267" s="89" t="s">
        <v>100</v>
      </c>
      <c r="L267" s="1010" t="s">
        <v>100</v>
      </c>
    </row>
    <row r="268" spans="1:12" ht="15">
      <c r="A268" s="39" t="s">
        <v>116</v>
      </c>
      <c r="B268" s="47" t="s">
        <v>35</v>
      </c>
      <c r="C268" s="79" t="s">
        <v>100</v>
      </c>
      <c r="D268" s="79" t="s">
        <v>100</v>
      </c>
      <c r="E268" s="80" t="s">
        <v>100</v>
      </c>
      <c r="F268" s="80" t="s">
        <v>100</v>
      </c>
      <c r="G268" s="1004" t="s">
        <v>100</v>
      </c>
      <c r="H268" s="81" t="s">
        <v>100</v>
      </c>
      <c r="I268" s="81" t="s">
        <v>100</v>
      </c>
      <c r="J268" s="89" t="s">
        <v>100</v>
      </c>
      <c r="K268" s="89" t="s">
        <v>100</v>
      </c>
      <c r="L268" s="1010" t="s">
        <v>100</v>
      </c>
    </row>
    <row r="269" spans="1:12" ht="14.25">
      <c r="A269" s="54" t="s">
        <v>116</v>
      </c>
      <c r="B269" s="48" t="s">
        <v>31</v>
      </c>
      <c r="C269" s="90" t="s">
        <v>100</v>
      </c>
      <c r="D269" s="90" t="s">
        <v>100</v>
      </c>
      <c r="E269" s="91" t="s">
        <v>100</v>
      </c>
      <c r="F269" s="91" t="s">
        <v>100</v>
      </c>
      <c r="G269" s="1011" t="s">
        <v>100</v>
      </c>
      <c r="H269" s="92" t="s">
        <v>100</v>
      </c>
      <c r="I269" s="92" t="s">
        <v>100</v>
      </c>
      <c r="J269" s="93" t="s">
        <v>100</v>
      </c>
      <c r="K269" s="93" t="s">
        <v>100</v>
      </c>
      <c r="L269" s="1012" t="s">
        <v>100</v>
      </c>
    </row>
    <row r="270" spans="1:12" ht="15">
      <c r="A270" s="39" t="s">
        <v>116</v>
      </c>
      <c r="B270" s="47" t="s">
        <v>33</v>
      </c>
      <c r="C270" s="79" t="s">
        <v>100</v>
      </c>
      <c r="D270" s="79" t="s">
        <v>100</v>
      </c>
      <c r="E270" s="80" t="s">
        <v>100</v>
      </c>
      <c r="F270" s="80" t="s">
        <v>100</v>
      </c>
      <c r="G270" s="1004" t="s">
        <v>100</v>
      </c>
      <c r="H270" s="81" t="s">
        <v>100</v>
      </c>
      <c r="I270" s="81" t="s">
        <v>100</v>
      </c>
      <c r="J270" s="89" t="s">
        <v>100</v>
      </c>
      <c r="K270" s="89" t="s">
        <v>100</v>
      </c>
      <c r="L270" s="1010" t="s">
        <v>100</v>
      </c>
    </row>
    <row r="271" spans="1:12" ht="15.75" thickBot="1">
      <c r="A271" s="55" t="s">
        <v>116</v>
      </c>
      <c r="B271" s="47" t="s">
        <v>36</v>
      </c>
      <c r="C271" s="94" t="s">
        <v>100</v>
      </c>
      <c r="D271" s="94" t="s">
        <v>100</v>
      </c>
      <c r="E271" s="95" t="s">
        <v>100</v>
      </c>
      <c r="F271" s="95" t="s">
        <v>100</v>
      </c>
      <c r="G271" s="1013" t="s">
        <v>100</v>
      </c>
      <c r="H271" s="89" t="s">
        <v>100</v>
      </c>
      <c r="I271" s="89" t="s">
        <v>100</v>
      </c>
      <c r="J271" s="89" t="s">
        <v>100</v>
      </c>
      <c r="K271" s="89" t="s">
        <v>100</v>
      </c>
      <c r="L271" s="1010" t="s">
        <v>100</v>
      </c>
    </row>
    <row r="272" spans="1:12" ht="15.75" thickBot="1">
      <c r="A272" s="51"/>
      <c r="B272" s="52"/>
      <c r="C272" s="96"/>
      <c r="D272" s="96"/>
      <c r="E272" s="96"/>
      <c r="F272" s="96"/>
      <c r="G272" s="1014"/>
      <c r="H272" s="97"/>
      <c r="I272" s="97"/>
      <c r="J272" s="97"/>
      <c r="K272" s="97"/>
      <c r="L272" s="1015"/>
    </row>
    <row r="273" spans="1:12" ht="14.25">
      <c r="A273" s="44" t="s">
        <v>24</v>
      </c>
      <c r="B273" s="45" t="s">
        <v>28</v>
      </c>
      <c r="C273" s="85">
        <v>9889.9785701735909</v>
      </c>
      <c r="D273" s="85">
        <v>10038.228026386336</v>
      </c>
      <c r="E273" s="86">
        <v>10087.778141577062</v>
      </c>
      <c r="F273" s="86">
        <v>10238.992586914062</v>
      </c>
      <c r="G273" s="1008">
        <v>-1.4768488604070253</v>
      </c>
      <c r="H273" s="87">
        <v>338.16969696969699</v>
      </c>
      <c r="I273" s="87">
        <v>-7.5335294706010121</v>
      </c>
      <c r="J273" s="88">
        <v>17.857142857142858</v>
      </c>
      <c r="K273" s="88">
        <v>3.4126163391933813</v>
      </c>
      <c r="L273" s="1009">
        <v>0.45278547238577049</v>
      </c>
    </row>
    <row r="274" spans="1:12" ht="15">
      <c r="A274" s="46" t="s">
        <v>24</v>
      </c>
      <c r="B274" s="47" t="s">
        <v>29</v>
      </c>
      <c r="C274" s="79">
        <v>9754.0882352941171</v>
      </c>
      <c r="D274" s="79" t="s">
        <v>254</v>
      </c>
      <c r="E274" s="80">
        <v>9949.17</v>
      </c>
      <c r="F274" s="80" t="s">
        <v>254</v>
      </c>
      <c r="G274" s="1004" t="s">
        <v>100</v>
      </c>
      <c r="H274" s="81">
        <v>298</v>
      </c>
      <c r="I274" s="81" t="s">
        <v>100</v>
      </c>
      <c r="J274" s="89" t="s">
        <v>100</v>
      </c>
      <c r="K274" s="89">
        <v>0.51706308169596693</v>
      </c>
      <c r="L274" s="1010" t="s">
        <v>100</v>
      </c>
    </row>
    <row r="275" spans="1:12" ht="15">
      <c r="A275" s="46" t="s">
        <v>24</v>
      </c>
      <c r="B275" s="47" t="s">
        <v>30</v>
      </c>
      <c r="C275" s="79">
        <v>9539.1725490196077</v>
      </c>
      <c r="D275" s="79">
        <v>10240.807843137254</v>
      </c>
      <c r="E275" s="80">
        <v>9729.9560000000001</v>
      </c>
      <c r="F275" s="80">
        <v>10445.624</v>
      </c>
      <c r="G275" s="1004">
        <v>-6.851366658420786</v>
      </c>
      <c r="H275" s="81">
        <v>325.8</v>
      </c>
      <c r="I275" s="81">
        <v>-6.5404475043029295</v>
      </c>
      <c r="J275" s="89">
        <v>-14.285714285714285</v>
      </c>
      <c r="K275" s="89">
        <v>1.2409513960703205</v>
      </c>
      <c r="L275" s="1010">
        <v>-0.23896403733348492</v>
      </c>
    </row>
    <row r="276" spans="1:12" ht="15">
      <c r="A276" s="46" t="s">
        <v>24</v>
      </c>
      <c r="B276" s="47" t="s">
        <v>35</v>
      </c>
      <c r="C276" s="79" t="s">
        <v>254</v>
      </c>
      <c r="D276" s="79">
        <v>9916.0186274509797</v>
      </c>
      <c r="E276" s="80" t="s">
        <v>254</v>
      </c>
      <c r="F276" s="80">
        <v>10114.339</v>
      </c>
      <c r="G276" s="1004" t="s">
        <v>100</v>
      </c>
      <c r="H276" s="81" t="s">
        <v>254</v>
      </c>
      <c r="I276" s="81" t="s">
        <v>100</v>
      </c>
      <c r="J276" s="89" t="s">
        <v>100</v>
      </c>
      <c r="K276" s="89">
        <v>1.6546018614270943</v>
      </c>
      <c r="L276" s="1010" t="s">
        <v>100</v>
      </c>
    </row>
    <row r="277" spans="1:12" ht="14.25">
      <c r="A277" s="44" t="s">
        <v>24</v>
      </c>
      <c r="B277" s="48" t="s">
        <v>31</v>
      </c>
      <c r="C277" s="90">
        <v>9902.3488548169062</v>
      </c>
      <c r="D277" s="90">
        <v>9908.7887570632138</v>
      </c>
      <c r="E277" s="91">
        <v>10100.395831913245</v>
      </c>
      <c r="F277" s="91">
        <v>10106.964532204478</v>
      </c>
      <c r="G277" s="1011">
        <v>-6.4991820939931735E-2</v>
      </c>
      <c r="H277" s="92">
        <v>302.89706744868033</v>
      </c>
      <c r="I277" s="92">
        <v>-4.242850577984508</v>
      </c>
      <c r="J277" s="93">
        <v>15.593220338983052</v>
      </c>
      <c r="K277" s="93">
        <v>35.263702171664946</v>
      </c>
      <c r="L277" s="1012">
        <v>4.0797698249419021</v>
      </c>
    </row>
    <row r="278" spans="1:12" ht="15">
      <c r="A278" s="46" t="s">
        <v>24</v>
      </c>
      <c r="B278" s="47" t="s">
        <v>32</v>
      </c>
      <c r="C278" s="79">
        <v>9994.4382352941175</v>
      </c>
      <c r="D278" s="79" t="s">
        <v>254</v>
      </c>
      <c r="E278" s="80">
        <v>10194.326999999999</v>
      </c>
      <c r="F278" s="80" t="s">
        <v>254</v>
      </c>
      <c r="G278" s="1004" t="s">
        <v>100</v>
      </c>
      <c r="H278" s="81">
        <v>278.5</v>
      </c>
      <c r="I278" s="81" t="s">
        <v>100</v>
      </c>
      <c r="J278" s="89" t="s">
        <v>100</v>
      </c>
      <c r="K278" s="89">
        <v>16.442605997931746</v>
      </c>
      <c r="L278" s="1010" t="s">
        <v>100</v>
      </c>
    </row>
    <row r="279" spans="1:12" ht="15">
      <c r="A279" s="46" t="s">
        <v>24</v>
      </c>
      <c r="B279" s="47" t="s">
        <v>33</v>
      </c>
      <c r="C279" s="79">
        <v>9792.3127450980392</v>
      </c>
      <c r="D279" s="79">
        <v>9854.6509803921581</v>
      </c>
      <c r="E279" s="80">
        <v>9988.1589999999997</v>
      </c>
      <c r="F279" s="80">
        <v>10051.744000000001</v>
      </c>
      <c r="G279" s="1004">
        <v>-0.63257679463385597</v>
      </c>
      <c r="H279" s="81">
        <v>319.2</v>
      </c>
      <c r="I279" s="81">
        <v>-1.1764705882352975</v>
      </c>
      <c r="J279" s="89">
        <v>-15.976331360946746</v>
      </c>
      <c r="K279" s="89">
        <v>14.68459152016546</v>
      </c>
      <c r="L279" s="1010">
        <v>-3.1801019259233332</v>
      </c>
    </row>
    <row r="280" spans="1:12" ht="15">
      <c r="A280" s="46" t="s">
        <v>24</v>
      </c>
      <c r="B280" s="47" t="s">
        <v>36</v>
      </c>
      <c r="C280" s="79">
        <v>9968.8049019607843</v>
      </c>
      <c r="D280" s="79">
        <v>9973.5941176470587</v>
      </c>
      <c r="E280" s="80">
        <v>10168.181</v>
      </c>
      <c r="F280" s="80">
        <v>10173.066000000001</v>
      </c>
      <c r="G280" s="1004">
        <v>-4.8018955150789522E-2</v>
      </c>
      <c r="H280" s="81">
        <v>342</v>
      </c>
      <c r="I280" s="81">
        <v>-5</v>
      </c>
      <c r="J280" s="89">
        <v>73.91304347826086</v>
      </c>
      <c r="K280" s="89">
        <v>4.1365046535677354</v>
      </c>
      <c r="L280" s="1010">
        <v>1.7052150129757693</v>
      </c>
    </row>
    <row r="281" spans="1:12" ht="14.25">
      <c r="A281" s="44" t="s">
        <v>24</v>
      </c>
      <c r="B281" s="48" t="s">
        <v>37</v>
      </c>
      <c r="C281" s="90">
        <v>8242.7285944685391</v>
      </c>
      <c r="D281" s="90">
        <v>7949.7157477046712</v>
      </c>
      <c r="E281" s="91">
        <v>8407.5831663579102</v>
      </c>
      <c r="F281" s="91">
        <v>8108.7100626587644</v>
      </c>
      <c r="G281" s="1011">
        <v>3.6858279725092089</v>
      </c>
      <c r="H281" s="92">
        <v>241.01071428571427</v>
      </c>
      <c r="I281" s="92">
        <v>2.0467930584651017</v>
      </c>
      <c r="J281" s="93">
        <v>-25.333333333333336</v>
      </c>
      <c r="K281" s="93">
        <v>11.582213029989658</v>
      </c>
      <c r="L281" s="1012">
        <v>-4.2740237564796857</v>
      </c>
    </row>
    <row r="282" spans="1:12" ht="15">
      <c r="A282" s="46" t="s">
        <v>24</v>
      </c>
      <c r="B282" s="47" t="s">
        <v>102</v>
      </c>
      <c r="C282" s="101">
        <v>7909.9852941176478</v>
      </c>
      <c r="D282" s="101">
        <v>7757.775490196078</v>
      </c>
      <c r="E282" s="102">
        <v>8068.1850000000004</v>
      </c>
      <c r="F282" s="102">
        <v>7912.9309999999996</v>
      </c>
      <c r="G282" s="1018">
        <v>1.9620289877417207</v>
      </c>
      <c r="H282" s="103">
        <v>223.6</v>
      </c>
      <c r="I282" s="103">
        <v>-1.7574692442882252</v>
      </c>
      <c r="J282" s="104">
        <v>-30.476190476190478</v>
      </c>
      <c r="K282" s="104">
        <v>7.5491209927611171</v>
      </c>
      <c r="L282" s="1019">
        <v>-3.5502447577674241</v>
      </c>
    </row>
    <row r="283" spans="1:12" ht="15">
      <c r="A283" s="46" t="s">
        <v>24</v>
      </c>
      <c r="B283" s="47" t="s">
        <v>38</v>
      </c>
      <c r="C283" s="79">
        <v>8290.5</v>
      </c>
      <c r="D283" s="79">
        <v>8120.025490196078</v>
      </c>
      <c r="E283" s="80">
        <v>8456.31</v>
      </c>
      <c r="F283" s="80">
        <v>8282.4259999999995</v>
      </c>
      <c r="G283" s="1004">
        <v>2.0994331853976123</v>
      </c>
      <c r="H283" s="81">
        <v>247.1</v>
      </c>
      <c r="I283" s="81">
        <v>2.4885939444214018</v>
      </c>
      <c r="J283" s="89">
        <v>-31.428571428571427</v>
      </c>
      <c r="K283" s="89">
        <v>2.4819027921406409</v>
      </c>
      <c r="L283" s="1010">
        <v>-1.217885791368873</v>
      </c>
    </row>
    <row r="284" spans="1:12" ht="15.75" thickBot="1">
      <c r="A284" s="46" t="s">
        <v>24</v>
      </c>
      <c r="B284" s="47" t="s">
        <v>39</v>
      </c>
      <c r="C284" s="79" t="s">
        <v>254</v>
      </c>
      <c r="D284" s="79" t="s">
        <v>254</v>
      </c>
      <c r="E284" s="80" t="s">
        <v>254</v>
      </c>
      <c r="F284" s="80" t="s">
        <v>254</v>
      </c>
      <c r="G284" s="1004" t="s">
        <v>100</v>
      </c>
      <c r="H284" s="81" t="s">
        <v>254</v>
      </c>
      <c r="I284" s="81" t="s">
        <v>100</v>
      </c>
      <c r="J284" s="89" t="s">
        <v>100</v>
      </c>
      <c r="K284" s="89">
        <v>1.5511892450879008</v>
      </c>
      <c r="L284" s="1010" t="s">
        <v>100</v>
      </c>
    </row>
    <row r="285" spans="1:12" ht="15.75" thickBot="1">
      <c r="A285" s="51"/>
      <c r="B285" s="52"/>
      <c r="C285" s="96"/>
      <c r="D285" s="96"/>
      <c r="E285" s="96"/>
      <c r="F285" s="96"/>
      <c r="G285" s="1014"/>
      <c r="H285" s="97"/>
      <c r="I285" s="97"/>
      <c r="J285" s="97"/>
      <c r="K285" s="97"/>
      <c r="L285" s="1015"/>
    </row>
    <row r="286" spans="1:12" ht="14.25">
      <c r="A286" s="44" t="s">
        <v>117</v>
      </c>
      <c r="B286" s="48" t="s">
        <v>25</v>
      </c>
      <c r="C286" s="90">
        <v>11882.55777349191</v>
      </c>
      <c r="D286" s="90">
        <v>12428.454871120632</v>
      </c>
      <c r="E286" s="91">
        <v>12120.208928961749</v>
      </c>
      <c r="F286" s="91">
        <v>12677.023968543044</v>
      </c>
      <c r="G286" s="1011">
        <v>-4.3923166901236801</v>
      </c>
      <c r="H286" s="92">
        <v>366</v>
      </c>
      <c r="I286" s="92">
        <v>-3.039936419630445</v>
      </c>
      <c r="J286" s="93">
        <v>-37.5</v>
      </c>
      <c r="K286" s="93">
        <v>1.0341261633919339</v>
      </c>
      <c r="L286" s="1012">
        <v>-0.65720576049812962</v>
      </c>
    </row>
    <row r="287" spans="1:12" ht="15">
      <c r="A287" s="46" t="s">
        <v>117</v>
      </c>
      <c r="B287" s="47" t="s">
        <v>26</v>
      </c>
      <c r="C287" s="79" t="s">
        <v>254</v>
      </c>
      <c r="D287" s="79" t="s">
        <v>254</v>
      </c>
      <c r="E287" s="80" t="s">
        <v>254</v>
      </c>
      <c r="F287" s="80" t="s">
        <v>254</v>
      </c>
      <c r="G287" s="1004" t="s">
        <v>100</v>
      </c>
      <c r="H287" s="81" t="s">
        <v>254</v>
      </c>
      <c r="I287" s="81" t="s">
        <v>100</v>
      </c>
      <c r="J287" s="89" t="s">
        <v>100</v>
      </c>
      <c r="K287" s="89">
        <v>0.41365046535677358</v>
      </c>
      <c r="L287" s="1010" t="s">
        <v>100</v>
      </c>
    </row>
    <row r="288" spans="1:12" ht="15">
      <c r="A288" s="46" t="s">
        <v>117</v>
      </c>
      <c r="B288" s="47" t="s">
        <v>27</v>
      </c>
      <c r="C288" s="79" t="s">
        <v>254</v>
      </c>
      <c r="D288" s="79">
        <v>12785.340196078432</v>
      </c>
      <c r="E288" s="80" t="s">
        <v>254</v>
      </c>
      <c r="F288" s="80">
        <v>13041.047</v>
      </c>
      <c r="G288" s="1004" t="s">
        <v>100</v>
      </c>
      <c r="H288" s="81" t="s">
        <v>254</v>
      </c>
      <c r="I288" s="81" t="s">
        <v>100</v>
      </c>
      <c r="J288" s="89" t="s">
        <v>100</v>
      </c>
      <c r="K288" s="89">
        <v>0.20682523267838679</v>
      </c>
      <c r="L288" s="1010" t="s">
        <v>100</v>
      </c>
    </row>
    <row r="289" spans="1:12" ht="15">
      <c r="A289" s="46" t="s">
        <v>117</v>
      </c>
      <c r="B289" s="47" t="s">
        <v>34</v>
      </c>
      <c r="C289" s="79" t="s">
        <v>254</v>
      </c>
      <c r="D289" s="79" t="s">
        <v>254</v>
      </c>
      <c r="E289" s="80" t="s">
        <v>254</v>
      </c>
      <c r="F289" s="80" t="s">
        <v>254</v>
      </c>
      <c r="G289" s="1004" t="s">
        <v>100</v>
      </c>
      <c r="H289" s="81" t="s">
        <v>254</v>
      </c>
      <c r="I289" s="81" t="s">
        <v>100</v>
      </c>
      <c r="J289" s="89" t="s">
        <v>100</v>
      </c>
      <c r="K289" s="89">
        <v>0.41365046535677358</v>
      </c>
      <c r="L289" s="1010" t="s">
        <v>100</v>
      </c>
    </row>
    <row r="290" spans="1:12" ht="14.25">
      <c r="A290" s="44" t="s">
        <v>117</v>
      </c>
      <c r="B290" s="48" t="s">
        <v>28</v>
      </c>
      <c r="C290" s="90">
        <v>11800.173981106263</v>
      </c>
      <c r="D290" s="90">
        <v>11871.340567012687</v>
      </c>
      <c r="E290" s="91">
        <v>12036.17746072839</v>
      </c>
      <c r="F290" s="91">
        <v>12108.767378352941</v>
      </c>
      <c r="G290" s="1011">
        <v>-0.5994823036597553</v>
      </c>
      <c r="H290" s="92">
        <v>316.51111111111112</v>
      </c>
      <c r="I290" s="92">
        <v>-0.21389138542118616</v>
      </c>
      <c r="J290" s="93">
        <v>7.4626865671641784</v>
      </c>
      <c r="K290" s="93">
        <v>7.4457083764219236</v>
      </c>
      <c r="L290" s="1012">
        <v>0.36325594513228321</v>
      </c>
    </row>
    <row r="291" spans="1:12" ht="15">
      <c r="A291" s="46" t="s">
        <v>117</v>
      </c>
      <c r="B291" s="47" t="s">
        <v>29</v>
      </c>
      <c r="C291" s="79" t="s">
        <v>254</v>
      </c>
      <c r="D291" s="79" t="s">
        <v>254</v>
      </c>
      <c r="E291" s="80" t="s">
        <v>254</v>
      </c>
      <c r="F291" s="80" t="s">
        <v>254</v>
      </c>
      <c r="G291" s="1004" t="s">
        <v>100</v>
      </c>
      <c r="H291" s="81" t="s">
        <v>254</v>
      </c>
      <c r="I291" s="81" t="s">
        <v>100</v>
      </c>
      <c r="J291" s="89" t="s">
        <v>100</v>
      </c>
      <c r="K291" s="89">
        <v>0.51706308169596693</v>
      </c>
      <c r="L291" s="1010" t="s">
        <v>100</v>
      </c>
    </row>
    <row r="292" spans="1:12" ht="15">
      <c r="A292" s="46" t="s">
        <v>117</v>
      </c>
      <c r="B292" s="47" t="s">
        <v>30</v>
      </c>
      <c r="C292" s="79">
        <v>11681.438235294116</v>
      </c>
      <c r="D292" s="79">
        <v>11812.066666666668</v>
      </c>
      <c r="E292" s="80">
        <v>11915.066999999999</v>
      </c>
      <c r="F292" s="80">
        <v>12048.308000000001</v>
      </c>
      <c r="G292" s="1004">
        <v>-1.1058897232707015</v>
      </c>
      <c r="H292" s="81">
        <v>309.5</v>
      </c>
      <c r="I292" s="81">
        <v>-0.48231511254019299</v>
      </c>
      <c r="J292" s="89">
        <v>4.7619047619047619</v>
      </c>
      <c r="K292" s="89">
        <v>4.5501551189245086</v>
      </c>
      <c r="L292" s="1010">
        <v>0.11040881871309161</v>
      </c>
    </row>
    <row r="293" spans="1:12" ht="15">
      <c r="A293" s="46" t="s">
        <v>117</v>
      </c>
      <c r="B293" s="47" t="s">
        <v>35</v>
      </c>
      <c r="C293" s="79" t="s">
        <v>254</v>
      </c>
      <c r="D293" s="79">
        <v>12281.446078431372</v>
      </c>
      <c r="E293" s="80" t="s">
        <v>254</v>
      </c>
      <c r="F293" s="80">
        <v>12527.075000000001</v>
      </c>
      <c r="G293" s="1004" t="s">
        <v>100</v>
      </c>
      <c r="H293" s="81" t="s">
        <v>254</v>
      </c>
      <c r="I293" s="81" t="s">
        <v>100</v>
      </c>
      <c r="J293" s="89" t="s">
        <v>100</v>
      </c>
      <c r="K293" s="89">
        <v>2.3784901758014478</v>
      </c>
      <c r="L293" s="1010" t="s">
        <v>100</v>
      </c>
    </row>
    <row r="294" spans="1:12" ht="14.25">
      <c r="A294" s="44" t="s">
        <v>117</v>
      </c>
      <c r="B294" s="48" t="s">
        <v>31</v>
      </c>
      <c r="C294" s="90">
        <v>11199.457955038381</v>
      </c>
      <c r="D294" s="90">
        <v>11035.639937015056</v>
      </c>
      <c r="E294" s="91">
        <v>11423.447114139148</v>
      </c>
      <c r="F294" s="91">
        <v>11271.30446560561</v>
      </c>
      <c r="G294" s="1011">
        <v>1.3498228975874189</v>
      </c>
      <c r="H294" s="92">
        <v>286.15229357798165</v>
      </c>
      <c r="I294" s="92">
        <v>0.36097276516918769</v>
      </c>
      <c r="J294" s="93">
        <v>-16.153846153846153</v>
      </c>
      <c r="K294" s="93">
        <v>11.271975180972078</v>
      </c>
      <c r="L294" s="1012">
        <v>-2.4700967006346879</v>
      </c>
    </row>
    <row r="295" spans="1:12" ht="15">
      <c r="A295" s="46" t="s">
        <v>117</v>
      </c>
      <c r="B295" s="47" t="s">
        <v>32</v>
      </c>
      <c r="C295" s="79">
        <v>10293.973529411764</v>
      </c>
      <c r="D295" s="79" t="s">
        <v>254</v>
      </c>
      <c r="E295" s="80">
        <v>10499.852999999999</v>
      </c>
      <c r="F295" s="80" t="s">
        <v>254</v>
      </c>
      <c r="G295" s="1004" t="s">
        <v>100</v>
      </c>
      <c r="H295" s="81">
        <v>238.6</v>
      </c>
      <c r="I295" s="81" t="s">
        <v>100</v>
      </c>
      <c r="J295" s="89" t="s">
        <v>100</v>
      </c>
      <c r="K295" s="89">
        <v>1.4477766287487073</v>
      </c>
      <c r="L295" s="1010" t="s">
        <v>100</v>
      </c>
    </row>
    <row r="296" spans="1:12" ht="15">
      <c r="A296" s="46" t="s">
        <v>117</v>
      </c>
      <c r="B296" s="47" t="s">
        <v>33</v>
      </c>
      <c r="C296" s="79">
        <v>11160.516666666666</v>
      </c>
      <c r="D296" s="79">
        <v>10874.225490196077</v>
      </c>
      <c r="E296" s="80">
        <v>11383.727000000001</v>
      </c>
      <c r="F296" s="80">
        <v>11091.71</v>
      </c>
      <c r="G296" s="1004">
        <v>2.6327500448533336</v>
      </c>
      <c r="H296" s="81">
        <v>287</v>
      </c>
      <c r="I296" s="81">
        <v>1.2702893436838472</v>
      </c>
      <c r="J296" s="81">
        <v>-25.555555555555554</v>
      </c>
      <c r="K296" s="81">
        <v>6.928645294725956</v>
      </c>
      <c r="L296" s="1005">
        <v>-2.585096777155651</v>
      </c>
    </row>
    <row r="297" spans="1:12" ht="15.75" thickBot="1">
      <c r="A297" s="56" t="s">
        <v>117</v>
      </c>
      <c r="B297" s="57" t="s">
        <v>36</v>
      </c>
      <c r="C297" s="82" t="s">
        <v>254</v>
      </c>
      <c r="D297" s="82">
        <v>11637.179411764706</v>
      </c>
      <c r="E297" s="83" t="s">
        <v>254</v>
      </c>
      <c r="F297" s="83">
        <v>12042.790999999999</v>
      </c>
      <c r="G297" s="1006" t="s">
        <v>100</v>
      </c>
      <c r="H297" s="84" t="s">
        <v>254</v>
      </c>
      <c r="I297" s="84" t="s">
        <v>100</v>
      </c>
      <c r="J297" s="84" t="s">
        <v>100</v>
      </c>
      <c r="K297" s="84">
        <v>2.5454545454545454</v>
      </c>
      <c r="L297" s="1007" t="s">
        <v>100</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05" t="s">
        <v>437</v>
      </c>
      <c r="B1" s="1305"/>
      <c r="C1" s="1305"/>
      <c r="D1" s="1305"/>
      <c r="E1" s="1305"/>
      <c r="F1" s="1305"/>
      <c r="G1" s="1305"/>
      <c r="H1" s="1305"/>
    </row>
    <row r="2" spans="1:18" ht="40.5">
      <c r="A2" s="839" t="s">
        <v>127</v>
      </c>
      <c r="B2" s="3" t="s">
        <v>9</v>
      </c>
      <c r="C2" s="3"/>
      <c r="D2" s="840" t="s">
        <v>128</v>
      </c>
      <c r="E2" s="1306" t="s">
        <v>129</v>
      </c>
      <c r="F2" s="1307"/>
      <c r="G2" s="1308"/>
      <c r="H2" s="841" t="s">
        <v>130</v>
      </c>
    </row>
    <row r="3" spans="1:18" ht="41.25" thickBot="1">
      <c r="A3" s="614"/>
      <c r="B3" s="1224" t="s">
        <v>482</v>
      </c>
      <c r="C3" s="1224" t="s">
        <v>478</v>
      </c>
      <c r="D3" s="1225" t="s">
        <v>70</v>
      </c>
      <c r="E3" s="895" t="s">
        <v>482</v>
      </c>
      <c r="F3" s="1226" t="s">
        <v>478</v>
      </c>
      <c r="G3" s="855" t="s">
        <v>131</v>
      </c>
      <c r="H3" s="856" t="s">
        <v>132</v>
      </c>
    </row>
    <row r="4" spans="1:18" ht="15.75">
      <c r="A4" s="656" t="s">
        <v>8</v>
      </c>
      <c r="B4" s="842"/>
      <c r="C4" s="842"/>
      <c r="D4" s="843"/>
      <c r="E4" s="844"/>
      <c r="F4" s="844"/>
      <c r="G4" s="845"/>
      <c r="H4" s="846"/>
    </row>
    <row r="5" spans="1:18" ht="15">
      <c r="A5" s="437" t="s">
        <v>308</v>
      </c>
      <c r="B5" s="128">
        <v>12598.607278232939</v>
      </c>
      <c r="C5" s="128">
        <v>12574.556239048812</v>
      </c>
      <c r="D5" s="818">
        <v>0.1912674986449181</v>
      </c>
      <c r="E5" s="857">
        <v>100</v>
      </c>
      <c r="F5" s="858">
        <v>100</v>
      </c>
      <c r="G5" s="644" t="s">
        <v>100</v>
      </c>
      <c r="H5" s="647">
        <v>23.952759741623346</v>
      </c>
    </row>
    <row r="6" spans="1:18">
      <c r="A6" s="633" t="s">
        <v>133</v>
      </c>
      <c r="B6" s="79">
        <v>10682.075999999999</v>
      </c>
      <c r="C6" s="79">
        <v>10865.558000000001</v>
      </c>
      <c r="D6" s="819">
        <v>-1.6886569470247341</v>
      </c>
      <c r="E6" s="859">
        <v>11.644202294550949</v>
      </c>
      <c r="F6" s="860">
        <v>15.37744328061083</v>
      </c>
      <c r="G6" s="642">
        <v>-24.277384204479976</v>
      </c>
      <c r="H6" s="643">
        <v>-6.1397279729065275</v>
      </c>
    </row>
    <row r="7" spans="1:18">
      <c r="A7" s="633" t="s">
        <v>134</v>
      </c>
      <c r="B7" s="79">
        <v>14516.172</v>
      </c>
      <c r="C7" s="79">
        <v>14594.02</v>
      </c>
      <c r="D7" s="819">
        <v>-0.53342396406199222</v>
      </c>
      <c r="E7" s="859">
        <v>11.576436466147582</v>
      </c>
      <c r="F7" s="860">
        <v>12.597122241728334</v>
      </c>
      <c r="G7" s="642">
        <v>-8.102531324175775</v>
      </c>
      <c r="H7" s="643">
        <v>13.909448556377951</v>
      </c>
    </row>
    <row r="8" spans="1:18" ht="13.5" thickBot="1">
      <c r="A8" s="634" t="s">
        <v>135</v>
      </c>
      <c r="B8" s="82">
        <v>12600.143</v>
      </c>
      <c r="C8" s="82">
        <v>12586.227000000001</v>
      </c>
      <c r="D8" s="820">
        <v>0.11056530285048297</v>
      </c>
      <c r="E8" s="861">
        <v>76.779361239301466</v>
      </c>
      <c r="F8" s="862">
        <v>72.025434477660838</v>
      </c>
      <c r="G8" s="645">
        <v>6.6003444423720747</v>
      </c>
      <c r="H8" s="648">
        <v>32.134068830396394</v>
      </c>
    </row>
    <row r="9" spans="1:18" ht="15">
      <c r="A9" s="615" t="s">
        <v>309</v>
      </c>
      <c r="B9" s="129">
        <v>10590.706821473954</v>
      </c>
      <c r="C9" s="129">
        <v>10536.839535024719</v>
      </c>
      <c r="D9" s="821">
        <v>0.5112281179776762</v>
      </c>
      <c r="E9" s="863">
        <v>100</v>
      </c>
      <c r="F9" s="864">
        <v>100</v>
      </c>
      <c r="G9" s="646" t="s">
        <v>100</v>
      </c>
      <c r="H9" s="649">
        <v>22.750657224437429</v>
      </c>
    </row>
    <row r="10" spans="1:18">
      <c r="A10" s="633" t="s">
        <v>133</v>
      </c>
      <c r="B10" s="79" t="s">
        <v>254</v>
      </c>
      <c r="C10" s="79">
        <v>8704.1740000000009</v>
      </c>
      <c r="D10" s="819" t="s">
        <v>100</v>
      </c>
      <c r="E10" s="859">
        <v>2.7277944009509367</v>
      </c>
      <c r="F10" s="860">
        <v>2.729525414774657</v>
      </c>
      <c r="G10" s="642" t="s">
        <v>100</v>
      </c>
      <c r="H10" s="643" t="s">
        <v>100</v>
      </c>
    </row>
    <row r="11" spans="1:18">
      <c r="A11" s="633" t="s">
        <v>134</v>
      </c>
      <c r="B11" s="79">
        <v>15180.107</v>
      </c>
      <c r="C11" s="79">
        <v>14097.597</v>
      </c>
      <c r="D11" s="819">
        <v>7.6786845304203277</v>
      </c>
      <c r="E11" s="859">
        <v>9.1722342911013648</v>
      </c>
      <c r="F11" s="860">
        <v>16.080300876718532</v>
      </c>
      <c r="G11" s="642">
        <v>-42.959809263387861</v>
      </c>
      <c r="H11" s="643">
        <v>-29.982790988735918</v>
      </c>
    </row>
    <row r="12" spans="1:18" ht="13.5" thickBot="1">
      <c r="A12" s="635" t="s">
        <v>135</v>
      </c>
      <c r="B12" s="79">
        <v>10166.099</v>
      </c>
      <c r="C12" s="79">
        <v>9893.2180000000008</v>
      </c>
      <c r="D12" s="819">
        <v>2.7582632870315744</v>
      </c>
      <c r="E12" s="859">
        <v>88.099971307947698</v>
      </c>
      <c r="F12" s="860">
        <v>81.190173708506819</v>
      </c>
      <c r="G12" s="642">
        <v>8.51063285595224</v>
      </c>
      <c r="H12" s="643">
        <v>33.197514989077717</v>
      </c>
      <c r="P12"/>
      <c r="Q12"/>
      <c r="R12"/>
    </row>
    <row r="13" spans="1:18" ht="15.75">
      <c r="A13" s="656" t="s">
        <v>136</v>
      </c>
      <c r="B13" s="657"/>
      <c r="C13" s="657"/>
      <c r="D13" s="822"/>
      <c r="E13" s="865"/>
      <c r="F13" s="865"/>
      <c r="G13" s="658"/>
      <c r="H13" s="659"/>
      <c r="P13"/>
      <c r="Q13"/>
      <c r="R13"/>
    </row>
    <row r="14" spans="1:18" ht="15">
      <c r="A14" s="437" t="s">
        <v>308</v>
      </c>
      <c r="B14" s="128">
        <v>12482.792417848506</v>
      </c>
      <c r="C14" s="128">
        <v>12359.283790623767</v>
      </c>
      <c r="D14" s="818">
        <v>0.99931864432498474</v>
      </c>
      <c r="E14" s="857">
        <v>100</v>
      </c>
      <c r="F14" s="858">
        <v>100</v>
      </c>
      <c r="G14" s="644" t="s">
        <v>100</v>
      </c>
      <c r="H14" s="647">
        <v>25.967993681478816</v>
      </c>
      <c r="P14"/>
      <c r="Q14"/>
      <c r="R14"/>
    </row>
    <row r="15" spans="1:18">
      <c r="A15" s="633" t="s">
        <v>133</v>
      </c>
      <c r="B15" s="79">
        <v>10675.653</v>
      </c>
      <c r="C15" s="79">
        <v>10595.844999999999</v>
      </c>
      <c r="D15" s="819">
        <v>0.75320090091918968</v>
      </c>
      <c r="E15" s="859">
        <v>4.7502463201265943</v>
      </c>
      <c r="F15" s="860">
        <v>1.6097184873159451</v>
      </c>
      <c r="G15" s="642">
        <v>195.09795393150918</v>
      </c>
      <c r="H15" s="643">
        <v>271.72897196261681</v>
      </c>
    </row>
    <row r="16" spans="1:18">
      <c r="A16" s="633" t="s">
        <v>134</v>
      </c>
      <c r="B16" s="79">
        <v>14244.008</v>
      </c>
      <c r="C16" s="79">
        <v>13323.486000000001</v>
      </c>
      <c r="D16" s="819">
        <v>6.9090176549890847</v>
      </c>
      <c r="E16" s="859">
        <v>3.0036126951900401</v>
      </c>
      <c r="F16" s="860">
        <v>1.5664667055305868</v>
      </c>
      <c r="G16" s="642">
        <v>91.744432523554309</v>
      </c>
      <c r="H16" s="643">
        <v>141.53661464585835</v>
      </c>
    </row>
    <row r="17" spans="1:13" ht="13.5" thickBot="1">
      <c r="A17" s="634" t="s">
        <v>135</v>
      </c>
      <c r="B17" s="82">
        <v>12518.504999999999</v>
      </c>
      <c r="C17" s="82">
        <v>12373.002</v>
      </c>
      <c r="D17" s="820">
        <v>1.1759716841555412</v>
      </c>
      <c r="E17" s="861">
        <v>92.246140984683379</v>
      </c>
      <c r="F17" s="862">
        <v>96.823814807153468</v>
      </c>
      <c r="G17" s="645">
        <v>-4.7278387363558876</v>
      </c>
      <c r="H17" s="648">
        <v>20.012430080795518</v>
      </c>
    </row>
    <row r="18" spans="1:13" ht="15">
      <c r="A18" s="615" t="s">
        <v>309</v>
      </c>
      <c r="B18" s="129">
        <v>10042.081</v>
      </c>
      <c r="C18" s="129">
        <v>9861.3815915397954</v>
      </c>
      <c r="D18" s="821">
        <v>1.8323944447624765</v>
      </c>
      <c r="E18" s="863">
        <v>100</v>
      </c>
      <c r="F18" s="864">
        <v>100</v>
      </c>
      <c r="G18" s="646" t="s">
        <v>100</v>
      </c>
      <c r="H18" s="649">
        <v>25.002408941992666</v>
      </c>
    </row>
    <row r="19" spans="1:13">
      <c r="A19" s="633" t="s">
        <v>133</v>
      </c>
      <c r="B19" s="79" t="s">
        <v>100</v>
      </c>
      <c r="C19" s="79" t="s">
        <v>254</v>
      </c>
      <c r="D19" s="819" t="s">
        <v>100</v>
      </c>
      <c r="E19" s="859">
        <v>0</v>
      </c>
      <c r="F19" s="860">
        <v>0.2408941992676816</v>
      </c>
      <c r="G19" s="642" t="s">
        <v>100</v>
      </c>
      <c r="H19" s="643" t="s">
        <v>100</v>
      </c>
    </row>
    <row r="20" spans="1:13">
      <c r="A20" s="633" t="s">
        <v>134</v>
      </c>
      <c r="B20" s="79" t="s">
        <v>100</v>
      </c>
      <c r="C20" s="79" t="s">
        <v>100</v>
      </c>
      <c r="D20" s="819" t="s">
        <v>100</v>
      </c>
      <c r="E20" s="859">
        <v>0</v>
      </c>
      <c r="F20" s="860">
        <v>0</v>
      </c>
      <c r="G20" s="642" t="s">
        <v>100</v>
      </c>
      <c r="H20" s="643" t="s">
        <v>100</v>
      </c>
    </row>
    <row r="21" spans="1:13" ht="13.5" thickBot="1">
      <c r="A21" s="635" t="s">
        <v>135</v>
      </c>
      <c r="B21" s="79">
        <v>10042.081</v>
      </c>
      <c r="C21" s="79">
        <v>9864.6689999999999</v>
      </c>
      <c r="D21" s="819">
        <v>1.7984587217270063</v>
      </c>
      <c r="E21" s="859">
        <v>100</v>
      </c>
      <c r="F21" s="860">
        <v>99.759105800732314</v>
      </c>
      <c r="G21" s="642">
        <v>0.24147590070511385</v>
      </c>
      <c r="H21" s="643">
        <v>25.304259634888425</v>
      </c>
    </row>
    <row r="22" spans="1:13" ht="15.75">
      <c r="A22" s="656" t="s">
        <v>137</v>
      </c>
      <c r="B22" s="657"/>
      <c r="C22" s="657"/>
      <c r="D22" s="822"/>
      <c r="E22" s="865"/>
      <c r="F22" s="865"/>
      <c r="G22" s="658"/>
      <c r="H22" s="659"/>
    </row>
    <row r="23" spans="1:13" ht="15">
      <c r="A23" s="437" t="s">
        <v>308</v>
      </c>
      <c r="B23" s="128">
        <v>12667.030771827809</v>
      </c>
      <c r="C23" s="1026">
        <v>12719.700823107023</v>
      </c>
      <c r="D23" s="818">
        <v>-0.41408246948333793</v>
      </c>
      <c r="E23" s="857">
        <v>100</v>
      </c>
      <c r="F23" s="858">
        <v>100</v>
      </c>
      <c r="G23" s="644" t="s">
        <v>100</v>
      </c>
      <c r="H23" s="647">
        <v>30.219135198591278</v>
      </c>
    </row>
    <row r="24" spans="1:13">
      <c r="A24" s="633" t="s">
        <v>133</v>
      </c>
      <c r="B24" s="79">
        <v>10674.287</v>
      </c>
      <c r="C24" s="79">
        <v>10856.037</v>
      </c>
      <c r="D24" s="819">
        <v>-1.6741836823142735</v>
      </c>
      <c r="E24" s="859">
        <v>20.907520096161068</v>
      </c>
      <c r="F24" s="860">
        <v>33.592252005478379</v>
      </c>
      <c r="G24" s="642">
        <v>-37.760885775828982</v>
      </c>
      <c r="H24" s="643">
        <v>-18.95276370202108</v>
      </c>
    </row>
    <row r="25" spans="1:13">
      <c r="A25" s="633" t="s">
        <v>134</v>
      </c>
      <c r="B25" s="79">
        <v>14569.108</v>
      </c>
      <c r="C25" s="79">
        <v>14694.255999999999</v>
      </c>
      <c r="D25" s="819">
        <v>-0.85167973118202944</v>
      </c>
      <c r="E25" s="859">
        <v>21.099842235744873</v>
      </c>
      <c r="F25" s="860">
        <v>25.006847974955974</v>
      </c>
      <c r="G25" s="642">
        <v>-15.623743316726344</v>
      </c>
      <c r="H25" s="643">
        <v>9.8740317659025152</v>
      </c>
    </row>
    <row r="26" spans="1:13" ht="16.5" thickBot="1">
      <c r="A26" s="634" t="s">
        <v>135</v>
      </c>
      <c r="B26" s="82">
        <v>12693.41</v>
      </c>
      <c r="C26" s="82">
        <v>13039.192999999999</v>
      </c>
      <c r="D26" s="820">
        <v>-2.6518742379225424</v>
      </c>
      <c r="E26" s="861">
        <v>57.992637668094062</v>
      </c>
      <c r="F26" s="862">
        <v>41.40090001956564</v>
      </c>
      <c r="G26" s="645">
        <v>40.075789755023052</v>
      </c>
      <c r="H26" s="648">
        <v>82.405482041587916</v>
      </c>
      <c r="J26" s="112"/>
      <c r="K26" s="106"/>
      <c r="L26" s="106"/>
      <c r="M26" s="106"/>
    </row>
    <row r="27" spans="1:13" ht="15">
      <c r="A27" s="615" t="s">
        <v>309</v>
      </c>
      <c r="B27" s="129">
        <v>11701.835553347775</v>
      </c>
      <c r="C27" s="129">
        <v>11901.985674812415</v>
      </c>
      <c r="D27" s="821">
        <v>-1.6816531874022285</v>
      </c>
      <c r="E27" s="863">
        <v>100</v>
      </c>
      <c r="F27" s="864">
        <v>100</v>
      </c>
      <c r="G27" s="646" t="s">
        <v>100</v>
      </c>
      <c r="H27" s="649">
        <v>21.128377547254924</v>
      </c>
      <c r="J27" s="1304"/>
      <c r="K27" s="1304"/>
      <c r="L27" s="1304"/>
      <c r="M27" s="1304"/>
    </row>
    <row r="28" spans="1:13">
      <c r="A28" s="633" t="s">
        <v>133</v>
      </c>
      <c r="B28" s="79" t="s">
        <v>254</v>
      </c>
      <c r="C28" s="79" t="s">
        <v>254</v>
      </c>
      <c r="D28" s="819" t="s">
        <v>100</v>
      </c>
      <c r="E28" s="859">
        <v>1.1305937309593121</v>
      </c>
      <c r="F28" s="860">
        <v>2.7020378039280004</v>
      </c>
      <c r="G28" s="642" t="s">
        <v>100</v>
      </c>
      <c r="H28" s="643" t="s">
        <v>100</v>
      </c>
    </row>
    <row r="29" spans="1:13">
      <c r="A29" s="633" t="s">
        <v>134</v>
      </c>
      <c r="B29" s="79">
        <v>16996.973999999998</v>
      </c>
      <c r="C29" s="79" t="s">
        <v>254</v>
      </c>
      <c r="D29" s="819" t="s">
        <v>100</v>
      </c>
      <c r="E29" s="859">
        <v>18.390765689526773</v>
      </c>
      <c r="F29" s="860">
        <v>39.267702652835297</v>
      </c>
      <c r="G29" s="642" t="s">
        <v>100</v>
      </c>
      <c r="H29" s="643" t="s">
        <v>100</v>
      </c>
    </row>
    <row r="30" spans="1:13" ht="13.5" thickBot="1">
      <c r="A30" s="635" t="s">
        <v>135</v>
      </c>
      <c r="B30" s="79">
        <v>10542.821</v>
      </c>
      <c r="C30" s="79">
        <v>10196.691999999999</v>
      </c>
      <c r="D30" s="819">
        <v>3.3945224588523497</v>
      </c>
      <c r="E30" s="859">
        <v>80.478640579513907</v>
      </c>
      <c r="F30" s="860">
        <v>58.03025954323671</v>
      </c>
      <c r="G30" s="642">
        <v>38.683923203120507</v>
      </c>
      <c r="H30" s="643">
        <v>67.985586094820889</v>
      </c>
    </row>
    <row r="31" spans="1:13" ht="15.75">
      <c r="A31" s="656" t="s">
        <v>138</v>
      </c>
      <c r="B31" s="657"/>
      <c r="C31" s="657"/>
      <c r="D31" s="822"/>
      <c r="E31" s="865"/>
      <c r="F31" s="865"/>
      <c r="G31" s="658"/>
      <c r="H31" s="659"/>
    </row>
    <row r="32" spans="1:13" ht="15">
      <c r="A32" s="437" t="s">
        <v>308</v>
      </c>
      <c r="B32" s="128">
        <v>12827.041023527734</v>
      </c>
      <c r="C32" s="128">
        <v>12847.467738824167</v>
      </c>
      <c r="D32" s="818">
        <v>-0.15899409682660573</v>
      </c>
      <c r="E32" s="857">
        <v>100</v>
      </c>
      <c r="F32" s="858">
        <v>100</v>
      </c>
      <c r="G32" s="644" t="s">
        <v>100</v>
      </c>
      <c r="H32" s="647">
        <v>-4.9986453535627353</v>
      </c>
    </row>
    <row r="33" spans="1:8">
      <c r="A33" s="633" t="s">
        <v>133</v>
      </c>
      <c r="B33" s="79" t="s">
        <v>254</v>
      </c>
      <c r="C33" s="79" t="s">
        <v>254</v>
      </c>
      <c r="D33" s="819" t="s">
        <v>100</v>
      </c>
      <c r="E33" s="859">
        <v>0.61314701269071736</v>
      </c>
      <c r="F33" s="860">
        <v>1.9100514765646164</v>
      </c>
      <c r="G33" s="642" t="s">
        <v>100</v>
      </c>
      <c r="H33" s="643" t="s">
        <v>100</v>
      </c>
    </row>
    <row r="34" spans="1:8">
      <c r="A34" s="633" t="s">
        <v>134</v>
      </c>
      <c r="B34" s="79" t="s">
        <v>254</v>
      </c>
      <c r="C34" s="79" t="s">
        <v>254</v>
      </c>
      <c r="D34" s="819" t="s">
        <v>100</v>
      </c>
      <c r="E34" s="859">
        <v>7.3292456865820617</v>
      </c>
      <c r="F34" s="860">
        <v>9.3673801137902988</v>
      </c>
      <c r="G34" s="642" t="s">
        <v>100</v>
      </c>
      <c r="H34" s="643" t="s">
        <v>100</v>
      </c>
    </row>
    <row r="35" spans="1:8" ht="13.5" thickBot="1">
      <c r="A35" s="634" t="s">
        <v>135</v>
      </c>
      <c r="B35" s="82" t="s">
        <v>254</v>
      </c>
      <c r="C35" s="82">
        <v>12692.634</v>
      </c>
      <c r="D35" s="820" t="s">
        <v>100</v>
      </c>
      <c r="E35" s="861">
        <v>92.057607300727227</v>
      </c>
      <c r="F35" s="862">
        <v>88.722568409645078</v>
      </c>
      <c r="G35" s="645" t="s">
        <v>100</v>
      </c>
      <c r="H35" s="648" t="s">
        <v>100</v>
      </c>
    </row>
    <row r="36" spans="1:8" ht="15">
      <c r="A36" s="615" t="s">
        <v>309</v>
      </c>
      <c r="B36" s="129">
        <v>10321.054935871245</v>
      </c>
      <c r="C36" s="129">
        <v>10150.447771911764</v>
      </c>
      <c r="D36" s="821">
        <v>1.680784609636472</v>
      </c>
      <c r="E36" s="863">
        <v>100</v>
      </c>
      <c r="F36" s="864">
        <v>100</v>
      </c>
      <c r="G36" s="646" t="s">
        <v>100</v>
      </c>
      <c r="H36" s="649">
        <v>18.786764705882362</v>
      </c>
    </row>
    <row r="37" spans="1:8">
      <c r="A37" s="633" t="s">
        <v>133</v>
      </c>
      <c r="B37" s="79" t="s">
        <v>254</v>
      </c>
      <c r="C37" s="79" t="s">
        <v>254</v>
      </c>
      <c r="D37" s="819" t="s">
        <v>100</v>
      </c>
      <c r="E37" s="859">
        <v>14.410399257195913</v>
      </c>
      <c r="F37" s="860">
        <v>10.375</v>
      </c>
      <c r="G37" s="642" t="s">
        <v>100</v>
      </c>
      <c r="H37" s="643" t="s">
        <v>100</v>
      </c>
    </row>
    <row r="38" spans="1:8">
      <c r="A38" s="633" t="s">
        <v>134</v>
      </c>
      <c r="B38" s="79" t="s">
        <v>254</v>
      </c>
      <c r="C38" s="79" t="s">
        <v>254</v>
      </c>
      <c r="D38" s="819" t="s">
        <v>100</v>
      </c>
      <c r="E38" s="859">
        <v>21.776539770968739</v>
      </c>
      <c r="F38" s="860">
        <v>23.580882352941178</v>
      </c>
      <c r="G38" s="642" t="s">
        <v>100</v>
      </c>
      <c r="H38" s="643" t="s">
        <v>100</v>
      </c>
    </row>
    <row r="39" spans="1:8" ht="13.5" thickBot="1">
      <c r="A39" s="634" t="s">
        <v>135</v>
      </c>
      <c r="B39" s="82" t="s">
        <v>254</v>
      </c>
      <c r="C39" s="82" t="s">
        <v>254</v>
      </c>
      <c r="D39" s="819" t="s">
        <v>100</v>
      </c>
      <c r="E39" s="861">
        <v>63.813060971835341</v>
      </c>
      <c r="F39" s="862">
        <v>66.044117647058826</v>
      </c>
      <c r="G39" s="645" t="s">
        <v>100</v>
      </c>
      <c r="H39" s="648" t="s">
        <v>100</v>
      </c>
    </row>
    <row r="40" spans="1:8" ht="14.25" customHeight="1">
      <c r="A40" s="112" t="s">
        <v>310</v>
      </c>
      <c r="B40" s="106"/>
      <c r="C40" s="112"/>
      <c r="D40" s="106"/>
    </row>
    <row r="41" spans="1:8" ht="5.25" customHeight="1">
      <c r="A41" s="1309"/>
      <c r="B41" s="1309"/>
      <c r="C41" s="1309"/>
      <c r="D41" s="1309"/>
    </row>
    <row r="42" spans="1:8" ht="15">
      <c r="A42" s="113" t="s">
        <v>61</v>
      </c>
      <c r="B42" s="114"/>
    </row>
    <row r="43" spans="1:8" ht="15">
      <c r="A43" s="111" t="s">
        <v>96</v>
      </c>
      <c r="B43" s="1310" t="s">
        <v>62</v>
      </c>
      <c r="C43" s="1311"/>
      <c r="D43" s="1311"/>
      <c r="E43" s="1311"/>
      <c r="F43" s="1311"/>
      <c r="G43" s="1311"/>
      <c r="H43" s="1312"/>
    </row>
    <row r="44" spans="1:8" ht="15">
      <c r="A44" s="111" t="s">
        <v>63</v>
      </c>
      <c r="B44" s="1310" t="s">
        <v>64</v>
      </c>
      <c r="C44" s="1311"/>
      <c r="D44" s="1311"/>
      <c r="E44" s="1311"/>
      <c r="F44" s="1311"/>
      <c r="G44" s="1311"/>
      <c r="H44" s="1312"/>
    </row>
    <row r="45" spans="1:8" ht="15">
      <c r="A45" s="111" t="s">
        <v>65</v>
      </c>
      <c r="B45" s="1310" t="s">
        <v>66</v>
      </c>
      <c r="C45" s="1311"/>
      <c r="D45" s="1311"/>
      <c r="E45" s="1311"/>
      <c r="F45" s="1311"/>
      <c r="G45" s="1311"/>
      <c r="H45" s="131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483</v>
      </c>
      <c r="B2" s="834"/>
      <c r="C2" s="834"/>
      <c r="D2" s="834"/>
      <c r="E2" s="834"/>
      <c r="F2" s="106"/>
      <c r="G2" s="106"/>
      <c r="H2" s="106"/>
    </row>
    <row r="3" spans="1:8" ht="30.75" customHeight="1">
      <c r="A3" s="1313" t="s">
        <v>139</v>
      </c>
      <c r="B3" s="1315" t="s">
        <v>140</v>
      </c>
      <c r="C3" s="1316"/>
      <c r="D3" s="1317" t="s">
        <v>314</v>
      </c>
      <c r="E3" s="1318"/>
    </row>
    <row r="4" spans="1:8" ht="16.5" thickBot="1">
      <c r="A4" s="1314"/>
      <c r="B4" s="877" t="s">
        <v>141</v>
      </c>
      <c r="C4" s="1133" t="s">
        <v>142</v>
      </c>
      <c r="D4" s="1127" t="s">
        <v>141</v>
      </c>
      <c r="E4" s="878" t="s">
        <v>142</v>
      </c>
      <c r="G4" s="115" t="s">
        <v>143</v>
      </c>
      <c r="H4" s="116"/>
    </row>
    <row r="5" spans="1:8" ht="17.25" customHeight="1" thickBot="1">
      <c r="A5" s="872" t="s">
        <v>144</v>
      </c>
      <c r="B5" s="873">
        <v>20431.328000000001</v>
      </c>
      <c r="C5" s="1134">
        <v>22608.851999999999</v>
      </c>
      <c r="D5" s="1128">
        <v>6.8096920855293979</v>
      </c>
      <c r="E5" s="874">
        <v>1.5926912097594306</v>
      </c>
      <c r="G5" s="117" t="s">
        <v>59</v>
      </c>
      <c r="H5" s="118" t="s">
        <v>60</v>
      </c>
    </row>
    <row r="6" spans="1:8" ht="18" customHeight="1">
      <c r="A6" s="887" t="s">
        <v>145</v>
      </c>
      <c r="B6" s="950" t="s">
        <v>254</v>
      </c>
      <c r="C6" s="1135" t="s">
        <v>254</v>
      </c>
      <c r="D6" s="1129" t="s">
        <v>100</v>
      </c>
      <c r="E6" s="956" t="s">
        <v>100</v>
      </c>
      <c r="G6" s="119" t="s">
        <v>146</v>
      </c>
      <c r="H6" s="120" t="s">
        <v>147</v>
      </c>
    </row>
    <row r="7" spans="1:8" ht="18" customHeight="1">
      <c r="A7" s="616" t="s">
        <v>148</v>
      </c>
      <c r="B7" s="617">
        <v>20722.825000000001</v>
      </c>
      <c r="C7" s="1136">
        <v>23894.187999999998</v>
      </c>
      <c r="D7" s="1130">
        <v>8.742052207540544</v>
      </c>
      <c r="E7" s="1093">
        <v>2.6544079805677274</v>
      </c>
      <c r="G7" s="121" t="s">
        <v>149</v>
      </c>
      <c r="H7" s="122" t="s">
        <v>150</v>
      </c>
    </row>
    <row r="8" spans="1:8" ht="18" customHeight="1">
      <c r="A8" s="616" t="s">
        <v>151</v>
      </c>
      <c r="B8" s="617" t="s">
        <v>254</v>
      </c>
      <c r="C8" s="1136" t="s">
        <v>254</v>
      </c>
      <c r="D8" s="1131" t="s">
        <v>100</v>
      </c>
      <c r="E8" s="1092" t="s">
        <v>100</v>
      </c>
      <c r="G8" s="121" t="s">
        <v>152</v>
      </c>
      <c r="H8" s="122" t="s">
        <v>153</v>
      </c>
    </row>
    <row r="9" spans="1:8" ht="18" customHeight="1">
      <c r="A9" s="616" t="s">
        <v>154</v>
      </c>
      <c r="B9" s="617" t="s">
        <v>100</v>
      </c>
      <c r="C9" s="1136" t="s">
        <v>254</v>
      </c>
      <c r="D9" s="1130" t="s">
        <v>100</v>
      </c>
      <c r="E9" s="1093" t="s">
        <v>100</v>
      </c>
      <c r="G9" s="121" t="s">
        <v>155</v>
      </c>
      <c r="H9" s="122" t="s">
        <v>156</v>
      </c>
    </row>
    <row r="10" spans="1:8" ht="18" customHeight="1">
      <c r="A10" s="616" t="s">
        <v>157</v>
      </c>
      <c r="B10" s="617" t="s">
        <v>254</v>
      </c>
      <c r="C10" s="1136">
        <v>19689.538</v>
      </c>
      <c r="D10" s="1131" t="s">
        <v>100</v>
      </c>
      <c r="E10" s="1093">
        <v>-4.2061166875692546</v>
      </c>
      <c r="G10" s="121" t="s">
        <v>158</v>
      </c>
      <c r="H10" s="122" t="s">
        <v>159</v>
      </c>
    </row>
    <row r="11" spans="1:8" ht="18" customHeight="1">
      <c r="A11" s="616" t="s">
        <v>160</v>
      </c>
      <c r="B11" s="617" t="s">
        <v>100</v>
      </c>
      <c r="C11" s="1136" t="s">
        <v>100</v>
      </c>
      <c r="D11" s="1130" t="s">
        <v>100</v>
      </c>
      <c r="E11" s="1093" t="s">
        <v>100</v>
      </c>
      <c r="G11" s="121" t="s">
        <v>161</v>
      </c>
      <c r="H11" s="122" t="s">
        <v>162</v>
      </c>
    </row>
    <row r="12" spans="1:8" ht="18" customHeight="1">
      <c r="A12" s="616" t="s">
        <v>163</v>
      </c>
      <c r="B12" s="617" t="s">
        <v>254</v>
      </c>
      <c r="C12" s="1136">
        <v>21236.684000000001</v>
      </c>
      <c r="D12" s="1130" t="s">
        <v>100</v>
      </c>
      <c r="E12" s="1093">
        <v>0.45750305771513156</v>
      </c>
      <c r="G12" s="121" t="s">
        <v>164</v>
      </c>
      <c r="H12" s="122" t="s">
        <v>165</v>
      </c>
    </row>
    <row r="13" spans="1:8" ht="18" customHeight="1" thickBot="1">
      <c r="A13" s="618" t="s">
        <v>166</v>
      </c>
      <c r="B13" s="1050" t="s">
        <v>254</v>
      </c>
      <c r="C13" s="1137">
        <v>18060.457999999999</v>
      </c>
      <c r="D13" s="1132" t="s">
        <v>100</v>
      </c>
      <c r="E13" s="1094">
        <v>0.66474951444145369</v>
      </c>
      <c r="G13" s="123" t="s">
        <v>167</v>
      </c>
      <c r="H13" s="124" t="s">
        <v>168</v>
      </c>
    </row>
    <row r="14" spans="1:8">
      <c r="A14" s="641" t="s">
        <v>95</v>
      </c>
      <c r="B14" s="125"/>
      <c r="C14" s="125"/>
      <c r="D14" s="125"/>
      <c r="E14" s="125"/>
    </row>
    <row r="15" spans="1:8">
      <c r="A15" s="126"/>
      <c r="B15" s="127"/>
      <c r="C15" s="127"/>
      <c r="D15" s="127"/>
    </row>
    <row r="23" spans="1:4" ht="15">
      <c r="D23" s="880"/>
    </row>
    <row r="24" spans="1:4" ht="15">
      <c r="D24" s="880"/>
    </row>
    <row r="25" spans="1:4" ht="15">
      <c r="A25" s="881"/>
      <c r="D25" s="880"/>
    </row>
    <row r="26" spans="1:4" ht="15">
      <c r="A26" s="881"/>
      <c r="D26" s="880"/>
    </row>
    <row r="27" spans="1:4" ht="15">
      <c r="A27" s="881"/>
      <c r="D27" s="880"/>
    </row>
    <row r="28" spans="1:4" ht="15">
      <c r="A28" s="881"/>
      <c r="D28" s="880"/>
    </row>
    <row r="29" spans="1:4" ht="15">
      <c r="A29" s="881"/>
      <c r="D29" s="880"/>
    </row>
    <row r="30" spans="1:4" ht="15">
      <c r="A30" s="881"/>
      <c r="D30" s="880"/>
    </row>
    <row r="31" spans="1:4" ht="15">
      <c r="A31" s="881"/>
      <c r="D31" s="880"/>
    </row>
    <row r="32" spans="1:4" ht="15">
      <c r="A32" s="881"/>
      <c r="D32" s="880"/>
    </row>
    <row r="33" spans="1:13" ht="15">
      <c r="A33" s="881"/>
      <c r="D33" s="880"/>
    </row>
    <row r="34" spans="1:13" ht="15">
      <c r="A34" s="881"/>
      <c r="D34" s="880"/>
    </row>
    <row r="35" spans="1:13" ht="15">
      <c r="A35" s="881"/>
      <c r="D35" s="880"/>
      <c r="M35" s="110" t="s">
        <v>123</v>
      </c>
    </row>
    <row r="36" spans="1:13" ht="15">
      <c r="A36" s="881"/>
      <c r="D36" s="880"/>
    </row>
    <row r="37" spans="1:13" ht="15">
      <c r="A37" s="881"/>
      <c r="D37" s="880"/>
    </row>
    <row r="38" spans="1:13" ht="15">
      <c r="A38" s="881"/>
      <c r="D38" s="880"/>
    </row>
    <row r="39" spans="1:13" ht="15">
      <c r="A39" s="881"/>
      <c r="D39" s="880"/>
    </row>
    <row r="40" spans="1:13" ht="15">
      <c r="A40" s="881"/>
      <c r="D40" s="880"/>
    </row>
    <row r="41" spans="1:13" ht="15">
      <c r="A41" s="881"/>
      <c r="D41" s="880"/>
    </row>
    <row r="42" spans="1:13" ht="15">
      <c r="A42" s="881"/>
      <c r="D42" s="880"/>
    </row>
    <row r="43" spans="1:13" ht="15">
      <c r="A43" s="881"/>
      <c r="D43" s="880"/>
    </row>
    <row r="44" spans="1:13" ht="15">
      <c r="A44" s="881"/>
      <c r="D44" s="880"/>
    </row>
    <row r="45" spans="1:13" ht="15">
      <c r="D45" s="880"/>
    </row>
    <row r="46" spans="1:13" ht="15">
      <c r="A46" s="881"/>
      <c r="D46" s="880"/>
    </row>
    <row r="47" spans="1:13" ht="15">
      <c r="A47" s="881"/>
      <c r="D47" s="880"/>
    </row>
    <row r="48" spans="1:13" ht="15">
      <c r="A48" s="881"/>
      <c r="D48" s="880"/>
    </row>
    <row r="49" spans="1:4" ht="15">
      <c r="A49" s="881"/>
      <c r="D49" s="880"/>
    </row>
    <row r="50" spans="1:4" ht="15">
      <c r="A50" s="881"/>
      <c r="D50" s="880"/>
    </row>
    <row r="51" spans="1:4" ht="15">
      <c r="A51" s="881"/>
      <c r="D51" s="880"/>
    </row>
    <row r="52" spans="1:4" ht="15">
      <c r="A52" s="881"/>
      <c r="D52" s="880"/>
    </row>
    <row r="53" spans="1:4" ht="15">
      <c r="A53" s="881"/>
      <c r="D53" s="880"/>
    </row>
    <row r="54" spans="1:4" ht="15">
      <c r="A54" s="881"/>
    </row>
    <row r="55" spans="1:4" ht="15">
      <c r="A55" s="88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23" t="s">
        <v>426</v>
      </c>
      <c r="B1" s="1323"/>
      <c r="C1" s="1323"/>
      <c r="D1" s="1323"/>
      <c r="E1" s="1323"/>
      <c r="F1" s="1323"/>
      <c r="G1" s="625"/>
      <c r="H1" s="625"/>
    </row>
    <row r="2" spans="1:8" ht="13.5" customHeight="1" thickBot="1"/>
    <row r="3" spans="1:8" ht="27" customHeight="1">
      <c r="A3" s="1319" t="s">
        <v>73</v>
      </c>
      <c r="B3" s="1319" t="s">
        <v>118</v>
      </c>
      <c r="C3" s="1324" t="s">
        <v>82</v>
      </c>
      <c r="D3" s="1325"/>
      <c r="E3" s="1326"/>
      <c r="F3" s="1321" t="s">
        <v>119</v>
      </c>
      <c r="G3" s="1322"/>
      <c r="H3" s="106"/>
    </row>
    <row r="4" spans="1:8" ht="32.25" customHeight="1" thickBot="1">
      <c r="A4" s="1320"/>
      <c r="B4" s="1320"/>
      <c r="C4" s="1144">
        <v>43982</v>
      </c>
      <c r="D4" s="1145">
        <v>43975</v>
      </c>
      <c r="E4" s="1146">
        <v>43618</v>
      </c>
      <c r="F4" s="868" t="s">
        <v>344</v>
      </c>
      <c r="G4" s="869" t="s">
        <v>120</v>
      </c>
      <c r="H4" s="106"/>
    </row>
    <row r="5" spans="1:8" ht="29.25" customHeight="1">
      <c r="A5" s="916" t="s">
        <v>124</v>
      </c>
      <c r="B5" s="1028" t="s">
        <v>324</v>
      </c>
      <c r="C5" s="870">
        <v>516.83000000000004</v>
      </c>
      <c r="D5" s="1100">
        <v>464.49299999999999</v>
      </c>
      <c r="E5" s="1081">
        <v>668.41</v>
      </c>
      <c r="F5" s="1227">
        <v>11.267554085852757</v>
      </c>
      <c r="G5" s="1228">
        <v>-22.677697820200166</v>
      </c>
      <c r="H5" s="106"/>
    </row>
    <row r="6" spans="1:8" ht="28.5" customHeight="1" thickBot="1">
      <c r="A6" s="917" t="s">
        <v>125</v>
      </c>
      <c r="B6" s="1027" t="s">
        <v>324</v>
      </c>
      <c r="C6" s="1082">
        <v>614.15</v>
      </c>
      <c r="D6" s="1101">
        <v>651.58900000000006</v>
      </c>
      <c r="E6" s="1083">
        <v>939.15</v>
      </c>
      <c r="F6" s="1229">
        <v>-5.7457998830551276</v>
      </c>
      <c r="G6" s="1230">
        <v>-34.605760528137147</v>
      </c>
      <c r="H6" s="106"/>
    </row>
    <row r="7" spans="1:8" ht="32.25" customHeight="1" thickBot="1">
      <c r="A7" s="918" t="s">
        <v>121</v>
      </c>
      <c r="B7" s="1029" t="s">
        <v>122</v>
      </c>
      <c r="C7" s="1082" t="s">
        <v>100</v>
      </c>
      <c r="D7" s="1140" t="s">
        <v>100</v>
      </c>
      <c r="E7" s="1141" t="s">
        <v>100</v>
      </c>
      <c r="F7" s="1142" t="s">
        <v>100</v>
      </c>
      <c r="G7" s="1143" t="s">
        <v>100</v>
      </c>
      <c r="H7" s="106"/>
    </row>
    <row r="8" spans="1:8" s="106" customFormat="1" ht="15.75">
      <c r="A8" s="908" t="s">
        <v>438</v>
      </c>
      <c r="B8" s="909"/>
      <c r="D8" s="884"/>
      <c r="E8" s="885"/>
      <c r="F8" s="886"/>
      <c r="G8" s="886"/>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30" t="s">
        <v>89</v>
      </c>
      <c r="C1" s="1330"/>
      <c r="D1" s="1330"/>
      <c r="E1" s="1330"/>
      <c r="F1" s="8"/>
      <c r="G1" s="7"/>
    </row>
    <row r="2" spans="2:17" ht="20.25" thickBot="1">
      <c r="B2" s="838"/>
      <c r="C2" s="7"/>
      <c r="D2" s="7"/>
      <c r="E2" s="7"/>
      <c r="F2" s="7"/>
      <c r="H2" s="61"/>
      <c r="I2" s="61"/>
      <c r="J2" s="61"/>
      <c r="K2" s="61"/>
      <c r="L2" s="61"/>
      <c r="M2" s="61"/>
      <c r="N2" s="61"/>
      <c r="O2" s="61"/>
      <c r="P2" s="61"/>
      <c r="Q2" s="61"/>
    </row>
    <row r="3" spans="2:17" ht="25.5" customHeight="1">
      <c r="B3" s="1195"/>
      <c r="C3" s="1070" t="s">
        <v>315</v>
      </c>
      <c r="D3" s="1071"/>
      <c r="E3" s="1072" t="s">
        <v>69</v>
      </c>
      <c r="F3" s="1328"/>
    </row>
    <row r="4" spans="2:17" ht="34.5" customHeight="1" thickBot="1">
      <c r="B4" s="1194" t="s">
        <v>43</v>
      </c>
      <c r="C4" s="1169">
        <v>43980</v>
      </c>
      <c r="D4" s="1169">
        <v>43973</v>
      </c>
      <c r="E4" s="1073" t="s">
        <v>311</v>
      </c>
      <c r="F4" s="1329"/>
      <c r="G4" s="637" t="s">
        <v>42</v>
      </c>
      <c r="H4" s="105"/>
      <c r="I4" s="105"/>
      <c r="J4" s="105"/>
      <c r="K4" s="105"/>
      <c r="L4" s="105"/>
      <c r="M4" s="105"/>
      <c r="N4" s="105"/>
      <c r="O4" s="105"/>
      <c r="P4" s="105"/>
      <c r="Q4" s="105"/>
    </row>
    <row r="5" spans="2:17" ht="29.25" customHeight="1">
      <c r="B5" s="1031" t="s">
        <v>316</v>
      </c>
      <c r="C5" s="1074"/>
      <c r="D5" s="1074"/>
      <c r="E5" s="1075"/>
      <c r="F5" s="10"/>
      <c r="G5" s="1327" t="s">
        <v>343</v>
      </c>
      <c r="H5" s="1327"/>
      <c r="I5" s="1327"/>
      <c r="J5" s="1327"/>
      <c r="K5" s="1327"/>
      <c r="L5" s="1327"/>
      <c r="M5" s="1327"/>
      <c r="N5" s="1327"/>
      <c r="O5" s="1327"/>
      <c r="P5" s="1327"/>
      <c r="Q5" s="1327"/>
    </row>
    <row r="6" spans="2:17" ht="21" customHeight="1">
      <c r="B6" s="619" t="s">
        <v>44</v>
      </c>
      <c r="C6" s="1076" t="s">
        <v>100</v>
      </c>
      <c r="D6" s="1076" t="s">
        <v>100</v>
      </c>
      <c r="E6" s="1023" t="s">
        <v>100</v>
      </c>
      <c r="F6" s="10"/>
      <c r="G6" s="1327"/>
      <c r="H6" s="1327"/>
      <c r="I6" s="1327"/>
      <c r="J6" s="1327"/>
      <c r="K6" s="1327"/>
      <c r="L6" s="1327"/>
      <c r="M6" s="1327"/>
      <c r="N6" s="1327"/>
      <c r="O6" s="1327"/>
      <c r="P6" s="1327"/>
      <c r="Q6" s="1327"/>
    </row>
    <row r="7" spans="2:17" ht="15.75">
      <c r="B7" s="619" t="s">
        <v>45</v>
      </c>
      <c r="C7" s="620" t="s">
        <v>100</v>
      </c>
      <c r="D7" s="620" t="s">
        <v>100</v>
      </c>
      <c r="E7" s="866" t="s">
        <v>100</v>
      </c>
      <c r="F7" s="16"/>
      <c r="G7" s="15"/>
      <c r="H7" s="15"/>
      <c r="I7" s="6"/>
      <c r="J7" s="9"/>
      <c r="K7" s="9"/>
      <c r="L7" s="9"/>
      <c r="M7" s="9"/>
      <c r="N7" s="9"/>
    </row>
    <row r="8" spans="2:17" ht="15.75">
      <c r="B8" s="638" t="s">
        <v>46</v>
      </c>
      <c r="C8" s="626" t="s">
        <v>254</v>
      </c>
      <c r="D8" s="626" t="s">
        <v>254</v>
      </c>
      <c r="E8" s="955" t="s">
        <v>100</v>
      </c>
      <c r="F8" s="10"/>
      <c r="G8" s="17"/>
      <c r="H8" s="17"/>
      <c r="I8" s="18"/>
      <c r="J8" s="9"/>
      <c r="K8" s="9"/>
      <c r="L8" s="9"/>
      <c r="M8" s="9"/>
      <c r="N8" s="9"/>
    </row>
    <row r="9" spans="2:17" ht="15.75">
      <c r="B9" s="639" t="s">
        <v>256</v>
      </c>
      <c r="C9" s="627" t="s">
        <v>100</v>
      </c>
      <c r="D9" s="627" t="s">
        <v>100</v>
      </c>
      <c r="E9" s="867" t="s">
        <v>100</v>
      </c>
      <c r="F9" s="10"/>
      <c r="G9" s="19"/>
      <c r="H9" s="19"/>
      <c r="I9" s="20"/>
      <c r="J9" s="13"/>
      <c r="K9" s="12"/>
      <c r="L9" s="14"/>
    </row>
    <row r="10" spans="2:17" ht="15.75">
      <c r="B10" s="639" t="s">
        <v>257</v>
      </c>
      <c r="C10" s="627" t="s">
        <v>100</v>
      </c>
      <c r="D10" s="627" t="s">
        <v>100</v>
      </c>
      <c r="E10" s="867" t="s">
        <v>100</v>
      </c>
      <c r="F10" s="16"/>
      <c r="G10" s="19"/>
      <c r="H10" s="19"/>
      <c r="I10" s="20"/>
      <c r="J10" s="21"/>
      <c r="K10" s="11"/>
      <c r="L10" s="22"/>
    </row>
    <row r="11" spans="2:17" ht="15.75">
      <c r="B11" s="639" t="s">
        <v>351</v>
      </c>
      <c r="C11" s="1077" t="s">
        <v>100</v>
      </c>
      <c r="D11" s="1077" t="s">
        <v>100</v>
      </c>
      <c r="E11" s="867" t="s">
        <v>100</v>
      </c>
      <c r="F11" s="10"/>
      <c r="G11" s="23"/>
      <c r="H11" s="23"/>
      <c r="I11" s="20"/>
      <c r="J11" s="13"/>
      <c r="K11" s="12"/>
      <c r="L11" s="14"/>
    </row>
    <row r="12" spans="2:17" ht="22.5" customHeight="1">
      <c r="B12" s="1030" t="s">
        <v>317</v>
      </c>
      <c r="C12" s="620"/>
      <c r="D12" s="620"/>
      <c r="E12" s="866"/>
      <c r="F12" s="10"/>
      <c r="G12" s="23"/>
      <c r="H12" s="23"/>
      <c r="I12" s="24"/>
      <c r="J12" s="13"/>
      <c r="K12" s="12"/>
      <c r="L12" s="14"/>
    </row>
    <row r="13" spans="2:17" ht="15.75">
      <c r="B13" s="619" t="s">
        <v>44</v>
      </c>
      <c r="C13" s="1078" t="s">
        <v>100</v>
      </c>
      <c r="D13" s="1076" t="s">
        <v>100</v>
      </c>
      <c r="E13" s="1023" t="s">
        <v>100</v>
      </c>
      <c r="F13" s="16"/>
      <c r="G13" s="23"/>
      <c r="H13" s="23"/>
      <c r="I13" s="20"/>
      <c r="J13" s="21"/>
      <c r="K13" s="11"/>
      <c r="L13" s="22"/>
    </row>
    <row r="14" spans="2:17" ht="15.75">
      <c r="B14" s="619" t="s">
        <v>45</v>
      </c>
      <c r="C14" s="1078" t="s">
        <v>100</v>
      </c>
      <c r="D14" s="620" t="s">
        <v>100</v>
      </c>
      <c r="E14" s="1023" t="s">
        <v>100</v>
      </c>
      <c r="F14" s="16"/>
      <c r="G14" s="23"/>
      <c r="H14" s="23"/>
      <c r="I14" s="20"/>
      <c r="J14" s="21"/>
      <c r="K14" s="11"/>
      <c r="L14" s="22"/>
    </row>
    <row r="15" spans="2:17" ht="15.75">
      <c r="B15" s="638" t="s">
        <v>46</v>
      </c>
      <c r="C15" s="626" t="s">
        <v>254</v>
      </c>
      <c r="D15" s="626" t="s">
        <v>254</v>
      </c>
      <c r="E15" s="955" t="s">
        <v>100</v>
      </c>
      <c r="F15" s="16"/>
      <c r="G15" s="25"/>
      <c r="H15" s="25"/>
      <c r="I15" s="26"/>
      <c r="J15" s="21"/>
      <c r="K15" s="11"/>
      <c r="L15" s="22"/>
    </row>
    <row r="16" spans="2:17" ht="15.75">
      <c r="B16" s="639" t="s">
        <v>256</v>
      </c>
      <c r="C16" s="627" t="s">
        <v>100</v>
      </c>
      <c r="D16" s="627" t="s">
        <v>100</v>
      </c>
      <c r="E16" s="1024" t="s">
        <v>100</v>
      </c>
      <c r="F16" s="16"/>
      <c r="G16" s="19"/>
      <c r="H16" s="19"/>
      <c r="I16" s="20"/>
      <c r="J16" s="21"/>
      <c r="K16" s="11"/>
      <c r="L16" s="22"/>
    </row>
    <row r="17" spans="2:15" ht="15.75">
      <c r="B17" s="639" t="s">
        <v>257</v>
      </c>
      <c r="C17" s="627" t="s">
        <v>100</v>
      </c>
      <c r="D17" s="627" t="s">
        <v>100</v>
      </c>
      <c r="E17" s="1024" t="s">
        <v>100</v>
      </c>
      <c r="F17" s="16"/>
      <c r="G17" s="19"/>
      <c r="H17" s="19"/>
      <c r="I17" s="20"/>
      <c r="J17" s="21"/>
      <c r="K17" s="11"/>
      <c r="L17" s="22"/>
    </row>
    <row r="18" spans="2:15" ht="15.75">
      <c r="B18" s="639" t="s">
        <v>351</v>
      </c>
      <c r="C18" s="1077" t="s">
        <v>100</v>
      </c>
      <c r="D18" s="1077" t="s">
        <v>100</v>
      </c>
      <c r="E18" s="1024" t="s">
        <v>100</v>
      </c>
      <c r="F18" s="16"/>
      <c r="G18" s="23"/>
      <c r="H18" s="23"/>
      <c r="I18" s="20"/>
      <c r="J18" s="21"/>
      <c r="K18" s="11"/>
      <c r="L18" s="22"/>
    </row>
    <row r="19" spans="2:15" ht="20.25" customHeight="1">
      <c r="B19" s="1030" t="s">
        <v>318</v>
      </c>
      <c r="C19" s="620"/>
      <c r="D19" s="620"/>
      <c r="E19" s="866"/>
      <c r="F19" s="16"/>
      <c r="G19" s="23"/>
      <c r="H19" s="23"/>
      <c r="I19" s="24"/>
      <c r="J19" s="21"/>
      <c r="K19" s="11"/>
      <c r="L19" s="22"/>
      <c r="O19" t="s">
        <v>123</v>
      </c>
    </row>
    <row r="20" spans="2:15" ht="15.75">
      <c r="B20" s="619" t="s">
        <v>44</v>
      </c>
      <c r="C20" s="1078" t="s">
        <v>100</v>
      </c>
      <c r="D20" s="620" t="s">
        <v>100</v>
      </c>
      <c r="E20" s="1023" t="s">
        <v>100</v>
      </c>
      <c r="F20" s="16"/>
      <c r="G20" s="23"/>
      <c r="H20" s="23"/>
      <c r="I20" s="20"/>
      <c r="J20" s="21"/>
      <c r="K20" s="11"/>
      <c r="L20" s="22"/>
    </row>
    <row r="21" spans="2:15" ht="15.75">
      <c r="B21" s="619" t="s">
        <v>45</v>
      </c>
      <c r="C21" s="1078" t="s">
        <v>100</v>
      </c>
      <c r="D21" s="620" t="s">
        <v>100</v>
      </c>
      <c r="E21" s="1023" t="s">
        <v>100</v>
      </c>
      <c r="F21" s="16"/>
      <c r="G21" s="23"/>
      <c r="H21" s="23"/>
      <c r="I21" s="20"/>
      <c r="J21" s="21"/>
      <c r="K21" s="11"/>
      <c r="L21" s="22"/>
    </row>
    <row r="22" spans="2:15" ht="15.75">
      <c r="B22" s="638" t="s">
        <v>46</v>
      </c>
      <c r="C22" s="626" t="s">
        <v>254</v>
      </c>
      <c r="D22" s="626" t="s">
        <v>254</v>
      </c>
      <c r="E22" s="955" t="s">
        <v>100</v>
      </c>
      <c r="F22" s="16"/>
      <c r="G22" s="25"/>
      <c r="H22" s="25"/>
      <c r="I22" s="26"/>
      <c r="J22" s="21"/>
      <c r="K22" s="11"/>
      <c r="L22" s="22"/>
      <c r="O22" s="58"/>
    </row>
    <row r="23" spans="2:15" ht="15.75">
      <c r="B23" s="639" t="s">
        <v>256</v>
      </c>
      <c r="C23" s="627" t="s">
        <v>100</v>
      </c>
      <c r="D23" s="627" t="s">
        <v>100</v>
      </c>
      <c r="E23" s="1024" t="s">
        <v>100</v>
      </c>
      <c r="F23" s="16"/>
      <c r="G23" s="19"/>
      <c r="H23" s="19"/>
      <c r="I23" s="20"/>
      <c r="J23" s="21"/>
      <c r="K23" s="11"/>
      <c r="L23" s="22"/>
    </row>
    <row r="24" spans="2:15" ht="15.75">
      <c r="B24" s="639" t="s">
        <v>257</v>
      </c>
      <c r="C24" s="627" t="s">
        <v>100</v>
      </c>
      <c r="D24" s="627" t="s">
        <v>100</v>
      </c>
      <c r="E24" s="1024" t="s">
        <v>100</v>
      </c>
      <c r="F24" s="16"/>
      <c r="G24" s="19"/>
      <c r="H24" s="19"/>
      <c r="I24" s="20"/>
      <c r="J24" s="21"/>
      <c r="K24" s="11"/>
      <c r="L24" s="22"/>
    </row>
    <row r="25" spans="2:15" ht="16.5" thickBot="1">
      <c r="B25" s="640" t="s">
        <v>351</v>
      </c>
      <c r="C25" s="636" t="s">
        <v>100</v>
      </c>
      <c r="D25" s="636" t="s">
        <v>100</v>
      </c>
      <c r="E25" s="1025"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I-III_2020</vt:lpstr>
      <vt:lpstr>Eksport I-III_2020</vt:lpstr>
      <vt:lpstr>Import_I-III_2020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2020-06-05T10:08:52Z</dcterms:modified>
</cp:coreProperties>
</file>