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Jolanta Kwiatkowska\Współpraca\13.5.2\"/>
    </mc:Choice>
  </mc:AlternateContent>
  <xr:revisionPtr revIDLastSave="0" documentId="8_{068745D4-3316-403E-861C-49A958B00D7A}" xr6:coauthVersionLast="47" xr6:coauthVersionMax="47" xr10:uidLastSave="{00000000-0000-0000-0000-000000000000}"/>
  <bookViews>
    <workbookView xWindow="-120" yWindow="-120" windowWidth="29040" windowHeight="15840" xr2:uid="{A890535A-16D5-4FDD-BE6C-FE691B44DCF9}"/>
  </bookViews>
  <sheets>
    <sheet name="kwota pomoc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[1]Listy!#REF!</definedName>
    <definedName name="alternatywa">[1]Listy!$A$65:$A$67</definedName>
    <definedName name="B">[1]Listy!#REF!</definedName>
    <definedName name="cel_wopp">[1]Listy!$A$1:$A$5</definedName>
    <definedName name="cel_złożenia_wopp">'[2]0.Identyf.'!$AO$18:$AO$19</definedName>
    <definedName name="cele">'[2]II.DANE OPERACJI'!$AI$12,'[2]II.DANE OPERACJI'!#REF!,'[2]II.DANE OPERACJI'!#REF!,'[2]II.DANE OPERACJI'!$Q$16,'[2]II.DANE OPERACJI'!$Q$19,'[2]II.DANE OPERACJI'!$Q$22</definedName>
    <definedName name="dddd">'[3]Sekcje_B_III. Opis operacji'!#REF!</definedName>
    <definedName name="Dzialania">'[4]Sekcje_B_III. Opis operacji'!#REF!</definedName>
    <definedName name="excelblog_Komunikat1">"W polu z kwotą nie znajduje się liczba"</definedName>
    <definedName name="excelblog_Komunikat2">"Kwota do zamiany jest nieprawidłowa (zbyt duża lub ujemna)"</definedName>
    <definedName name="forma">[1]Listy!$A$98:$A$110</definedName>
    <definedName name="forma_prawna">[1]Listy!#REF!</definedName>
    <definedName name="forma_prawna1">[1]Listy!$A$7:$A$11</definedName>
    <definedName name="g">[1]Listy!#REF!</definedName>
    <definedName name="IIetap">[1]Listy!#REF!</definedName>
    <definedName name="innowacja">[1]Listy!$A$69:$A$71</definedName>
    <definedName name="inny_p.">'[2]0.Identyf.'!#REF!</definedName>
    <definedName name="IXSY">'[5]III.Charakt.'!$AP$1:$AP$2</definedName>
    <definedName name="KOD_GŁÓWNY">'[2]III.Charakt.'!$AC$102,'[2]III.Charakt.'!$AC$106,'[2]III.Charakt.'!$AC$110,'[2]III.Charakt.'!$AC$114,'[2]III.Charakt.'!$AC$117,'[2]III.Charakt.'!$AC$120,'[2]III.Charakt.'!$AC$123,'[2]III.Charakt.'!$Q$125,'[2]III.Charakt.'!$Q$127,'[2]III.Charakt.'!$AC$130,'[2]III.Charakt.'!$AC$134,'[2]III.Charakt.'!$AC$137,'[2]III.Charakt.'!$AC$140,'[2]III.Charakt.'!$AC$143,'[2]III.Charakt.'!$AC$147,'[2]III.Charakt.'!$AC$150,'[2]III.Charakt.'!$AC$153,'[2]III.Charakt.'!$AC$157,'[2]III.Charakt.'!$AC$160,'[2]III.Charakt.'!$AC$163,'[2]III.Charakt.'!$AC$167,'[2]III.Charakt.'!$AC$170,'[2]III.Charakt.'!$AC$173,'[2]III.Charakt.'!$AC$176,'[2]III.Charakt.'!$AC$179,'[2]III.Charakt.'!$AC$183,'[2]III.Charakt.'!$AC$187</definedName>
    <definedName name="KOD_GŁÓWNY_ZAKŁAD_JAKI_JEST">'[2]III.Charakt.'!$AC$102,'[2]III.Charakt.'!$AC$106,'[2]III.Charakt.'!$AC$110,'[2]III.Charakt.'!$AC$114,'[2]III.Charakt.'!$AC$117,'[2]III.Charakt.'!$AC$120,'[2]III.Charakt.'!$AC$123,'[2]III.Charakt.'!$Q$125,'[2]III.Charakt.'!$Q$127,'[2]III.Charakt.'!$AC$130,'[2]III.Charakt.'!$AC$134,'[2]III.Charakt.'!$AC$137,'[2]III.Charakt.'!$AC$140,'[2]III.Charakt.'!$AC$143,'[2]III.Charakt.'!$AC$147,'[2]III.Charakt.'!$AC$150,'[2]III.Charakt.'!$AC$153,'[2]III.Charakt.'!$AC$157,'[2]III.Charakt.'!$AC$160,'[2]III.Charakt.'!$AC$163,'[2]III.Charakt.'!$AC$167,'[2]III.Charakt.'!$AC$170,'[2]III.Charakt.'!$AC$173,'[2]III.Charakt.'!$AC$176,'[2]III.Charakt.'!$AC$179,'[2]III.Charakt.'!$AC$183,'[2]III.Charakt.'!$AC$187,'[2]III.Charakt.'!$AH$192,'[2]III.Charakt.'!#REF!,'[2]III.Charakt.'!$AH$196,'[2]III.Charakt.'!$AC$200,'[2]III.Charakt.'!$AC$203</definedName>
    <definedName name="KODY_DODATKOWE_ZAKŁAD_JAKI_JEST">'[2]III.Charakt.'!$AH$102,'[2]III.Charakt.'!$AH$106,'[2]III.Charakt.'!$AH$110,'[2]III.Charakt.'!$AH$114,'[2]III.Charakt.'!$AH$117,'[2]III.Charakt.'!$AH$120,'[2]III.Charakt.'!$AH$123,'[2]III.Charakt.'!$AH$130,'[2]III.Charakt.'!$AH$134,'[2]III.Charakt.'!$AH$137,'[2]III.Charakt.'!$AH$140,'[2]III.Charakt.'!$AH$143,'[2]III.Charakt.'!$AH$147,'[2]III.Charakt.'!$AH$150,'[2]III.Charakt.'!$AH$153,'[2]III.Charakt.'!$AH$157,'[2]III.Charakt.'!$AH$160,'[2]III.Charakt.'!$AH$163,'[2]III.Charakt.'!$AH$167,'[2]III.Charakt.'!$AH$167,'[2]III.Charakt.'!$AH$170,'[2]III.Charakt.'!$AH$173,'[2]III.Charakt.'!$AH$176,'[2]III.Charakt.'!$AH$179,'[2]III.Charakt.'!$AH$183,'[2]III.Charakt.'!$AH$187,'[2]III.Charakt.'!$AH$192,'[2]III.Charakt.'!#REF!,'[2]III.Charakt.'!$AH$196,'[2]III.Charakt.'!$AC$200,'[2]III.Charakt.'!$AC$203</definedName>
    <definedName name="koniec">#REF!</definedName>
    <definedName name="limit">[1]Listy!$A$112:$A$114</definedName>
    <definedName name="new">[1]Listy!#REF!</definedName>
    <definedName name="Obecnie_przetwarzane">'[2]III.Charakt.'!$AN$212:$AN$213</definedName>
    <definedName name="obywatelstwo">[1]Listy!$A$13:$A$41</definedName>
    <definedName name="osoba_do_kontaktu">'[2]0.Identyf.'!#REF!</definedName>
    <definedName name="oswiadczenie">[7]Listy!$A$166:$A$168</definedName>
    <definedName name="PKD">[1]Listy!$A$79:$A$82</definedName>
    <definedName name="PKD_BEZ_NOWYCH_ZAKŁADÓW_GDY_INNY_PODMIOT">'[2]III.Charakt.'!$AC$102,'[2]III.Charakt.'!$AH$102,'[2]III.Charakt.'!$AC$106,'[2]III.Charakt.'!$AH$106,'[2]III.Charakt.'!$AC$110,'[2]III.Charakt.'!$AH$110,'[2]III.Charakt.'!$AC$114,'[2]III.Charakt.'!$AH$114,'[2]III.Charakt.'!$AC$117,'[2]III.Charakt.'!$AH$117,'[2]III.Charakt.'!$AC$120,'[2]III.Charakt.'!$AH$120,'[2]III.Charakt.'!$AC$130,'[2]III.Charakt.'!$AH$130,'[2]III.Charakt.'!$AC$134,'[2]III.Charakt.'!$AH$134,'[2]III.Charakt.'!$AC$137,'[2]III.Charakt.'!$AH$137,'[2]III.Charakt.'!$AC$157,'[2]III.Charakt.'!$AH$157,'[2]III.Charakt.'!$AC$167,'[2]III.Charakt.'!$AH$167,'[2]III.Charakt.'!$AC$173,'[2]III.Charakt.'!$AH$173,'[2]III.Charakt.'!$AC$176,'[2]III.Charakt.'!$AH$176,'[2]III.Charakt.'!$AC$179,'[2]III.Charakt.'!$AH$179</definedName>
    <definedName name="płeć">[1]Listy!$A$43:$A$45</definedName>
    <definedName name="początek">#REF!</definedName>
    <definedName name="POW_DOLNO">[1]Listy!#REF!</definedName>
    <definedName name="powiaty">'[2]0.Identyf.'!$AT$4:$AT$401</definedName>
    <definedName name="powiazania">[8]Lista!$A$10:$A$14</definedName>
    <definedName name="RAZEM">#REF!</definedName>
    <definedName name="rodzaj_operacji">'[2]II.DANE OPERACJI'!#REF!</definedName>
    <definedName name="rozporządzenia">[1]Listy!$A$93:$A$96</definedName>
    <definedName name="schemat">'[4]Sekcje_B_III. Opis operacji'!#REF!</definedName>
    <definedName name="shsh">[9]Listy!#REF!</definedName>
    <definedName name="sssss">'[4]Sekcje_B_III. Opis operacji'!#REF!</definedName>
    <definedName name="status1">[8]Lista!$A$1:$A$4</definedName>
    <definedName name="TAK">[1]Listy!$A$88:$A$89</definedName>
    <definedName name="tak_i_nie">'[2]II.DANE OPERACJI'!$AO$2:$AO$3</definedName>
    <definedName name="terminy_WoP">[2]LISTY!$A$1:$A$121</definedName>
    <definedName name="VII.Inf.zał.">[1]Listy!#REF!</definedName>
    <definedName name="VII.Infza.">[1]Listy!#REF!</definedName>
    <definedName name="wartość_wskaźnika">'[10]II.Id. OPERACJI'!$AO$24:$AO$25</definedName>
    <definedName name="województwa">'[2]0.Identyf.'!$AR$4:$AR$19</definedName>
    <definedName name="wskaźniki">'[10]II.Id.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KŁAD_JAKI_JEST">'[2]III.Charakt.'!$AH$192,'[2]III.Charakt.'!#REF!,'[2]III.Charakt.'!$AH$196,'[2]III.Charakt.'!$AC$200,'[2]III.Charakt.'!$AC$203</definedName>
    <definedName name="zazn">'[11]II.Id. OPERACJI'!$AO$1:$AO$2</definedName>
    <definedName name="zaznaczenie">'[10]II.Id. OPERACJI'!$AO$1:$AO$2</definedName>
    <definedName name="zrf">'[2]II.DANE OPERACJI'!$AI$12,'[2]II.DANE OPERACJI'!#REF!,'[2]II.DANE OPERACJI'!#REF!,'[2]II.DANE OPERACJI'!$Q$16,'[2]II.DANE OPERACJI'!$Q$19,'[2]II.DANE OPERACJI'!$Q$22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C10" i="1"/>
  <c r="E10" i="1" s="1"/>
  <c r="C9" i="1"/>
  <c r="E9" i="1" s="1"/>
  <c r="C8" i="1"/>
  <c r="C11" i="1" l="1"/>
  <c r="E11" i="1" s="1"/>
  <c r="C12" i="1"/>
  <c r="E12" i="1" s="1"/>
  <c r="E8" i="1"/>
  <c r="C13" i="1" l="1"/>
  <c r="E13" i="1"/>
  <c r="H8" i="1" s="1"/>
  <c r="F12" i="1" l="1"/>
  <c r="F11" i="1"/>
  <c r="F10" i="1"/>
  <c r="F9" i="1"/>
  <c r="F8" i="1"/>
  <c r="F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tc={E1583B24-8C68-4FDC-9370-4994108FB0F2}</author>
  </authors>
  <commentList>
    <comment ref="H8" authorId="0" shapeId="0" xr:uid="{E1583B24-8C68-4FDC-9370-4994108FB0F2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Aneksy =&gt; tworzymy nowy wskaźnik, pomniejszając kwotę 2 500 000 zł o poprzednie etapy. Np. aneks dotyczy trzeciego etapu, wskaźnik liczymy względem 2 500 000 minus kwoty z obowiązującej przed aneksem umowy dla etapu pierwszego i drugiego</t>
      </text>
    </comment>
  </commentList>
</comments>
</file>

<file path=xl/sharedStrings.xml><?xml version="1.0" encoding="utf-8"?>
<sst xmlns="http://schemas.openxmlformats.org/spreadsheetml/2006/main" count="23" uniqueCount="23">
  <si>
    <t>A. Budowy, przebudowy lub remontu połączonego z modernizacją obiektów lub infrastruktury (Kbud)</t>
  </si>
  <si>
    <t>A. Zakupu lub instalacji (Kzi)</t>
  </si>
  <si>
    <t xml:space="preserve">
A.1 Inwestycje nieprodukcyjne (Kin)</t>
  </si>
  <si>
    <t>B. Badań (Kba)</t>
  </si>
  <si>
    <t>C. Bieżące (Kbi)</t>
  </si>
  <si>
    <t>D. Ogólne (Ko)</t>
  </si>
  <si>
    <t>kategorie kosztów kwalifikowalnych</t>
  </si>
  <si>
    <t>planowana kwota kosztów kwalifikowalnych</t>
  </si>
  <si>
    <t>limity kosztów kwalifikowalnych [%]</t>
  </si>
  <si>
    <t>kwota pomocy wg kwalifikowalnych</t>
  </si>
  <si>
    <t>kwota pomocy ostateczna</t>
  </si>
  <si>
    <t>limit pomocy</t>
  </si>
  <si>
    <t>wsk limitu pomocy</t>
  </si>
  <si>
    <t>A.</t>
  </si>
  <si>
    <t>A1</t>
  </si>
  <si>
    <t>B.</t>
  </si>
  <si>
    <t>C.</t>
  </si>
  <si>
    <t>ryczałt</t>
  </si>
  <si>
    <t xml:space="preserve">D. </t>
  </si>
  <si>
    <t>Suma</t>
  </si>
  <si>
    <t>limity kosztów kwalifikowalnych [%]2</t>
  </si>
  <si>
    <t>* żółte komórki należy wypełnić danymi, pozostałe zostały zablokowane do edycji, część zawiera formuły obliczeniowe</t>
  </si>
  <si>
    <t>tabela została uzupełniona przykładowymi danymi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</si>
</sst>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Border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4" fontId="0" fillId="0" borderId="0" xfId="0" applyNumberFormat="1" applyBorder="1" applyProtection="1"/>
    <xf numFmtId="9" fontId="0" fillId="0" borderId="0" xfId="1" applyFont="1" applyBorder="1" applyProtection="1"/>
    <xf numFmtId="4" fontId="1" fillId="0" borderId="0" xfId="0" applyNumberFormat="1" applyFont="1" applyBorder="1" applyProtection="1"/>
    <xf numFmtId="0" fontId="4" fillId="0" borderId="0" xfId="0" applyFont="1" applyBorder="1" applyProtection="1"/>
    <xf numFmtId="4" fontId="4" fillId="0" borderId="0" xfId="0" applyNumberFormat="1" applyFont="1" applyBorder="1" applyProtection="1"/>
    <xf numFmtId="0" fontId="5" fillId="0" borderId="2" xfId="0" applyFont="1" applyBorder="1" applyAlignment="1" applyProtection="1">
      <alignment wrapText="1"/>
    </xf>
    <xf numFmtId="0" fontId="5" fillId="0" borderId="0" xfId="0" applyFont="1" applyBorder="1" applyProtection="1"/>
    <xf numFmtId="0" fontId="5" fillId="0" borderId="3" xfId="0" applyFont="1" applyBorder="1" applyAlignment="1" applyProtection="1">
      <alignment wrapText="1"/>
    </xf>
    <xf numFmtId="0" fontId="5" fillId="0" borderId="3" xfId="0" applyFont="1" applyBorder="1" applyProtection="1"/>
    <xf numFmtId="4" fontId="0" fillId="2" borderId="0" xfId="0" applyNumberFormat="1" applyFill="1" applyBorder="1" applyProtection="1">
      <protection locked="0"/>
    </xf>
    <xf numFmtId="4" fontId="5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 wrapText="1"/>
    </xf>
  </cellXfs>
  <cellStyles count="2">
    <cellStyle name="Normalny" xfId="0" builtinId="0"/>
    <cellStyle name="Procentowy" xfId="1" builtinId="5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protection locked="1" hidden="0"/>
    </dxf>
    <dxf>
      <protection locked="1" hidden="0"/>
    </dxf>
    <dxf>
      <protection locked="1" hidden="0"/>
    </dxf>
    <dxf>
      <numFmt numFmtId="164" formatCode="#,##0.000"/>
      <protection locked="1" hidden="0"/>
    </dxf>
    <dxf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1" hidden="0"/>
    </dxf>
    <dxf>
      <numFmt numFmtId="4" formatCode="#,##0.00"/>
      <protection locked="1" hidden="0"/>
    </dxf>
    <dxf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Invisible" pivot="0" table="0" count="0" xr9:uid="{754377FD-7A2B-4072-9EAF-88AF54C9A4C6}"/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D\WL\01_PROW%202014-2020\01_Procedury%20i%20Wnioski\01_WoPP\02_WoPP_19.2\WoPP_inne%20ni&#380;%20LGD%20i%20w&#322;asne\3_WoPP_19.2_z\4.%20WoPP_19%202_1z-.18.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DOPiPT\WTWI\Jolanta%20Kwiatkowska\Wsp&#243;&#322;praca\13.5.2\kalkulator%20koszt&#243;w.xlsx" TargetMode="External"/><Relationship Id="rId1" Type="http://schemas.openxmlformats.org/officeDocument/2006/relationships/externalLinkPath" Target="kalkulator%20koszt&#243;w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szty"/>
      <sheetName val="koszty na etap"/>
      <sheetName val="kwota pomocy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  <sheetName val="teryt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D0CBA5-C42B-4B4E-93E5-29F4C1ECC934}" name="Tabela1" displayName="Tabela1" ref="A7:H13" totalsRowShown="0" headerRowDxfId="0">
  <autoFilter ref="A7:H13" xr:uid="{E9D0CBA5-C42B-4B4E-93E5-29F4C1ECC934}"/>
  <tableColumns count="8">
    <tableColumn id="1" xr3:uid="{C7527724-57D7-480F-BF43-710A392A6C20}" name="kategorie kosztów kwalifikowalnych" dataDxfId="8"/>
    <tableColumn id="2" xr3:uid="{38313A01-61CE-438E-9B53-2F4F99E8287C}" name="planowana kwota kosztów kwalifikowalnych" dataDxfId="7"/>
    <tableColumn id="3" xr3:uid="{BF5F4716-2F80-4008-B93E-26AD6DD0458C}" name="limity kosztów kwalifikowalnych [%]" dataDxfId="6"/>
    <tableColumn id="4" xr3:uid="{77C143C7-062A-4681-ACE3-744C8B893B26}" name="limity kosztów kwalifikowalnych [%]2" dataDxfId="5" dataCellStyle="Procentowy"/>
    <tableColumn id="5" xr3:uid="{FCC2BC07-1AC7-4075-961E-A3C70688433B}" name="kwota pomocy wg kwalifikowalnych" dataDxfId="4"/>
    <tableColumn id="6" xr3:uid="{E59672A2-1474-462C-8B4B-AD111E6BFEE8}" name="kwota pomocy ostateczna" dataDxfId="3"/>
    <tableColumn id="7" xr3:uid="{B4473D1C-1BCD-49B9-9203-5D637CC4F525}" name="limit pomocy" dataDxfId="2"/>
    <tableColumn id="8" xr3:uid="{EC8340C2-6B08-4525-B634-CE71B3428E2B}" name="wsk limitu pomocy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8" dT="2026-04-20T09:02:55.03" personId="{00000000-0000-0000-0000-000000000000}" id="{E1583B24-8C68-4FDC-9370-4994108FB0F2}">
    <text>Aneksy =&gt; tworzymy nowy wskaźnik, pomniejszając kwotę 2 500 000 zł o poprzednie etapy. Np. aneks dotyczy trzeciego etapu, wskaźnik liczymy względem 2 500 000 minus kwoty z obowiązującej przed aneksem umowy dla etapu pierwszego i drugiego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AF12-7841-44A8-B835-CEF57F3D8318}">
  <dimension ref="A1:K16"/>
  <sheetViews>
    <sheetView showGridLines="0" tabSelected="1" workbookViewId="0">
      <selection activeCell="A16" sqref="A16"/>
    </sheetView>
  </sheetViews>
  <sheetFormatPr defaultRowHeight="15" x14ac:dyDescent="0.25"/>
  <cols>
    <col min="1" max="1" width="49.5703125" style="1" customWidth="1"/>
    <col min="2" max="2" width="42.28515625" style="1" customWidth="1"/>
    <col min="3" max="3" width="35.28515625" style="1" customWidth="1"/>
    <col min="4" max="4" width="36.28515625" style="1" customWidth="1"/>
    <col min="5" max="5" width="34.85546875" style="1" customWidth="1"/>
    <col min="6" max="6" width="25.85546875" style="1" customWidth="1"/>
    <col min="7" max="7" width="14.7109375" style="1" customWidth="1"/>
    <col min="8" max="8" width="19.7109375" style="1" customWidth="1"/>
    <col min="9" max="10" width="9.140625" style="1"/>
    <col min="11" max="11" width="13.5703125" style="1" bestFit="1" customWidth="1"/>
    <col min="12" max="16384" width="9.140625" style="1"/>
  </cols>
  <sheetData>
    <row r="1" spans="1:11" ht="75" x14ac:dyDescent="0.3">
      <c r="A1" s="9" t="s">
        <v>0</v>
      </c>
    </row>
    <row r="2" spans="1:11" ht="18.75" x14ac:dyDescent="0.3">
      <c r="A2" s="10" t="s">
        <v>1</v>
      </c>
    </row>
    <row r="3" spans="1:11" ht="56.25" x14ac:dyDescent="0.3">
      <c r="A3" s="11" t="s">
        <v>2</v>
      </c>
    </row>
    <row r="4" spans="1:11" ht="18.75" x14ac:dyDescent="0.3">
      <c r="A4" s="10" t="s">
        <v>3</v>
      </c>
    </row>
    <row r="5" spans="1:11" ht="18.75" x14ac:dyDescent="0.3">
      <c r="A5" s="12" t="s">
        <v>4</v>
      </c>
    </row>
    <row r="6" spans="1:11" ht="18.75" x14ac:dyDescent="0.3">
      <c r="A6" s="10" t="s">
        <v>5</v>
      </c>
    </row>
    <row r="7" spans="1:11" ht="37.5" x14ac:dyDescent="0.25">
      <c r="A7" s="15" t="s">
        <v>6</v>
      </c>
      <c r="B7" s="16" t="s">
        <v>7</v>
      </c>
      <c r="C7" s="16" t="s">
        <v>8</v>
      </c>
      <c r="D7" s="16" t="s">
        <v>20</v>
      </c>
      <c r="E7" s="16" t="s">
        <v>9</v>
      </c>
      <c r="F7" s="16" t="s">
        <v>10</v>
      </c>
      <c r="G7" s="16" t="s">
        <v>11</v>
      </c>
      <c r="H7" s="16" t="s">
        <v>12</v>
      </c>
    </row>
    <row r="8" spans="1:11" x14ac:dyDescent="0.25">
      <c r="A8" s="3" t="s">
        <v>13</v>
      </c>
      <c r="B8" s="13">
        <v>2000000</v>
      </c>
      <c r="C8" s="4">
        <f>B8</f>
        <v>2000000</v>
      </c>
      <c r="D8" s="5">
        <v>0.65</v>
      </c>
      <c r="E8" s="4">
        <f>C8*D8</f>
        <v>1300000</v>
      </c>
      <c r="F8" s="4">
        <f>IF($H$8&gt;1,E8,FLOOR(E8*$H$8,0.01))</f>
        <v>961823.02</v>
      </c>
      <c r="G8" s="6">
        <v>2500000</v>
      </c>
      <c r="H8" s="2">
        <f>G8/E13</f>
        <v>0.73986386504883106</v>
      </c>
      <c r="K8" s="4"/>
    </row>
    <row r="9" spans="1:11" x14ac:dyDescent="0.25">
      <c r="A9" s="3" t="s">
        <v>14</v>
      </c>
      <c r="B9" s="13">
        <v>30000</v>
      </c>
      <c r="C9" s="4">
        <f>B9</f>
        <v>30000</v>
      </c>
      <c r="D9" s="5">
        <v>1</v>
      </c>
      <c r="E9" s="4">
        <f>C9*D9</f>
        <v>30000</v>
      </c>
      <c r="F9" s="4">
        <f>IF($H$8&gt;1,E9,FLOOR(E9*$H$8,0.01))</f>
        <v>22195.91</v>
      </c>
    </row>
    <row r="10" spans="1:11" x14ac:dyDescent="0.25">
      <c r="A10" s="3" t="s">
        <v>15</v>
      </c>
      <c r="B10" s="13">
        <v>2400000</v>
      </c>
      <c r="C10" s="4">
        <f>IF(B10&gt;SUM(B8:B9),SUM(B8:B9),B10)</f>
        <v>2030000</v>
      </c>
      <c r="D10" s="5">
        <v>1</v>
      </c>
      <c r="E10" s="4">
        <f>C10*D10</f>
        <v>2030000</v>
      </c>
      <c r="F10" s="4">
        <f>IF($H$8&gt;1,E10,FLOOR(E10*$H$8,0.01))</f>
        <v>1501923.6400000001</v>
      </c>
      <c r="K10" s="4"/>
    </row>
    <row r="11" spans="1:11" x14ac:dyDescent="0.25">
      <c r="A11" s="3" t="s">
        <v>16</v>
      </c>
      <c r="B11" s="13">
        <v>12000</v>
      </c>
      <c r="C11" s="4">
        <f>IF(B11&gt;SUM(C8:C10)*0.2,SUM(C8:C10)*0.2,B11)</f>
        <v>12000</v>
      </c>
      <c r="D11" s="4" t="s">
        <v>17</v>
      </c>
      <c r="E11" s="4">
        <f>C11</f>
        <v>12000</v>
      </c>
      <c r="F11" s="4">
        <f>IF($H$8&gt;1,E11,FLOOR(E11*$H$8,0.01))</f>
        <v>8878.36</v>
      </c>
      <c r="K11" s="4"/>
    </row>
    <row r="12" spans="1:11" x14ac:dyDescent="0.25">
      <c r="A12" s="3" t="s">
        <v>18</v>
      </c>
      <c r="B12" s="13">
        <v>7000</v>
      </c>
      <c r="C12" s="4">
        <f>IF(B12&gt;SUM(C8:C10)*0.1,SUM(C8:C10)*0.1,B12)</f>
        <v>7000</v>
      </c>
      <c r="D12" s="5">
        <v>1</v>
      </c>
      <c r="E12" s="4">
        <f>C12*D12</f>
        <v>7000</v>
      </c>
      <c r="F12" s="4">
        <f>IF($H$8&gt;1,E12,FLOOR(E12*$H$8,0.01))</f>
        <v>5179.04</v>
      </c>
      <c r="K12" s="4"/>
    </row>
    <row r="13" spans="1:11" ht="15.75" x14ac:dyDescent="0.25">
      <c r="A13" s="7" t="s">
        <v>19</v>
      </c>
      <c r="B13" s="8">
        <f>SUM(B8:B12)</f>
        <v>4449000</v>
      </c>
      <c r="C13" s="8">
        <f t="shared" ref="C13:F13" si="0">SUM(C8:C12)</f>
        <v>4079000</v>
      </c>
      <c r="D13" s="8"/>
      <c r="E13" s="8">
        <f t="shared" si="0"/>
        <v>3379000</v>
      </c>
      <c r="F13" s="8">
        <f t="shared" si="0"/>
        <v>2499999.9700000002</v>
      </c>
      <c r="K13" s="4"/>
    </row>
    <row r="14" spans="1:11" x14ac:dyDescent="0.25">
      <c r="K14" s="4"/>
    </row>
    <row r="15" spans="1:11" ht="18.75" x14ac:dyDescent="0.25">
      <c r="A15" s="14" t="s">
        <v>21</v>
      </c>
      <c r="B15" s="14"/>
      <c r="C15" s="14"/>
      <c r="D15" s="14"/>
      <c r="E15" s="14"/>
      <c r="F15" s="14"/>
      <c r="G15" s="14"/>
      <c r="H15" s="14"/>
      <c r="K15" s="4"/>
    </row>
    <row r="16" spans="1:11" x14ac:dyDescent="0.25">
      <c r="A16" s="1" t="s">
        <v>22</v>
      </c>
      <c r="C16" s="4"/>
      <c r="K16" s="4"/>
    </row>
  </sheetData>
  <sheetProtection algorithmName="SHA-512" hashValue="ojdnwoS6j6lld6BKfHDP8XFrh5PCMAdXgDgrH1QeWvxrufRq3W85cYQ0uALpyF8xZ9OmVBxtQ2XR7vee7sVKJA==" saltValue="VStf6uaf+SagTidAJLTt4w==" spinCount="100000" sheet="1" objects="1" scenarios="1"/>
  <mergeCells count="1">
    <mergeCell ref="A15:H15"/>
  </mergeCells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9CD2873-E438-42F5-B088-A8B4684B55D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kwota pomocy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Kwiatkowska</dc:creator>
  <cp:lastModifiedBy>Jolanta Kwiatkowska</cp:lastModifiedBy>
  <dcterms:created xsi:type="dcterms:W3CDTF">2026-10-16T04:50:06Z</dcterms:created>
  <dcterms:modified xsi:type="dcterms:W3CDTF">2026-10-16T05:45:02Z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d8f17913-ff8d-4d77-a891-e2a05c561942</vt:lpwstr>
  </property>
  <property fmtid="{D5CDD505-2E9C-101B-9397-08002B2CF9AE}" pid="3" name="bjSaver">
    <vt:lpwstr>wPfA0A62rlFw1CIUN0/Ms+GKvb+hREvJ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