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gdalena.kozlowska\Desktop\Biblioteki\Documents\Moje dokumenty\"/>
    </mc:Choice>
  </mc:AlternateContent>
  <bookViews>
    <workbookView xWindow="-120" yWindow="-120" windowWidth="29040" windowHeight="15840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6" i="1" l="1"/>
  <c r="K174" i="1"/>
  <c r="T117" i="1" l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S117" i="1"/>
  <c r="T118" i="1" l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U117" i="1" l="1"/>
  <c r="V117" i="1" s="1"/>
  <c r="U109" i="1"/>
  <c r="V109" i="1" s="1"/>
  <c r="U105" i="1"/>
  <c r="V105" i="1" s="1"/>
  <c r="U113" i="1"/>
  <c r="V113" i="1" s="1"/>
  <c r="U116" i="1"/>
  <c r="V116" i="1" s="1"/>
  <c r="U112" i="1"/>
  <c r="V112" i="1" s="1"/>
  <c r="U108" i="1"/>
  <c r="V108" i="1" s="1"/>
  <c r="U104" i="1"/>
  <c r="V104" i="1" s="1"/>
  <c r="U107" i="1"/>
  <c r="V107" i="1" s="1"/>
  <c r="U115" i="1"/>
  <c r="V115" i="1" s="1"/>
  <c r="U111" i="1"/>
  <c r="V111" i="1" s="1"/>
  <c r="U103" i="1"/>
  <c r="U114" i="1"/>
  <c r="V114" i="1" s="1"/>
  <c r="U110" i="1"/>
  <c r="V110" i="1" s="1"/>
  <c r="U106" i="1"/>
  <c r="V106" i="1" s="1"/>
  <c r="J405" i="1"/>
  <c r="V406" i="1" l="1"/>
  <c r="S406" i="1"/>
  <c r="P406" i="1"/>
  <c r="M406" i="1"/>
  <c r="J406" i="1"/>
  <c r="O255" i="1" l="1"/>
  <c r="S255" i="1" s="1"/>
  <c r="I253" i="1" l="1"/>
  <c r="M253" i="1" s="1"/>
  <c r="O252" i="1"/>
  <c r="S252" i="1" s="1"/>
  <c r="T342" i="1" l="1"/>
  <c r="T343" i="1"/>
  <c r="T344" i="1"/>
  <c r="T345" i="1"/>
  <c r="T346" i="1"/>
  <c r="T341" i="1"/>
  <c r="R342" i="1"/>
  <c r="R343" i="1"/>
  <c r="R344" i="1"/>
  <c r="R345" i="1"/>
  <c r="R346" i="1"/>
  <c r="R341" i="1"/>
  <c r="P342" i="1"/>
  <c r="P343" i="1"/>
  <c r="P344" i="1"/>
  <c r="P345" i="1"/>
  <c r="P346" i="1"/>
  <c r="P341" i="1"/>
  <c r="M342" i="1"/>
  <c r="M343" i="1"/>
  <c r="M344" i="1"/>
  <c r="M345" i="1"/>
  <c r="M346" i="1"/>
  <c r="M341" i="1"/>
  <c r="H342" i="1"/>
  <c r="H343" i="1"/>
  <c r="H344" i="1"/>
  <c r="H345" i="1"/>
  <c r="H346" i="1"/>
  <c r="F342" i="1"/>
  <c r="F343" i="1"/>
  <c r="F344" i="1"/>
  <c r="F345" i="1"/>
  <c r="F346" i="1"/>
  <c r="D342" i="1"/>
  <c r="D343" i="1"/>
  <c r="D344" i="1"/>
  <c r="D345" i="1"/>
  <c r="D346" i="1"/>
  <c r="A342" i="1"/>
  <c r="A343" i="1"/>
  <c r="A344" i="1"/>
  <c r="A345" i="1"/>
  <c r="A346" i="1"/>
  <c r="R347" i="1" l="1"/>
  <c r="T347" i="1"/>
  <c r="P347" i="1"/>
  <c r="G230" i="1"/>
  <c r="G221" i="1"/>
  <c r="M54" i="1"/>
  <c r="L101" i="1"/>
  <c r="M20" i="1"/>
  <c r="G362" i="1"/>
  <c r="G249" i="1"/>
  <c r="G374" i="1"/>
  <c r="M338" i="1"/>
  <c r="A338" i="1"/>
  <c r="G283" i="1"/>
  <c r="E9" i="1"/>
  <c r="P234" i="1"/>
  <c r="M234" i="1"/>
  <c r="J234" i="1"/>
  <c r="G234" i="1"/>
  <c r="P233" i="1"/>
  <c r="M233" i="1"/>
  <c r="J233" i="1"/>
  <c r="G233" i="1"/>
  <c r="P232" i="1"/>
  <c r="M232" i="1"/>
  <c r="J232" i="1"/>
  <c r="G232" i="1"/>
  <c r="P225" i="1"/>
  <c r="M225" i="1"/>
  <c r="J225" i="1"/>
  <c r="G225" i="1"/>
  <c r="J224" i="1"/>
  <c r="M224" i="1"/>
  <c r="P224" i="1"/>
  <c r="G224" i="1"/>
  <c r="P223" i="1"/>
  <c r="M223" i="1"/>
  <c r="J223" i="1"/>
  <c r="G223" i="1"/>
  <c r="Q146" i="1"/>
  <c r="N146" i="1"/>
  <c r="L146" i="1"/>
  <c r="L103" i="1"/>
  <c r="Q81" i="1"/>
  <c r="O81" i="1"/>
  <c r="Q80" i="1"/>
  <c r="O80" i="1"/>
  <c r="Q79" i="1"/>
  <c r="O79" i="1"/>
  <c r="Q78" i="1"/>
  <c r="O78" i="1"/>
  <c r="Q58" i="1"/>
  <c r="O58" i="1"/>
  <c r="M58" i="1"/>
  <c r="Q57" i="1"/>
  <c r="O57" i="1"/>
  <c r="M57" i="1"/>
  <c r="Q56" i="1"/>
  <c r="O56" i="1"/>
  <c r="M56" i="1"/>
  <c r="Q24" i="1"/>
  <c r="O24" i="1"/>
  <c r="M24" i="1"/>
  <c r="Q23" i="1"/>
  <c r="O23" i="1"/>
  <c r="M23" i="1"/>
  <c r="Q22" i="1"/>
  <c r="O22" i="1"/>
  <c r="M22" i="1"/>
  <c r="Q49" i="1"/>
  <c r="O49" i="1"/>
  <c r="Q48" i="1"/>
  <c r="O48" i="1"/>
  <c r="Q47" i="1"/>
  <c r="O47" i="1"/>
  <c r="Q46" i="1"/>
  <c r="O46" i="1"/>
  <c r="V405" i="1"/>
  <c r="S405" i="1"/>
  <c r="P405" i="1"/>
  <c r="M405" i="1"/>
  <c r="V404" i="1"/>
  <c r="S404" i="1"/>
  <c r="P404" i="1"/>
  <c r="M404" i="1"/>
  <c r="J404" i="1"/>
  <c r="V403" i="1"/>
  <c r="S403" i="1"/>
  <c r="P403" i="1"/>
  <c r="M403" i="1"/>
  <c r="J403" i="1"/>
  <c r="V402" i="1"/>
  <c r="S402" i="1"/>
  <c r="P402" i="1"/>
  <c r="M402" i="1"/>
  <c r="J402" i="1"/>
  <c r="V401" i="1"/>
  <c r="S401" i="1"/>
  <c r="P401" i="1"/>
  <c r="M401" i="1"/>
  <c r="J401" i="1"/>
  <c r="S377" i="1"/>
  <c r="S378" i="1"/>
  <c r="S379" i="1"/>
  <c r="S380" i="1"/>
  <c r="S381" i="1"/>
  <c r="S376" i="1"/>
  <c r="P377" i="1"/>
  <c r="P378" i="1"/>
  <c r="P379" i="1"/>
  <c r="P380" i="1"/>
  <c r="P381" i="1"/>
  <c r="P376" i="1"/>
  <c r="M377" i="1"/>
  <c r="M378" i="1"/>
  <c r="M379" i="1"/>
  <c r="M380" i="1"/>
  <c r="M381" i="1"/>
  <c r="M376" i="1"/>
  <c r="J377" i="1"/>
  <c r="J378" i="1"/>
  <c r="J379" i="1"/>
  <c r="J380" i="1"/>
  <c r="J381" i="1"/>
  <c r="J376" i="1"/>
  <c r="G377" i="1"/>
  <c r="G378" i="1"/>
  <c r="G379" i="1"/>
  <c r="G380" i="1"/>
  <c r="G381" i="1"/>
  <c r="G376" i="1"/>
  <c r="C377" i="1"/>
  <c r="C378" i="1"/>
  <c r="C379" i="1"/>
  <c r="C380" i="1"/>
  <c r="C381" i="1"/>
  <c r="C376" i="1"/>
  <c r="S365" i="1"/>
  <c r="S366" i="1"/>
  <c r="S367" i="1"/>
  <c r="S368" i="1"/>
  <c r="S369" i="1"/>
  <c r="S364" i="1"/>
  <c r="P365" i="1"/>
  <c r="P366" i="1"/>
  <c r="P367" i="1"/>
  <c r="P368" i="1"/>
  <c r="P369" i="1"/>
  <c r="P364" i="1"/>
  <c r="M365" i="1"/>
  <c r="M366" i="1"/>
  <c r="M367" i="1"/>
  <c r="M368" i="1"/>
  <c r="M369" i="1"/>
  <c r="M364" i="1"/>
  <c r="J365" i="1"/>
  <c r="J366" i="1"/>
  <c r="J367" i="1"/>
  <c r="J368" i="1"/>
  <c r="J369" i="1"/>
  <c r="J364" i="1"/>
  <c r="G365" i="1"/>
  <c r="G366" i="1"/>
  <c r="G367" i="1"/>
  <c r="G368" i="1"/>
  <c r="G369" i="1"/>
  <c r="G364" i="1"/>
  <c r="C365" i="1"/>
  <c r="C366" i="1"/>
  <c r="C367" i="1"/>
  <c r="C368" i="1"/>
  <c r="C369" i="1"/>
  <c r="C364" i="1"/>
  <c r="H341" i="1"/>
  <c r="F341" i="1"/>
  <c r="D341" i="1"/>
  <c r="A341" i="1"/>
  <c r="Q287" i="1"/>
  <c r="U287" i="1" s="1"/>
  <c r="Q288" i="1"/>
  <c r="U288" i="1" s="1"/>
  <c r="Q289" i="1"/>
  <c r="U289" i="1" s="1"/>
  <c r="Q290" i="1"/>
  <c r="U290" i="1" s="1"/>
  <c r="Q291" i="1"/>
  <c r="U291" i="1" s="1"/>
  <c r="Q286" i="1"/>
  <c r="U286" i="1" s="1"/>
  <c r="O287" i="1"/>
  <c r="S287" i="1" s="1"/>
  <c r="O288" i="1"/>
  <c r="S288" i="1" s="1"/>
  <c r="O289" i="1"/>
  <c r="S289" i="1" s="1"/>
  <c r="O290" i="1"/>
  <c r="S290" i="1" s="1"/>
  <c r="O291" i="1"/>
  <c r="S291" i="1" s="1"/>
  <c r="O286" i="1"/>
  <c r="S286" i="1" s="1"/>
  <c r="I287" i="1"/>
  <c r="M287" i="1" s="1"/>
  <c r="I288" i="1"/>
  <c r="M288" i="1" s="1"/>
  <c r="I289" i="1"/>
  <c r="M289" i="1" s="1"/>
  <c r="I290" i="1"/>
  <c r="M290" i="1" s="1"/>
  <c r="I291" i="1"/>
  <c r="M291" i="1" s="1"/>
  <c r="I286" i="1"/>
  <c r="M286" i="1" s="1"/>
  <c r="G286" i="1"/>
  <c r="K286" i="1" s="1"/>
  <c r="G287" i="1"/>
  <c r="K287" i="1" s="1"/>
  <c r="G288" i="1"/>
  <c r="K288" i="1" s="1"/>
  <c r="G289" i="1"/>
  <c r="K289" i="1" s="1"/>
  <c r="G290" i="1"/>
  <c r="K290" i="1" s="1"/>
  <c r="G291" i="1"/>
  <c r="K291" i="1" s="1"/>
  <c r="C287" i="1"/>
  <c r="C288" i="1"/>
  <c r="C289" i="1"/>
  <c r="C290" i="1"/>
  <c r="C291" i="1"/>
  <c r="C286" i="1"/>
  <c r="Q253" i="1"/>
  <c r="U253" i="1" s="1"/>
  <c r="Q254" i="1"/>
  <c r="U254" i="1" s="1"/>
  <c r="Q255" i="1"/>
  <c r="U255" i="1" s="1"/>
  <c r="Q256" i="1"/>
  <c r="U256" i="1" s="1"/>
  <c r="Q257" i="1"/>
  <c r="U257" i="1" s="1"/>
  <c r="Q252" i="1"/>
  <c r="U252" i="1" s="1"/>
  <c r="O253" i="1"/>
  <c r="S253" i="1" s="1"/>
  <c r="O254" i="1"/>
  <c r="S254" i="1" s="1"/>
  <c r="O256" i="1"/>
  <c r="S256" i="1" s="1"/>
  <c r="O257" i="1"/>
  <c r="S257" i="1" s="1"/>
  <c r="C253" i="1"/>
  <c r="C254" i="1"/>
  <c r="C255" i="1"/>
  <c r="C256" i="1"/>
  <c r="C257" i="1"/>
  <c r="I254" i="1"/>
  <c r="M254" i="1" s="1"/>
  <c r="I255" i="1"/>
  <c r="M255" i="1" s="1"/>
  <c r="I256" i="1"/>
  <c r="M256" i="1" s="1"/>
  <c r="I257" i="1"/>
  <c r="M257" i="1" s="1"/>
  <c r="I252" i="1"/>
  <c r="M252" i="1" s="1"/>
  <c r="G253" i="1"/>
  <c r="K253" i="1" s="1"/>
  <c r="G254" i="1"/>
  <c r="K254" i="1" s="1"/>
  <c r="G255" i="1"/>
  <c r="K255" i="1" s="1"/>
  <c r="G256" i="1"/>
  <c r="K256" i="1" s="1"/>
  <c r="G257" i="1"/>
  <c r="K257" i="1" s="1"/>
  <c r="G252" i="1"/>
  <c r="K252" i="1" s="1"/>
  <c r="C252" i="1"/>
  <c r="M226" i="1" l="1"/>
  <c r="M59" i="1"/>
  <c r="Q59" i="1"/>
  <c r="G235" i="1"/>
  <c r="J235" i="1"/>
  <c r="M235" i="1"/>
  <c r="P235" i="1"/>
  <c r="M258" i="1"/>
  <c r="K59" i="1"/>
  <c r="J407" i="1"/>
  <c r="V407" i="1"/>
  <c r="S407" i="1"/>
  <c r="P407" i="1"/>
  <c r="M407" i="1"/>
  <c r="O59" i="1"/>
  <c r="G226" i="1"/>
  <c r="J226" i="1"/>
  <c r="Q82" i="1"/>
  <c r="S382" i="1"/>
  <c r="P226" i="1"/>
  <c r="G370" i="1"/>
  <c r="M370" i="1"/>
  <c r="S370" i="1"/>
  <c r="F347" i="1"/>
  <c r="O82" i="1"/>
  <c r="J382" i="1"/>
  <c r="P382" i="1"/>
  <c r="G382" i="1"/>
  <c r="M382" i="1"/>
  <c r="P370" i="1"/>
  <c r="J370" i="1"/>
  <c r="D347" i="1"/>
  <c r="H347" i="1"/>
  <c r="S118" i="1"/>
  <c r="R118" i="1"/>
  <c r="Q118" i="1"/>
  <c r="P118" i="1"/>
  <c r="O118" i="1"/>
  <c r="N118" i="1"/>
  <c r="L118" i="1"/>
  <c r="Q50" i="1"/>
  <c r="O50" i="1"/>
  <c r="Q25" i="1"/>
  <c r="O25" i="1"/>
  <c r="M25" i="1"/>
  <c r="K25" i="1"/>
  <c r="Q292" i="1"/>
  <c r="O292" i="1"/>
  <c r="M292" i="1"/>
  <c r="K292" i="1"/>
  <c r="I292" i="1"/>
  <c r="G292" i="1"/>
  <c r="Q258" i="1"/>
  <c r="O258" i="1"/>
  <c r="I258" i="1"/>
  <c r="G258" i="1"/>
  <c r="U118" i="1" l="1"/>
  <c r="V118" i="1"/>
  <c r="S258" i="1"/>
  <c r="U258" i="1"/>
  <c r="S292" i="1"/>
  <c r="U292" i="1"/>
  <c r="K258" i="1"/>
</calcChain>
</file>

<file path=xl/connections.xml><?xml version="1.0" encoding="utf-8"?>
<connections xmlns="http://schemas.openxmlformats.org/spreadsheetml/2006/main">
  <connection id="1" keepAlive="1" name="SP_Meldunek_parametry" type="5" refreshedVersion="5" savePassword="1" deleted="1" background="1" saveData="1" credentials="none">
    <dbPr connection="" command=""/>
  </connection>
  <connection id="2" keepAlive="1" name="SP_Meldunek_sekcja_I_tab_1" type="5" refreshedVersion="5" savePassword="1" deleted="1" background="1" saveData="1" credentials="none">
    <dbPr connection="" command=""/>
  </connection>
  <connection id="3" keepAlive="1" name="SP_Meldunek_sekcja_I_tab_2" type="5" refreshedVersion="5" savePassword="1" deleted="1" background="1" saveData="1" credentials="none">
    <dbPr connection="" command=""/>
  </connection>
  <connection id="4" keepAlive="1" name="SP_Meldunek_sekcja_II_tab_1" type="5" refreshedVersion="5" savePassword="1" deleted="1" background="1" saveData="1" credentials="none">
    <dbPr connection="" command=""/>
  </connection>
  <connection id="5" keepAlive="1" name="SP_Meldunek_sekcja_II_tab_2" type="5" refreshedVersion="5" savePassword="1" deleted="1" background="1" saveData="1" credentials="none">
    <dbPr connection="" command=""/>
  </connection>
  <connection id="6" keepAlive="1" name="SP_Meldunek_sekcja_III_tab_1" type="5" refreshedVersion="5" savePassword="1" deleted="1" background="1" saveData="1" credentials="none">
    <dbPr connection="" command=""/>
  </connection>
  <connection id="7" keepAlive="1" name="SP_Meldunek_sekcja_III_tab_2" type="5" refreshedVersion="5" savePassword="1" deleted="1" background="1" saveData="1" credentials="none">
    <dbPr connection="" command=""/>
  </connection>
  <connection id="8" keepAlive="1" name="SP_Meldunek_sekcja_IV" type="5" refreshedVersion="5" savePassword="1" deleted="1" background="1" saveData="1" credentials="none">
    <dbPr connection="" command=""/>
  </connection>
  <connection id="9" keepAlive="1" name="SP_Meldunek_sekcja_IX_tab_1" type="5" refreshedVersion="5" savePassword="1" deleted="1" background="1" saveData="1" credentials="none">
    <dbPr connection="" command=""/>
  </connection>
  <connection id="10" keepAlive="1" name="SP_Meldunek_sekcja_IX_tab_2" type="5" refreshedVersion="5" savePassword="1" deleted="1" background="1" saveData="1" credentials="none">
    <dbPr connection="" command=""/>
  </connection>
  <connection id="11" keepAlive="1" name="SP_Meldunek_sekcja_V_tab_1" type="5" refreshedVersion="5" savePassword="1" deleted="1" background="1" saveData="1" credentials="none">
    <dbPr connection="" command=""/>
  </connection>
  <connection id="12" keepAlive="1" name="SP_Meldunek_sekcja_V_tab_2" type="5" refreshedVersion="5" savePassword="1" deleted="1" background="1" saveData="1" credentials="none">
    <dbPr connection="" command=""/>
  </connection>
  <connection id="13" keepAlive="1" name="SP_Meldunek_sekcja_V_tab_3" type="5" refreshedVersion="5" savePassword="1" deleted="1" background="1" saveData="1" credentials="none">
    <dbPr connection="" command=""/>
  </connection>
  <connection id="14" keepAlive="1" name="SP_Meldunek_sekcja_V_tab_4" type="5" refreshedVersion="5" savePassword="1" deleted="1" background="1" saveData="1" credentials="none">
    <dbPr connection="" command=""/>
  </connection>
  <connection id="15" keepAlive="1" name="SP_Meldunek_sekcja_VI_tab_1" type="5" refreshedVersion="5" savePassword="1" deleted="1" background="1" saveData="1" credentials="none">
    <dbPr connection="" command=""/>
  </connection>
  <connection id="16" keepAlive="1" name="SP_Meldunek_sekcja_VI_tab_2" type="5" refreshedVersion="5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<sst xmlns="http://schemas.openxmlformats.org/spreadsheetml/2006/main" count="991" uniqueCount="169">
  <si>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</si>
  <si>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</si>
  <si>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</si>
  <si>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</si>
  <si>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</si>
  <si>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</si>
  <si>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</si>
  <si>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</si>
  <si>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</si>
  <si>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</si>
  <si>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</si>
  <si>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</si>
  <si>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</si>
  <si>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</si>
  <si>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</si>
  <si>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</si>
  <si>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</si>
  <si>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</si>
  <si>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</si>
  <si>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</si>
  <si>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</si>
  <si>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</si>
  <si>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</si>
  <si>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</si>
  <si>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</si>
  <si>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</si>
  <si>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</si>
  <si>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</si>
  <si>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</si>
  <si>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</si>
  <si>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</si>
  <si>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</si>
  <si>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</si>
  <si>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</si>
  <si>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</si>
  <si>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</si>
  <si>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</si>
  <si>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</si>
  <si>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</si>
  <si>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</si>
  <si>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</si>
  <si>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</si>
  <si>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</si>
  <si>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</si>
  <si>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</si>
  <si>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</si>
  <si>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</si>
  <si>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</si>
  <si>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</si>
  <si>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</si>
  <si>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</si>
  <si>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</si>
  <si>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</si>
  <si>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</si>
  <si>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</si>
  <si>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</si>
  <si>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</si>
  <si>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</si>
  <si>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</si>
  <si>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</si>
  <si>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</si>
  <si>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</si>
  <si>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</si>
  <si>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</si>
  <si>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</si>
  <si>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</si>
  <si>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</si>
  <si>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</si>
  <si>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</si>
  <si>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</si>
  <si>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</si>
  <si>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</si>
  <si>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</si>
  <si>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</si>
  <si>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</si>
  <si>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</si>
  <si>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</si>
  <si>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</si>
  <si>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</si>
  <si>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</si>
  <si>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</si>
  <si>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</si>
  <si>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</si>
  <si>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</si>
  <si>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</si>
  <si>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</si>
  <si>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</si>
  <si>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</si>
  <si>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</si>
  <si>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</si>
  <si>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</si>
  <si>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</si>
  <si>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</si>
  <si>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</si>
  <si>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</si>
  <si>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</si>
  <si>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</si>
  <si>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</si>
  <si>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</si>
  <si>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</si>
  <si>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</si>
  <si>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</si>
  <si>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</si>
  <si>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</si>
  <si>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</si>
  <si>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</si>
  <si>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</si>
  <si>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</si>
  <si>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</si>
  <si>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</si>
  <si>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</si>
  <si>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</si>
  <si>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</si>
  <si>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</si>
  <si>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</si>
  <si>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</si>
  <si>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</si>
  <si>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</si>
  <si>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</si>
  <si>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</si>
  <si>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</si>
  <si>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</si>
  <si>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</si>
  <si>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</si>
  <si>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</si>
  <si>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</si>
  <si>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</si>
  <si>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</si>
  <si>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</si>
  <si>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</si>
  <si>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</si>
  <si>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</si>
  <si>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</si>
  <si>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</si>
  <si>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TADŻYKISTAN</t>
  </si>
  <si>
    <t>WZNOWIENIA</t>
  </si>
  <si>
    <t>BELGIA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</si>
  <si>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</si>
  <si>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</si>
  <si>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</si>
  <si>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</si>
  <si>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</si>
  <si>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</si>
  <si>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</si>
  <si>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</si>
  <si>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</si>
  <si>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</si>
  <si>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</si>
  <si>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01.06.2025</t>
  </si>
  <si>
    <t>30.06.2025</t>
  </si>
  <si>
    <t>01.01.2025</t>
  </si>
  <si>
    <t>BIAŁORUŚ</t>
  </si>
  <si>
    <t>AFGANISTAN</t>
  </si>
  <si>
    <t>PAKISTAN</t>
  </si>
  <si>
    <t>NORWEGIA</t>
  </si>
  <si>
    <t>NIDERLANDY</t>
  </si>
  <si>
    <t>LITWA</t>
  </si>
  <si>
    <t>HISZPANIA</t>
  </si>
  <si>
    <t>CZECHY</t>
  </si>
  <si>
    <t>ETIOPIA</t>
  </si>
  <si>
    <t>24.06.2025 - 30.06.2025</t>
  </si>
  <si>
    <t>17.06.2025 - 23.06.2025</t>
  </si>
  <si>
    <t>10.06.2025 - 16.06.2025</t>
  </si>
  <si>
    <t>03.06.2025 - 09.06.2025</t>
  </si>
  <si>
    <t>27.05.2025 - 02.06.2025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</si>
  <si>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</si>
  <si>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</si>
  <si>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</si>
  <si>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t>Warszawa, 14.07.2025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</si>
</sst>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17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1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1" fillId="35" borderId="0" xfId="0" applyFont="1" applyFill="1" applyAlignment="1" applyProtection="1">
      <alignment horizontal="left" vertical="top"/>
      <protection locked="0"/>
    </xf>
    <xf numFmtId="0" fontId="21" fillId="35" borderId="0" xfId="0" applyFont="1" applyFill="1" applyProtection="1">
      <protection locked="0"/>
    </xf>
    <xf numFmtId="0" fontId="21" fillId="0" borderId="0" xfId="0" applyFont="1" applyProtection="1"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 wrapText="1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3" fontId="29" fillId="0" borderId="32" xfId="0" applyNumberFormat="1" applyFont="1" applyBorder="1" applyAlignment="1" applyProtection="1">
      <alignment horizontal="right" vertical="center" wrapText="1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3" fontId="28" fillId="33" borderId="45" xfId="10" applyNumberFormat="1" applyFont="1" applyFill="1" applyBorder="1" applyAlignment="1" applyProtection="1">
      <alignment horizontal="center" vertical="center"/>
    </xf>
    <xf numFmtId="3" fontId="28" fillId="33" borderId="46" xfId="10" applyNumberFormat="1" applyFont="1" applyFill="1" applyBorder="1" applyAlignment="1" applyProtection="1">
      <alignment horizontal="center" vertical="center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9" fillId="0" borderId="42" xfId="24" applyNumberFormat="1" applyFont="1" applyFill="1" applyBorder="1" applyAlignment="1" applyProtection="1">
      <alignment horizontal="right" vertical="center"/>
    </xf>
    <xf numFmtId="3" fontId="28" fillId="34" borderId="45" xfId="0" applyNumberFormat="1" applyFont="1" applyFill="1" applyBorder="1" applyAlignment="1" applyProtection="1">
      <alignment horizontal="center" vertical="center"/>
    </xf>
    <xf numFmtId="3" fontId="28" fillId="34" borderId="46" xfId="0" applyNumberFormat="1" applyFont="1" applyFill="1" applyBorder="1" applyAlignment="1" applyProtection="1">
      <alignment horizontal="center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34" fillId="35" borderId="21" xfId="0" applyFont="1" applyFill="1" applyBorder="1" applyAlignment="1" applyProtection="1">
      <alignment horizontal="center" vertical="center" wrapText="1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1" xfId="10" applyFont="1" applyFill="1" applyBorder="1" applyAlignment="1" applyProtection="1">
      <alignment horizontal="center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5" borderId="42" xfId="43" applyFont="1" applyFill="1" applyBorder="1" applyAlignment="1" applyProtection="1">
      <alignment horizontal="right" vertical="center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34" fillId="35" borderId="31" xfId="0" applyFont="1" applyFill="1" applyBorder="1" applyAlignment="1" applyProtection="1">
      <alignment horizontal="center" vertical="center" wrapText="1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4" borderId="10" xfId="0" applyFont="1" applyFill="1" applyBorder="1" applyAlignment="1" applyProtection="1">
      <alignment horizontal="right" vertical="center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1" fillId="0" borderId="0" xfId="0" applyFont="1" applyProtection="1">
      <protection locked="0"/>
    </xf>
    <xf numFmtId="0" fontId="29" fillId="35" borderId="35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9" fillId="35" borderId="10" xfId="0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9" fillId="35" borderId="32" xfId="0" applyFont="1" applyFill="1" applyBorder="1" applyAlignment="1" applyProtection="1">
      <alignment horizontal="right" vertical="center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8" fillId="36" borderId="50" xfId="10" applyFont="1" applyFill="1" applyBorder="1" applyAlignment="1" applyProtection="1">
      <alignment horizontal="left" vertical="center"/>
    </xf>
    <xf numFmtId="0" fontId="28" fillId="36" borderId="51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9" fillId="34" borderId="26" xfId="43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1" fillId="36" borderId="0" xfId="0" applyFont="1" applyFill="1" applyAlignment="1" applyProtection="1">
      <alignment horizontal="left" vertical="top"/>
      <protection locked="0"/>
    </xf>
    <xf numFmtId="0" fontId="29" fillId="35" borderId="43" xfId="0" applyFont="1" applyFill="1" applyBorder="1" applyAlignment="1" applyProtection="1">
      <alignment horizontal="right" vertical="center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3" fontId="28" fillId="35" borderId="45" xfId="0" applyNumberFormat="1" applyFont="1" applyFill="1" applyBorder="1" applyAlignment="1" applyProtection="1">
      <alignment horizontal="center" vertical="center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7" fillId="0" borderId="40" xfId="0" applyFont="1" applyBorder="1" applyAlignment="1" applyProtection="1">
      <alignment horizontal="center" vertical="center" wrapText="1"/>
    </xf>
    <xf numFmtId="0" fontId="28" fillId="35" borderId="0" xfId="10" applyFont="1" applyFill="1" applyBorder="1" applyAlignment="1" applyProtection="1">
      <alignment horizontal="center" vertical="center" wrapText="1"/>
      <protection locked="0"/>
    </xf>
    <xf numFmtId="3" fontId="28" fillId="35" borderId="0" xfId="10" applyNumberFormat="1" applyFont="1" applyFill="1" applyBorder="1" applyAlignment="1" applyProtection="1">
      <alignment horizontal="center" vertical="center"/>
    </xf>
    <xf numFmtId="0" fontId="29" fillId="35" borderId="0" xfId="0" applyFont="1" applyFill="1" applyBorder="1" applyAlignment="1" applyProtection="1">
      <alignment horizontal="center" vertical="center"/>
      <protection locked="0"/>
    </xf>
    <xf numFmtId="3" fontId="29" fillId="35" borderId="0" xfId="0" applyNumberFormat="1" applyFont="1" applyFill="1" applyBorder="1" applyAlignment="1" applyProtection="1">
      <alignment horizontal="right" vertical="center" wrapText="1"/>
    </xf>
    <xf numFmtId="0" fontId="28" fillId="36" borderId="0" xfId="10" applyFont="1" applyFill="1" applyBorder="1" applyAlignment="1" applyProtection="1">
      <alignment horizontal="left" vertical="center"/>
      <protection locked="0"/>
    </xf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tygodniowy'!$C$286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tygodniowy'!$G$284:$J$285,'Meldunek tygodniowy'!$K$284:$N$285,'Meldunek tygodniowy'!$O$284:$R$285)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tygodniowy'!$G$286:$R$286</c:f>
              <c:numCache>
                <c:formatCode>General</c:formatCode>
                <c:ptCount val="12"/>
                <c:pt idx="0">
                  <c:v>3547</c:v>
                </c:pt>
                <c:pt idx="2">
                  <c:v>4472</c:v>
                </c:pt>
                <c:pt idx="4">
                  <c:v>90</c:v>
                </c:pt>
                <c:pt idx="6">
                  <c:v>571</c:v>
                </c:pt>
                <c:pt idx="8">
                  <c:v>5</c:v>
                </c:pt>
                <c:pt idx="10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170-4DA1-8795-59D7B71B9016}"/>
            </c:ext>
          </c:extLst>
        </c:ser>
        <c:ser>
          <c:idx val="1"/>
          <c:order val="1"/>
          <c:tx>
            <c:strRef>
              <c:f>'Meldunek tygodniowy'!$C$287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tygodniowy'!$G$284:$J$285,'Meldunek tygodniowy'!$K$284:$N$285,'Meldunek tygodniowy'!$O$284:$R$285)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tygodniowy'!$G$287:$R$287</c:f>
              <c:numCache>
                <c:formatCode>General</c:formatCode>
                <c:ptCount val="12"/>
                <c:pt idx="0">
                  <c:v>1031</c:v>
                </c:pt>
                <c:pt idx="2">
                  <c:v>1397</c:v>
                </c:pt>
                <c:pt idx="4">
                  <c:v>39</c:v>
                </c:pt>
                <c:pt idx="6">
                  <c:v>157</c:v>
                </c:pt>
                <c:pt idx="8">
                  <c:v>7</c:v>
                </c:pt>
                <c:pt idx="10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170-4DA1-8795-59D7B71B9016}"/>
            </c:ext>
          </c:extLst>
        </c:ser>
        <c:ser>
          <c:idx val="2"/>
          <c:order val="2"/>
          <c:tx>
            <c:strRef>
              <c:f>'Meldunek tygodniowy'!$C$288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tygodniowy'!$G$284:$J$285,'Meldunek tygodniowy'!$K$284:$N$285,'Meldunek tygodniowy'!$O$284:$R$285)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tygodniowy'!$G$288:$R$288</c:f>
              <c:numCache>
                <c:formatCode>General</c:formatCode>
                <c:ptCount val="12"/>
                <c:pt idx="0">
                  <c:v>144</c:v>
                </c:pt>
                <c:pt idx="2">
                  <c:v>185</c:v>
                </c:pt>
                <c:pt idx="4">
                  <c:v>100</c:v>
                </c:pt>
                <c:pt idx="6">
                  <c:v>202</c:v>
                </c:pt>
                <c:pt idx="8">
                  <c:v>6</c:v>
                </c:pt>
                <c:pt idx="10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170-4DA1-8795-59D7B71B9016}"/>
            </c:ext>
          </c:extLst>
        </c:ser>
        <c:ser>
          <c:idx val="3"/>
          <c:order val="3"/>
          <c:tx>
            <c:strRef>
              <c:f>'Meldunek tygodniowy'!$C$289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tygodniowy'!$G$284:$J$285,'Meldunek tygodniowy'!$K$284:$N$285,'Meldunek tygodniowy'!$O$284:$R$285)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tygodniowy'!$G$289:$R$289</c:f>
              <c:numCache>
                <c:formatCode>General</c:formatCode>
                <c:ptCount val="12"/>
                <c:pt idx="0">
                  <c:v>41</c:v>
                </c:pt>
                <c:pt idx="2">
                  <c:v>98</c:v>
                </c:pt>
                <c:pt idx="4">
                  <c:v>8</c:v>
                </c:pt>
                <c:pt idx="6">
                  <c:v>26</c:v>
                </c:pt>
                <c:pt idx="8">
                  <c:v>12</c:v>
                </c:pt>
                <c:pt idx="10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170-4DA1-8795-59D7B71B9016}"/>
            </c:ext>
          </c:extLst>
        </c:ser>
        <c:ser>
          <c:idx val="5"/>
          <c:order val="4"/>
          <c:tx>
            <c:strRef>
              <c:f>'Meldunek tygodniowy'!$C$290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tygodniowy'!$G$290:$R$290</c:f>
              <c:numCache>
                <c:formatCode>General</c:formatCode>
                <c:ptCount val="12"/>
                <c:pt idx="0">
                  <c:v>90</c:v>
                </c:pt>
                <c:pt idx="2">
                  <c:v>104</c:v>
                </c:pt>
                <c:pt idx="4">
                  <c:v>4</c:v>
                </c:pt>
                <c:pt idx="6">
                  <c:v>7</c:v>
                </c:pt>
                <c:pt idx="8">
                  <c:v>7</c:v>
                </c:pt>
                <c:pt idx="10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170-4DA1-8795-59D7B71B9016}"/>
            </c:ext>
          </c:extLst>
        </c:ser>
        <c:ser>
          <c:idx val="4"/>
          <c:order val="5"/>
          <c:tx>
            <c:strRef>
              <c:f>'Meldunek tygodniowy'!$C$291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tygodniowy'!$G$284:$J$285,'Meldunek tygodniowy'!$K$284:$N$285,'Meldunek tygodniowy'!$O$284:$R$285)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tygodniowy'!$G$291:$R$291</c:f>
              <c:numCache>
                <c:formatCode>General</c:formatCode>
                <c:ptCount val="12"/>
                <c:pt idx="0">
                  <c:v>792</c:v>
                </c:pt>
                <c:pt idx="2">
                  <c:v>847</c:v>
                </c:pt>
                <c:pt idx="4">
                  <c:v>134</c:v>
                </c:pt>
                <c:pt idx="6">
                  <c:v>218</c:v>
                </c:pt>
                <c:pt idx="8">
                  <c:v>141</c:v>
                </c:pt>
                <c:pt idx="10">
                  <c:v>154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B170-4DA1-8795-59D7B71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53295600"/>
        <c:axId val="453297168"/>
        <c:axId val="0"/>
      </c:bar3DChart>
      <c:catAx>
        <c:axId val="45329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453297168"/>
        <c:crosses val="autoZero"/>
        <c:auto val="1"/>
        <c:lblAlgn val="ctr"/>
        <c:lblOffset val="100"/>
        <c:noMultiLvlLbl val="0"/>
      </c:catAx>
      <c:valAx>
        <c:axId val="4532971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4532956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tygodniowy'!$B$402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tygodniowy'!$J$401,'Meldunek tygodniowy'!$M$401,'Meldunek tygodniowy'!$P$401,'Meldunek tygodniowy'!$S$401,'Meldunek tygodniowy'!$V$401)</c:f>
              <c:strCache>
                <c:ptCount val="5"/>
                <c:pt idx="0">
                  <c:v>27.05.2025 - 02.06.2025</c:v>
                </c:pt>
                <c:pt idx="1">
                  <c:v>03.06.2025 - 09.06.2025</c:v>
                </c:pt>
                <c:pt idx="2">
                  <c:v>10.06.2025 - 16.06.2025</c:v>
                </c:pt>
                <c:pt idx="3">
                  <c:v>17.06.2025 - 23.06.2025</c:v>
                </c:pt>
                <c:pt idx="4">
                  <c:v>24.06.2025 - 30.06.2025</c:v>
                </c:pt>
              </c:strCache>
            </c:strRef>
          </c:cat>
          <c:val>
            <c:numRef>
              <c:f>('Meldunek tygodniowy'!$J$402,'Meldunek tygodniowy'!$M$402,'Meldunek tygodniowy'!$P$402,'Meldunek tygodniowy'!$S$402,'Meldunek tygodniowy'!$V$402)</c:f>
              <c:numCache>
                <c:formatCode>#,##0</c:formatCode>
                <c:ptCount val="5"/>
                <c:pt idx="0">
                  <c:v>787</c:v>
                </c:pt>
                <c:pt idx="1">
                  <c:v>779</c:v>
                </c:pt>
                <c:pt idx="2">
                  <c:v>781</c:v>
                </c:pt>
                <c:pt idx="3">
                  <c:v>773</c:v>
                </c:pt>
                <c:pt idx="4">
                  <c:v>765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tygodniowy'!$B$403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tygodniowy'!$J$401,'Meldunek tygodniowy'!$M$401,'Meldunek tygodniowy'!$P$401,'Meldunek tygodniowy'!$S$401,'Meldunek tygodniowy'!$V$401)</c:f>
              <c:strCache>
                <c:ptCount val="5"/>
                <c:pt idx="0">
                  <c:v>27.05.2025 - 02.06.2025</c:v>
                </c:pt>
                <c:pt idx="1">
                  <c:v>03.06.2025 - 09.06.2025</c:v>
                </c:pt>
                <c:pt idx="2">
                  <c:v>10.06.2025 - 16.06.2025</c:v>
                </c:pt>
                <c:pt idx="3">
                  <c:v>17.06.2025 - 23.06.2025</c:v>
                </c:pt>
                <c:pt idx="4">
                  <c:v>24.06.2025 - 30.06.2025</c:v>
                </c:pt>
              </c:strCache>
            </c:strRef>
          </c:cat>
          <c:val>
            <c:numRef>
              <c:f>('Meldunek tygodniowy'!$J$403,'Meldunek tygodniowy'!$M$403,'Meldunek tygodniowy'!$P$403,'Meldunek tygodniowy'!$S$403,'Meldunek tygodniowy'!$V$403)</c:f>
              <c:numCache>
                <c:formatCode>#,##0</c:formatCode>
                <c:ptCount val="5"/>
                <c:pt idx="0">
                  <c:v>5746</c:v>
                </c:pt>
                <c:pt idx="1">
                  <c:v>5735</c:v>
                </c:pt>
                <c:pt idx="2">
                  <c:v>5752</c:v>
                </c:pt>
                <c:pt idx="3">
                  <c:v>5760</c:v>
                </c:pt>
                <c:pt idx="4">
                  <c:v>5774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tygodniowy'!$B$406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tygodniowy'!$J$401,'Meldunek tygodniowy'!$M$401,'Meldunek tygodniowy'!$P$401,'Meldunek tygodniowy'!$S$401,'Meldunek tygodniowy'!$V$401)</c:f>
              <c:strCache>
                <c:ptCount val="5"/>
                <c:pt idx="0">
                  <c:v>27.05.2025 - 02.06.2025</c:v>
                </c:pt>
                <c:pt idx="1">
                  <c:v>03.06.2025 - 09.06.2025</c:v>
                </c:pt>
                <c:pt idx="2">
                  <c:v>10.06.2025 - 16.06.2025</c:v>
                </c:pt>
                <c:pt idx="3">
                  <c:v>17.06.2025 - 23.06.2025</c:v>
                </c:pt>
                <c:pt idx="4">
                  <c:v>24.06.2025 - 30.06.2025</c:v>
                </c:pt>
              </c:strCache>
            </c:strRef>
          </c:cat>
          <c:val>
            <c:numRef>
              <c:f>('Meldunek tygodniowy'!$J$406,'Meldunek tygodniowy'!$M$406,'Meldunek tygodniowy'!$P$406,'Meldunek tygodniowy'!$S$406,'Meldunek tygodniowy'!$V$406)</c:f>
              <c:numCache>
                <c:formatCode>#,##0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453294424"/>
        <c:axId val="540371152"/>
        <c:axId val="0"/>
      </c:bar3DChart>
      <c:catAx>
        <c:axId val="45329442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540371152"/>
        <c:crosses val="autoZero"/>
        <c:auto val="1"/>
        <c:lblAlgn val="ctr"/>
        <c:lblOffset val="100"/>
        <c:noMultiLvlLbl val="0"/>
      </c:catAx>
      <c:valAx>
        <c:axId val="540371152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45329442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tygodniowy'!$C$103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tygodniowy'!$L$102:$U$102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tygodniowy'!$L$103:$U$103</c:f>
              <c:numCache>
                <c:formatCode>#,##0</c:formatCode>
                <c:ptCount val="10"/>
                <c:pt idx="0">
                  <c:v>9440</c:v>
                </c:pt>
                <c:pt idx="2">
                  <c:v>1499</c:v>
                </c:pt>
                <c:pt idx="3">
                  <c:v>4348</c:v>
                </c:pt>
                <c:pt idx="4">
                  <c:v>1688</c:v>
                </c:pt>
                <c:pt idx="5">
                  <c:v>129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tygodniowy'!$C$104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tygodniowy'!$L$102:$U$102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tygodniowy'!$L$104:$U$104</c:f>
              <c:numCache>
                <c:formatCode>#,##0</c:formatCode>
                <c:ptCount val="10"/>
                <c:pt idx="0">
                  <c:v>541</c:v>
                </c:pt>
                <c:pt idx="2">
                  <c:v>359</c:v>
                </c:pt>
                <c:pt idx="3">
                  <c:v>227</c:v>
                </c:pt>
                <c:pt idx="4">
                  <c:v>91</c:v>
                </c:pt>
                <c:pt idx="5">
                  <c:v>21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tygodniowy'!$C$105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tygodniowy'!$L$102:$U$102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tygodniowy'!$L$105:$U$105</c:f>
              <c:numCache>
                <c:formatCode>#,##0</c:formatCode>
                <c:ptCount val="10"/>
                <c:pt idx="0">
                  <c:v>696</c:v>
                </c:pt>
                <c:pt idx="2">
                  <c:v>225</c:v>
                </c:pt>
                <c:pt idx="3">
                  <c:v>72</c:v>
                </c:pt>
                <c:pt idx="4">
                  <c:v>137</c:v>
                </c:pt>
                <c:pt idx="5">
                  <c:v>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tygodniowy'!$C$106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tygodniowy'!$L$102:$U$102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tygodniowy'!$L$106:$U$106</c:f>
              <c:numCache>
                <c:formatCode>#,##0</c:formatCode>
                <c:ptCount val="10"/>
                <c:pt idx="0">
                  <c:v>9</c:v>
                </c:pt>
                <c:pt idx="2">
                  <c:v>10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tygodniowy'!$C$107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tygodniowy'!$L$102:$U$102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tygodniowy'!$L$107:$U$107</c:f>
              <c:numCache>
                <c:formatCode>#,##0</c:formatCode>
                <c:ptCount val="10"/>
                <c:pt idx="0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tygodniowy'!$C$108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tygodniowy'!$L$102:$U$102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tygodniowy'!$L$108:$U$108</c:f>
              <c:numCache>
                <c:formatCode>#,##0</c:formatCode>
                <c:ptCount val="10"/>
                <c:pt idx="0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tygodniowy'!$C$109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tygodniowy'!$L$102:$U$102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tygodniowy'!$L$109:$U$109</c:f>
              <c:numCache>
                <c:formatCode>#,##0</c:formatCode>
                <c:ptCount val="10"/>
                <c:pt idx="0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tygodniowy'!$C$110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tygodniowy'!$L$102:$U$102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tygodniowy'!$L$110:$U$110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tygodniowy'!$C$111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tygodniowy'!$L$102:$U$102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tygodniowy'!$L$111:$U$111</c:f>
              <c:numCache>
                <c:formatCode>#,##0</c:formatCode>
                <c:ptCount val="10"/>
                <c:pt idx="0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tygodniowy'!$C$112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tygodniowy'!$L$102:$U$102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tygodniowy'!$C$113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tygodniowy'!$L$102:$U$102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1233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tygodniowy'!$C$114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tygodniowy'!$L$102:$U$102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13</c:v>
                </c:pt>
                <c:pt idx="2">
                  <c:v>9</c:v>
                </c:pt>
                <c:pt idx="3">
                  <c:v>0</c:v>
                </c:pt>
                <c:pt idx="4">
                  <c:v>1</c:v>
                </c:pt>
                <c:pt idx="5">
                  <c:v>23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tygodniowy'!$C$115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tygodniowy'!$L$102:$U$102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65</c:v>
                </c:pt>
                <c:pt idx="2">
                  <c:v>37</c:v>
                </c:pt>
                <c:pt idx="3">
                  <c:v>3</c:v>
                </c:pt>
                <c:pt idx="4">
                  <c:v>5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tygodniowy'!$C$116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tygodniowy'!$L$102:$U$102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tygodniowy'!$C$117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tygodniowy'!$L$102:$U$102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4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540364880"/>
        <c:axId val="540365272"/>
        <c:axId val="0"/>
      </c:bar3DChart>
      <c:catAx>
        <c:axId val="54036488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40365272"/>
        <c:crosses val="autoZero"/>
        <c:auto val="1"/>
        <c:lblAlgn val="ctr"/>
        <c:lblOffset val="100"/>
        <c:noMultiLvlLbl val="0"/>
      </c:catAx>
      <c:valAx>
        <c:axId val="5403652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40364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tygodniowy'!$C$252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tygodniowy'!$G$250:$J$251,'Meldunek tygodniowy'!$K$250:$N$251,'Meldunek tygodniowy'!$O$250:$R$251)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tygodniowy'!$G$252:$R$252</c:f>
              <c:numCache>
                <c:formatCode>General</c:formatCode>
                <c:ptCount val="12"/>
                <c:pt idx="0">
                  <c:v>298</c:v>
                </c:pt>
                <c:pt idx="2">
                  <c:v>364</c:v>
                </c:pt>
                <c:pt idx="4">
                  <c:v>49</c:v>
                </c:pt>
                <c:pt idx="6">
                  <c:v>123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tygodniowy'!$C$253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tygodniowy'!$G$250:$J$251,'Meldunek tygodniowy'!$K$250:$N$251,'Meldunek tygodniowy'!$O$250:$R$251)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tygodniowy'!$G$253:$R$253</c:f>
              <c:numCache>
                <c:formatCode>General</c:formatCode>
                <c:ptCount val="12"/>
                <c:pt idx="0">
                  <c:v>174</c:v>
                </c:pt>
                <c:pt idx="2">
                  <c:v>236</c:v>
                </c:pt>
                <c:pt idx="4">
                  <c:v>18</c:v>
                </c:pt>
                <c:pt idx="6">
                  <c:v>41</c:v>
                </c:pt>
                <c:pt idx="8">
                  <c:v>2</c:v>
                </c:pt>
                <c:pt idx="1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tygodniowy'!$C$254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tygodniowy'!$G$250:$J$251,'Meldunek tygodniowy'!$K$250:$N$251,'Meldunek tygodniowy'!$O$250:$R$251)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tygodniowy'!$G$254:$R$254</c:f>
              <c:numCache>
                <c:formatCode>General</c:formatCode>
                <c:ptCount val="12"/>
                <c:pt idx="0">
                  <c:v>22</c:v>
                </c:pt>
                <c:pt idx="2">
                  <c:v>26</c:v>
                </c:pt>
                <c:pt idx="4">
                  <c:v>10</c:v>
                </c:pt>
                <c:pt idx="6">
                  <c:v>25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tygodniowy'!$C$255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tygodniowy'!$G$250:$J$251,'Meldunek tygodniowy'!$K$250:$N$251,'Meldunek tygodniowy'!$O$250:$R$251)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tygodniowy'!$G$255:$R$255</c:f>
              <c:numCache>
                <c:formatCode>General</c:formatCode>
                <c:ptCount val="12"/>
                <c:pt idx="0">
                  <c:v>18</c:v>
                </c:pt>
                <c:pt idx="2">
                  <c:v>18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tygodniowy'!$C$256</c:f>
              <c:strCache>
                <c:ptCount val="1"/>
                <c:pt idx="0">
                  <c:v>PAKISTAN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tygodniowy'!$G$256:$R$256</c:f>
              <c:numCache>
                <c:formatCode>General</c:formatCode>
                <c:ptCount val="12"/>
                <c:pt idx="0">
                  <c:v>16</c:v>
                </c:pt>
                <c:pt idx="2">
                  <c:v>16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tygodniowy'!$C$257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tygodniowy'!$G$250:$J$251,'Meldunek tygodniowy'!$K$250:$N$251,'Meldunek tygodniowy'!$O$250:$R$251)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tygodniowy'!$G$257:$R$257</c:f>
              <c:numCache>
                <c:formatCode>General</c:formatCode>
                <c:ptCount val="12"/>
                <c:pt idx="0">
                  <c:v>111</c:v>
                </c:pt>
                <c:pt idx="2">
                  <c:v>112</c:v>
                </c:pt>
                <c:pt idx="4">
                  <c:v>39</c:v>
                </c:pt>
                <c:pt idx="6">
                  <c:v>58</c:v>
                </c:pt>
                <c:pt idx="8">
                  <c:v>7</c:v>
                </c:pt>
                <c:pt idx="10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540366448"/>
        <c:axId val="540367624"/>
        <c:axId val="0"/>
      </c:bar3DChart>
      <c:catAx>
        <c:axId val="540366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540367624"/>
        <c:crosses val="autoZero"/>
        <c:auto val="1"/>
        <c:lblAlgn val="ctr"/>
        <c:lblOffset val="100"/>
        <c:noMultiLvlLbl val="0"/>
      </c:catAx>
      <c:valAx>
        <c:axId val="540367624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54036644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tygodniowy'!$G$22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tygodniowy'!$K$20:$K$21,'Meldunek tygodniowy'!$M$20:$M$21,'Meldunek tygodniowy'!$O$20:$O$21,'Meldunek tygodniowy'!$Q$20:$Q$21)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01.06.2025 - 30.06.2025 r.</c:v>
                  </c:pt>
                </c:lvl>
              </c:multiLvlStrCache>
            </c:multiLvlStrRef>
          </c:cat>
          <c:val>
            <c:numRef>
              <c:f>('Meldunek tygodniowy'!$K$22,'Meldunek tygodniowy'!$M$22,'Meldunek tygodniowy'!$O$22,'Meldunek tygodniowy'!$Q$22)</c:f>
              <c:numCache>
                <c:formatCode>#,##0</c:formatCode>
                <c:ptCount val="4"/>
                <c:pt idx="0">
                  <c:v>42368</c:v>
                </c:pt>
                <c:pt idx="1">
                  <c:v>24249</c:v>
                </c:pt>
                <c:pt idx="2">
                  <c:v>2471</c:v>
                </c:pt>
                <c:pt idx="3">
                  <c:v>955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tygodniowy'!$G$23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tygodniowy'!$K$20:$K$21,'Meldunek tygodniowy'!$M$20:$M$21,'Meldunek tygodniowy'!$O$20:$O$21,'Meldunek tygodniowy'!$Q$20:$Q$21)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01.06.2025 - 30.06.2025 r.</c:v>
                  </c:pt>
                </c:lvl>
              </c:multiLvlStrCache>
            </c:multiLvlStrRef>
          </c:cat>
          <c:val>
            <c:numRef>
              <c:f>('Meldunek tygodniowy'!$K$23,'Meldunek tygodniowy'!$M$23,'Meldunek tygodniowy'!$O$23,'Meldunek tygodniowy'!$Q$23)</c:f>
              <c:numCache>
                <c:formatCode>#,##0</c:formatCode>
                <c:ptCount val="4"/>
                <c:pt idx="0">
                  <c:v>1534</c:v>
                </c:pt>
                <c:pt idx="1">
                  <c:v>1249</c:v>
                </c:pt>
                <c:pt idx="2">
                  <c:v>266</c:v>
                </c:pt>
                <c:pt idx="3">
                  <c:v>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tygodniowy'!$G$24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tygodniowy'!$K$20:$K$21,'Meldunek tygodniowy'!$M$20:$M$21,'Meldunek tygodniowy'!$O$20:$O$21,'Meldunek tygodniowy'!$Q$20:$Q$21)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01.06.2025 - 30.06.2025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2459</c:v>
                </c:pt>
                <c:pt idx="1">
                  <c:v>1481</c:v>
                </c:pt>
                <c:pt idx="2">
                  <c:v>264</c:v>
                </c:pt>
                <c:pt idx="3">
                  <c:v>180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3759568"/>
        <c:axId val="523757608"/>
        <c:axId val="0"/>
      </c:bar3DChart>
      <c:catAx>
        <c:axId val="523759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23757608"/>
        <c:crosses val="autoZero"/>
        <c:auto val="1"/>
        <c:lblAlgn val="ctr"/>
        <c:lblOffset val="100"/>
        <c:noMultiLvlLbl val="0"/>
      </c:catAx>
      <c:valAx>
        <c:axId val="5237576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2375956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tygodniowy'!$D$193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tygodniowy'!$H$192:$K$192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tygodniowy'!$H$193:$K$193</c:f>
              <c:numCache>
                <c:formatCode>#,##0</c:formatCode>
                <c:ptCount val="4"/>
                <c:pt idx="0">
                  <c:v>69318</c:v>
                </c:pt>
                <c:pt idx="3">
                  <c:v>77687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tygodniowy'!$D$194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tygodniowy'!$H$192:$K$192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tygodniowy'!$H$194:$K$194</c:f>
              <c:numCache>
                <c:formatCode>#,##0</c:formatCode>
                <c:ptCount val="4"/>
                <c:pt idx="0">
                  <c:v>6100</c:v>
                </c:pt>
                <c:pt idx="3">
                  <c:v>6120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tygodniowy'!$D$195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tygodniowy'!$H$192:$K$192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tygodniowy'!$H$195:$K$195</c:f>
              <c:numCache>
                <c:formatCode>#,##0</c:formatCode>
                <c:ptCount val="4"/>
                <c:pt idx="0">
                  <c:v>4515</c:v>
                </c:pt>
                <c:pt idx="3">
                  <c:v>4650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3759176"/>
        <c:axId val="523759960"/>
        <c:axId val="70926504"/>
      </c:bar3DChart>
      <c:catAx>
        <c:axId val="523759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23759960"/>
        <c:crosses val="autoZero"/>
        <c:auto val="1"/>
        <c:lblAlgn val="ctr"/>
        <c:lblOffset val="100"/>
        <c:noMultiLvlLbl val="0"/>
      </c:catAx>
      <c:valAx>
        <c:axId val="523759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23759176"/>
        <c:crosses val="autoZero"/>
        <c:crossBetween val="between"/>
      </c:valAx>
      <c:serAx>
        <c:axId val="709265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23759960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tygodniowy'!$G$56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tygodniowy'!$K$54:$K$55,'Meldunek tygodniowy'!$M$54:$M$55,'Meldunek tygodniowy'!$O$54:$O$55,'Meldunek tygodniowy'!$Q$54:$Q$55)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01.01.2025 - 30.06.2025 r.</c:v>
                  </c:pt>
                </c:lvl>
              </c:multiLvlStrCache>
            </c:multiLvlStrRef>
          </c:cat>
          <c:val>
            <c:numRef>
              <c:f>('Meldunek tygodniowy'!$K$56,'Meldunek tygodniowy'!$M$56,'Meldunek tygodniowy'!$O$56,'Meldunek tygodniowy'!$Q$56)</c:f>
              <c:numCache>
                <c:formatCode>#,##0</c:formatCode>
                <c:ptCount val="4"/>
                <c:pt idx="0">
                  <c:v>249404</c:v>
                </c:pt>
                <c:pt idx="1">
                  <c:v>169437</c:v>
                </c:pt>
                <c:pt idx="2">
                  <c:v>13529</c:v>
                </c:pt>
                <c:pt idx="3">
                  <c:v>5541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5C-4962-9164-A822863C021D}"/>
            </c:ext>
          </c:extLst>
        </c:ser>
        <c:ser>
          <c:idx val="2"/>
          <c:order val="1"/>
          <c:tx>
            <c:strRef>
              <c:f>'Meldunek tygodniowy'!$G$57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tygodniowy'!$K$54:$K$55,'Meldunek tygodniowy'!$M$54:$M$55,'Meldunek tygodniowy'!$O$54:$O$55,'Meldunek tygodniowy'!$Q$54:$Q$55)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01.01.2025 - 30.06.2025 r.</c:v>
                  </c:pt>
                </c:lvl>
              </c:multiLvlStrCache>
            </c:multiLvlStrRef>
          </c:cat>
          <c:val>
            <c:numRef>
              <c:f>('Meldunek tygodniowy'!$K$57,'Meldunek tygodniowy'!$M$57,'Meldunek tygodniowy'!$O$57,'Meldunek tygodniowy'!$Q$57)</c:f>
              <c:numCache>
                <c:formatCode>#,##0</c:formatCode>
                <c:ptCount val="4"/>
                <c:pt idx="0">
                  <c:v>10551</c:v>
                </c:pt>
                <c:pt idx="1">
                  <c:v>8391</c:v>
                </c:pt>
                <c:pt idx="2">
                  <c:v>1378</c:v>
                </c:pt>
                <c:pt idx="3">
                  <c:v>581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5C-4962-9164-A822863C021D}"/>
            </c:ext>
          </c:extLst>
        </c:ser>
        <c:ser>
          <c:idx val="4"/>
          <c:order val="2"/>
          <c:tx>
            <c:strRef>
              <c:f>'Meldunek tygodniowy'!$G$58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tygodniowy'!$K$54:$K$55,'Meldunek tygodniowy'!$M$54:$M$55,'Meldunek tygodniowy'!$O$54:$O$55,'Meldunek tygodniowy'!$Q$54:$Q$55)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01.01.2025 - 30.06.2025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15307</c:v>
                </c:pt>
                <c:pt idx="1">
                  <c:v>9711</c:v>
                </c:pt>
                <c:pt idx="2">
                  <c:v>1504</c:v>
                </c:pt>
                <c:pt idx="3">
                  <c:v>1029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5C-4962-9164-A822863C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12225848"/>
        <c:axId val="512223104"/>
        <c:axId val="0"/>
      </c:bar3DChart>
      <c:catAx>
        <c:axId val="512225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12223104"/>
        <c:crosses val="autoZero"/>
        <c:auto val="1"/>
        <c:lblAlgn val="ctr"/>
        <c:lblOffset val="100"/>
        <c:noMultiLvlLbl val="0"/>
      </c:catAx>
      <c:valAx>
        <c:axId val="5122231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122258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296</xdr:row>
      <xdr:rowOff>52389</xdr:rowOff>
    </xdr:from>
    <xdr:to>
      <xdr:col>24</xdr:col>
      <xdr:colOff>19051</xdr:colOff>
      <xdr:row>317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413</xdr:row>
      <xdr:rowOff>65086</xdr:rowOff>
    </xdr:from>
    <xdr:to>
      <xdr:col>23</xdr:col>
      <xdr:colOff>9525</xdr:colOff>
      <xdr:row>427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120</xdr:row>
      <xdr:rowOff>69397</xdr:rowOff>
    </xdr:from>
    <xdr:to>
      <xdr:col>23</xdr:col>
      <xdr:colOff>1</xdr:colOff>
      <xdr:row>142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258</xdr:row>
      <xdr:rowOff>142193</xdr:rowOff>
    </xdr:from>
    <xdr:to>
      <xdr:col>23</xdr:col>
      <xdr:colOff>238126</xdr:colOff>
      <xdr:row>278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26</xdr:row>
      <xdr:rowOff>9526</xdr:rowOff>
    </xdr:from>
    <xdr:to>
      <xdr:col>23</xdr:col>
      <xdr:colOff>9525</xdr:colOff>
      <xdr:row>40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197</xdr:row>
      <xdr:rowOff>1</xdr:rowOff>
    </xdr:from>
    <xdr:to>
      <xdr:col>21</xdr:col>
      <xdr:colOff>238125</xdr:colOff>
      <xdr:row>211</xdr:row>
      <xdr:rowOff>66675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355</xdr:row>
      <xdr:rowOff>0</xdr:rowOff>
    </xdr:from>
    <xdr:to>
      <xdr:col>20</xdr:col>
      <xdr:colOff>234084</xdr:colOff>
      <xdr:row>355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288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61</xdr:row>
      <xdr:rowOff>0</xdr:rowOff>
    </xdr:from>
    <xdr:to>
      <xdr:col>22</xdr:col>
      <xdr:colOff>266700</xdr:colOff>
      <xdr:row>74</xdr:row>
      <xdr:rowOff>0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319</xdr:row>
      <xdr:rowOff>31751</xdr:rowOff>
    </xdr:from>
    <xdr:to>
      <xdr:col>25</xdr:col>
      <xdr:colOff>21167</xdr:colOff>
      <xdr:row>329</xdr:row>
      <xdr:rowOff>21167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348</xdr:row>
      <xdr:rowOff>0</xdr:rowOff>
    </xdr:from>
    <xdr:to>
      <xdr:col>25</xdr:col>
      <xdr:colOff>10584</xdr:colOff>
      <xdr:row>355</xdr:row>
      <xdr:rowOff>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383</xdr:row>
      <xdr:rowOff>190499</xdr:rowOff>
    </xdr:from>
    <xdr:to>
      <xdr:col>25</xdr:col>
      <xdr:colOff>10584</xdr:colOff>
      <xdr:row>393</xdr:row>
      <xdr:rowOff>0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431</xdr:row>
      <xdr:rowOff>0</xdr:rowOff>
    </xdr:from>
    <xdr:to>
      <xdr:col>25</xdr:col>
      <xdr:colOff>10584</xdr:colOff>
      <xdr:row>436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83</xdr:row>
      <xdr:rowOff>0</xdr:rowOff>
    </xdr:from>
    <xdr:to>
      <xdr:col>25</xdr:col>
      <xdr:colOff>10584</xdr:colOff>
      <xdr:row>96</xdr:row>
      <xdr:rowOff>66675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>
        <a:xfrm>
          <a:off x="0" y="20164423"/>
          <a:ext cx="8383059" cy="292417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148</xdr:row>
      <xdr:rowOff>0</xdr:rowOff>
    </xdr:from>
    <xdr:to>
      <xdr:col>25</xdr:col>
      <xdr:colOff>10584</xdr:colOff>
      <xdr:row>154</xdr:row>
      <xdr:rowOff>85726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>
        <a:xfrm>
          <a:off x="0" y="35194875"/>
          <a:ext cx="8383059" cy="122872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8467</xdr:colOff>
      <xdr:row>176</xdr:row>
      <xdr:rowOff>38100</xdr:rowOff>
    </xdr:from>
    <xdr:to>
      <xdr:col>25</xdr:col>
      <xdr:colOff>6351</xdr:colOff>
      <xdr:row>179</xdr:row>
      <xdr:rowOff>38100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8467" y="40445267"/>
          <a:ext cx="8464551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212</xdr:row>
      <xdr:rowOff>0</xdr:rowOff>
    </xdr:from>
    <xdr:to>
      <xdr:col>25</xdr:col>
      <xdr:colOff>10584</xdr:colOff>
      <xdr:row>215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237</xdr:row>
      <xdr:rowOff>0</xdr:rowOff>
    </xdr:from>
    <xdr:to>
      <xdr:col>25</xdr:col>
      <xdr:colOff>10584</xdr:colOff>
      <xdr:row>241</xdr:row>
      <xdr:rowOff>10584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440</xdr:row>
      <xdr:rowOff>190499</xdr:rowOff>
    </xdr:from>
    <xdr:to>
      <xdr:col>25</xdr:col>
      <xdr:colOff>10584</xdr:colOff>
      <xdr:row>449</xdr:row>
      <xdr:rowOff>0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>
        <a:xfrm>
          <a:off x="0" y="96897824"/>
          <a:ext cx="8383059" cy="1543051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</xdr:colOff>
      <xdr:row>83</xdr:row>
      <xdr:rowOff>28575</xdr:rowOff>
    </xdr:from>
    <xdr:to>
      <xdr:col>25</xdr:col>
      <xdr:colOff>0</xdr:colOff>
      <xdr:row>96</xdr:row>
      <xdr:rowOff>47625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xmlns="" id="{849E0866-5A3E-476A-9102-931A10A3B3A8}"/>
            </a:ext>
          </a:extLst>
        </xdr:cNvPr>
        <xdr:cNvSpPr txBox="1"/>
      </xdr:nvSpPr>
      <xdr:spPr>
        <a:xfrm>
          <a:off x="28575" y="20193000"/>
          <a:ext cx="8343900" cy="28765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1"/>
            <a:t>W czerwcu 2025 r. </a:t>
          </a:r>
          <a:r>
            <a:rPr lang="pl-PL" sz="1000"/>
            <a:t>cudzoziemcy złożyli ponad 46 tys. wniosków w sprawach o udzielenie zezwoleń na pobyt. Najwięcej osób (91%) zainteresowanych było zezwoleniem na pobyt czasowy (42,4 tys.), o pobyt stały ubiegało się około 3% (1,5 tys.), a na pobyt rezydenta długoterminowego UE 5% (2,5 tys. wniosków). Dominującym państwem pochodzenia wśród wnioskodawców była Ukraina (25 tys. wniosków). Bardzo liczne wnioski składali również: Białorusini (4,1 tys. wniosków),</a:t>
          </a:r>
          <a:r>
            <a:rPr lang="pl-PL" sz="1000" baseline="0"/>
            <a:t> Hindusi </a:t>
          </a:r>
          <a:r>
            <a:rPr lang="pl-PL" sz="1000"/>
            <a:t>(2</a:t>
          </a:r>
          <a:r>
            <a:rPr lang="pl-PL" sz="1000" baseline="0"/>
            <a:t> </a:t>
          </a:r>
          <a:r>
            <a:rPr lang="pl-PL" sz="1000"/>
            <a:t>tys.), Kolumbijczycy i Gruzini (po 1,9</a:t>
          </a:r>
          <a:r>
            <a:rPr lang="pl-PL" sz="1000" baseline="0"/>
            <a:t> tys.).</a:t>
          </a:r>
          <a:r>
            <a:rPr lang="pl-PL" sz="1000"/>
            <a:t> </a:t>
          </a:r>
          <a:br>
            <a:rPr lang="pl-PL" sz="1000"/>
          </a:br>
          <a:r>
            <a:rPr lang="pl-PL" sz="1000"/>
            <a:t>43% wnioskodawców to osoby w wieku 35-64 (20,2 tys.), a kolejne 43% (20 tys.) to 18-34 latkowie. Wśród osób małoletnich liczną grupę stanowią dzieci </a:t>
          </a:r>
        </a:p>
        <a:p>
          <a:r>
            <a:rPr lang="pl-PL" sz="1000"/>
            <a:t>z przedziału wiekowego 0-13 (4,4 tys.). Pod względem płci dominują mężczyźni (64%). Zwyczajowo wnioskodawcy koncentrowali się w województwach </a:t>
          </a:r>
        </a:p>
        <a:p>
          <a:r>
            <a:rPr lang="pl-PL" sz="1000"/>
            <a:t>z dużymi ośrodkami miejskimi. Najwięcej cudzoziemców złożyło swoje wnioski  w Mazowieckim Urzędzie Wojewódzkim (12,2 tys.), Wielkopolskim UW (6,2 tys.), Dolnośląskim UW (5,5 tys.), Małopolskim UW (4,5 tys.) oraz Zachodniopomorskim UW (3 tys.). W tym samym czasie urzędy wojewódzkie wydały 31,2 tys. decyzji, z czego 86% stanowiły zgody na pobyt, dalsze 10% odmowy, a 4% umorzenia postępowania. Spośród blisko 27 tys. decyzji pozytywnych 90% dotyczyło pobytu czasowego (24,</a:t>
          </a:r>
          <a:r>
            <a:rPr lang="pl-PL" sz="1000">
              <a:solidFill>
                <a:sysClr val="windowText" lastClr="000000"/>
              </a:solidFill>
            </a:rPr>
            <a:t>3</a:t>
          </a:r>
          <a:r>
            <a:rPr lang="pl-PL" sz="1000"/>
            <a:t> tys.), </a:t>
          </a:r>
          <a:r>
            <a:rPr lang="pl-PL" sz="1000" b="0">
              <a:solidFill>
                <a:sysClr val="windowText" lastClr="000000"/>
              </a:solidFill>
            </a:rPr>
            <a:t>6%</a:t>
          </a:r>
          <a:r>
            <a:rPr lang="pl-PL" sz="1000" b="1">
              <a:solidFill>
                <a:srgbClr val="FF0000"/>
              </a:solidFill>
            </a:rPr>
            <a:t> </a:t>
          </a:r>
          <a:r>
            <a:rPr lang="pl-PL" sz="1000"/>
            <a:t>- pobytu rezydenta długoterminowego UE (1,5 tys.) i 5% - pobytu stałego (1,</a:t>
          </a:r>
          <a:r>
            <a:rPr lang="pl-PL" sz="1000">
              <a:solidFill>
                <a:sysClr val="windowText" lastClr="000000"/>
              </a:solidFill>
            </a:rPr>
            <a:t>3</a:t>
          </a:r>
          <a:r>
            <a:rPr lang="pl-PL" sz="1000"/>
            <a:t> tys.).                                                                                                    </a:t>
          </a:r>
          <a:r>
            <a:rPr lang="pl-PL" sz="1000" b="1"/>
            <a:t>Od stycznia 2025 r. </a:t>
          </a:r>
          <a:r>
            <a:rPr lang="pl-PL" sz="1000"/>
            <a:t>cudzoziemcy złożyli ponad 275 tys. wniosków w sprawach o udzielenie zezwolenia na pobyt, w tym ponad</a:t>
          </a:r>
          <a:r>
            <a:rPr lang="pl-PL" sz="1000" baseline="0"/>
            <a:t> 249</a:t>
          </a:r>
          <a:r>
            <a:rPr lang="pl-PL" sz="1000"/>
            <a:t> tys. wniosków dotyczyło zezwolenia na pobyt czasowy, 15,3 tys. - pobyt rezydenta długoterminowego UE i 10,5  tys. - zezwolenia na pobyt stały. </a:t>
          </a:r>
          <a:br>
            <a:rPr lang="pl-PL" sz="1000"/>
          </a:br>
          <a:r>
            <a:rPr lang="pl-PL" sz="1000"/>
            <a:t>W tym samym czasie wydano 211,1  tys. decyzji, 89% z nich (188,5</a:t>
          </a:r>
          <a:r>
            <a:rPr lang="pl-PL" sz="1000" baseline="0"/>
            <a:t> </a:t>
          </a:r>
          <a:r>
            <a:rPr lang="pl-PL" sz="1000"/>
            <a:t>tys.) dotyczyło zezwolenia na pobyt czasowy. Udzielono </a:t>
          </a:r>
          <a:r>
            <a:rPr lang="pl-PL" sz="1000">
              <a:solidFill>
                <a:sysClr val="windowText" lastClr="000000"/>
              </a:solidFill>
            </a:rPr>
            <a:t>187,5 tys</a:t>
          </a:r>
          <a:r>
            <a:rPr lang="pl-PL" sz="1000"/>
            <a:t>. zezwoleń, w tym 169,4 tys. na pobyt czasowy, 8,4 tys. na pobyt rezydenta długoterminowego UE i 9,7 tys. na pobyt stały. Średni czas trwania postępowania u wojewodów wyniósł 332 dni.</a:t>
          </a:r>
        </a:p>
      </xdr:txBody>
    </xdr:sp>
    <xdr:clientData/>
  </xdr:twoCellAnchor>
  <xdr:twoCellAnchor>
    <xdr:from>
      <xdr:col>0</xdr:col>
      <xdr:colOff>38100</xdr:colOff>
      <xdr:row>148</xdr:row>
      <xdr:rowOff>47625</xdr:rowOff>
    </xdr:from>
    <xdr:to>
      <xdr:col>24</xdr:col>
      <xdr:colOff>247650</xdr:colOff>
      <xdr:row>154</xdr:row>
      <xdr:rowOff>85725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xmlns="" id="{B0C083FD-D137-46B6-AC38-F508D68BF638}"/>
            </a:ext>
          </a:extLst>
        </xdr:cNvPr>
        <xdr:cNvSpPr txBox="1"/>
      </xdr:nvSpPr>
      <xdr:spPr>
        <a:xfrm>
          <a:off x="38100" y="35242500"/>
          <a:ext cx="8324850" cy="11811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/>
            <a:t>Najwięcej odwołań od decyzji wydanych w I instancji odnosiło się do postępowań o udzielenie zezwolenia na pobyt czasowy (9,4 tys.). </a:t>
          </a:r>
        </a:p>
        <a:p>
          <a:r>
            <a:rPr lang="pl-PL" sz="1000" b="1"/>
            <a:t>Od początku 2025 r. </a:t>
          </a:r>
          <a:r>
            <a:rPr lang="pl-PL" sz="1000"/>
            <a:t>złożono ponad 12 tys. odwołań. Szef UdSC wydał w sumie 10,4 tys. decyzji w drugiej instancji, z czego 2,2 tys. (21%) spraw zakończyło się utrzymaniem decyzji, 4,6 tys. (45%) decyzją pozytywną, 1,9 tys. (18%) uchyleniem decyzji i przekazaniem do ponownego rozpoznania, a 195 (2%) uchyleniem decyzji i umorzeniem postępowania. W przypadku odwołań dotyczących postępowań o udzielenie zezwolenia na pobyt czasowy, spośród 8,8 tys. decyzji </a:t>
          </a:r>
        </a:p>
        <a:p>
          <a:r>
            <a:rPr lang="pl-PL" sz="1000"/>
            <a:t>w 1,5 tys. przypadkach (16%) utrzymano decyzję, w 49% (4,3 tys.) przypadkach zapadła decyzja pozytywna, a w 19% (1,7 tys.) spraw zdecydowano </a:t>
          </a:r>
        </a:p>
        <a:p>
          <a:r>
            <a:rPr lang="pl-PL" sz="1000"/>
            <a:t>o uchyleniu decyzji i przekazaniu sprawy do ponownego rozpoznania.</a:t>
          </a:r>
        </a:p>
      </xdr:txBody>
    </xdr:sp>
    <xdr:clientData/>
  </xdr:twoCellAnchor>
  <xdr:twoCellAnchor>
    <xdr:from>
      <xdr:col>0</xdr:col>
      <xdr:colOff>31750</xdr:colOff>
      <xdr:row>176</xdr:row>
      <xdr:rowOff>105833</xdr:rowOff>
    </xdr:from>
    <xdr:to>
      <xdr:col>25</xdr:col>
      <xdr:colOff>0</xdr:colOff>
      <xdr:row>179</xdr:row>
      <xdr:rowOff>10583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xmlns="" id="{20B81920-E16F-4E35-B650-44ABDA0C2DF0}"/>
            </a:ext>
          </a:extLst>
        </xdr:cNvPr>
        <xdr:cNvSpPr txBox="1"/>
      </xdr:nvSpPr>
      <xdr:spPr>
        <a:xfrm>
          <a:off x="31750" y="40513000"/>
          <a:ext cx="8434917" cy="14287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</a:t>
          </a:r>
          <a:r>
            <a:rPr lang="pl-PL" sz="10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czerwcu</a:t>
          </a:r>
          <a:r>
            <a:rPr lang="pl-PL" sz="1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br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Szef UdSC zrealizował blisko 2,9 tys. spraw dotyczących Wykazu, spośród których do najliczniejszych zaliczały się wpisy</a:t>
          </a:r>
          <a:r>
            <a:rPr lang="pl-PL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SIS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(33%), alerty</a:t>
          </a:r>
          <a:r>
            <a:rPr lang="pl-PL" sz="1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pobytowe</a:t>
          </a:r>
          <a:r>
            <a:rPr lang="pl-PL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(25%), wpisy do Wykazu (18%) i korekty wpisów(11%).</a:t>
          </a:r>
          <a:r>
            <a:rPr lang="pl-PL" sz="1000"/>
            <a:t> </a:t>
          </a:r>
        </a:p>
      </xdr:txBody>
    </xdr:sp>
    <xdr:clientData/>
  </xdr:twoCellAnchor>
  <xdr:twoCellAnchor>
    <xdr:from>
      <xdr:col>0</xdr:col>
      <xdr:colOff>52917</xdr:colOff>
      <xdr:row>237</xdr:row>
      <xdr:rowOff>42335</xdr:rowOff>
    </xdr:from>
    <xdr:to>
      <xdr:col>24</xdr:col>
      <xdr:colOff>243416</xdr:colOff>
      <xdr:row>241</xdr:row>
      <xdr:rowOff>0</xdr:rowOff>
    </xdr:to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xmlns="" id="{4C49B0FD-E69B-48EC-A657-76C5F44C3597}"/>
            </a:ext>
          </a:extLst>
        </xdr:cNvPr>
        <xdr:cNvSpPr txBox="1"/>
      </xdr:nvSpPr>
      <xdr:spPr>
        <a:xfrm>
          <a:off x="52917" y="53361168"/>
          <a:ext cx="8403166" cy="16510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1"/>
            <a:t>W czerwcu 2025 r. </a:t>
          </a:r>
          <a:r>
            <a:rPr lang="pl-PL" sz="1000"/>
            <a:t>wydano 86</a:t>
          </a:r>
          <a:r>
            <a:rPr lang="pl-PL" sz="1000" baseline="0"/>
            <a:t> </a:t>
          </a:r>
          <a:r>
            <a:rPr lang="pl-PL" sz="1000"/>
            <a:t>zezwoleń dotyczących Małego Ruchu Granicznego. Nie odnotowano żadnej odmowy wydania. Natomiast </a:t>
          </a:r>
          <a:r>
            <a:rPr lang="pl-PL" sz="1000" b="1"/>
            <a:t>od początku 2025 r. </a:t>
          </a:r>
          <a:r>
            <a:rPr lang="pl-PL" sz="1000"/>
            <a:t>wydano łącznie 1,5 tys. zezwoleń - przez placówki we Lwowie i Łucku. Odnotowano także 2 odmowy wydania oraz 3 cofnięcia zezwoleń - wszystkie </a:t>
          </a:r>
        </a:p>
        <a:p>
          <a:r>
            <a:rPr lang="pl-PL" sz="1000"/>
            <a:t>w placówce we Lwowie.</a:t>
          </a:r>
        </a:p>
      </xdr:txBody>
    </xdr:sp>
    <xdr:clientData/>
  </xdr:twoCellAnchor>
  <xdr:oneCellAnchor>
    <xdr:from>
      <xdr:col>2</xdr:col>
      <xdr:colOff>137584</xdr:colOff>
      <xdr:row>323</xdr:row>
      <xdr:rowOff>84666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xmlns="" id="{B04B1F30-84DA-48C8-B9E6-60D3E8599B55}"/>
            </a:ext>
          </a:extLst>
        </xdr:cNvPr>
        <xdr:cNvSpPr txBox="1"/>
      </xdr:nvSpPr>
      <xdr:spPr>
        <a:xfrm>
          <a:off x="814917" y="7027333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74083</xdr:colOff>
      <xdr:row>319</xdr:row>
      <xdr:rowOff>84666</xdr:rowOff>
    </xdr:from>
    <xdr:to>
      <xdr:col>25</xdr:col>
      <xdr:colOff>0</xdr:colOff>
      <xdr:row>329</xdr:row>
      <xdr:rowOff>21166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xmlns="" id="{9BF59B4A-F7A2-4CAE-A135-06F05A1EDE3C}"/>
            </a:ext>
          </a:extLst>
        </xdr:cNvPr>
        <xdr:cNvSpPr txBox="1"/>
      </xdr:nvSpPr>
      <xdr:spPr>
        <a:xfrm>
          <a:off x="74083" y="69511333"/>
          <a:ext cx="8392584" cy="22225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1"/>
            <a:t>W czerwcu br. </a:t>
          </a:r>
          <a:r>
            <a:rPr lang="pl-PL" sz="1000" b="0"/>
            <a:t>cudzoziemcy złożyli 766 wniosków o udzielenie ochrony międzynarodowej na terytorium RP, które dotyczyły 1 034 osób, co oznacza  spadek </a:t>
          </a:r>
        </a:p>
        <a:p>
          <a:r>
            <a:rPr lang="pl-PL" sz="1000" b="0"/>
            <a:t>o 44% (-826 osób) w porównaniu z tym samym okresem w 2024 r. Najliczniej o ochronę ubiegali się obywatele Ukrainy (488), Białorusi (281), Rosji (51), Afganistanu (19), Pakistanu (16). Obywatele tych pięciu państw pochodzenia złożyli w sumie 83% wniosków o ochronę.                                                   </a:t>
          </a:r>
          <a:r>
            <a:rPr lang="pl-PL" sz="1000" b="0">
              <a:solidFill>
                <a:srgbClr val="FFFF00"/>
              </a:solidFill>
            </a:rPr>
            <a:t>. </a:t>
          </a:r>
          <a:r>
            <a:rPr lang="pl-PL" sz="1000" b="0">
              <a:solidFill>
                <a:sysClr val="windowText" lastClr="000000"/>
              </a:solidFill>
            </a:rPr>
            <a:t>Najwięcej potencjalnych uchodźców zarejestrowały Placówki Straży Granicznej: Warszawa – 380 (37%), Poznań-Ławica - 72 (7%) </a:t>
          </a:r>
        </a:p>
        <a:p>
          <a:r>
            <a:rPr lang="pl-PL" sz="1000" b="0">
              <a:solidFill>
                <a:sysClr val="windowText" lastClr="000000"/>
              </a:solidFill>
            </a:rPr>
            <a:t>i Wrocław - 52 (5%). W czerwcu 2025 r. dominowały wnioski pierwsze (639, które dotyczyły 772 osób). Wnioski kolejne (127) dotyczyły 262 osób. Najwięcej wniosków złożyli mężczyźni (703) - 68%, głównie w przedziale wiekowym 18-34. Natomiast kobiety stanowią mniej liczną grupę (331) - 32%, ale  w przypadku kobiet dominował przedział wiekowy 35-64.  Liczba dzieci (17% wszystkich wniosków) obydwu płci w wieku do lat 13 wynosiła - 128, a w wieku 14-17 - 49.                                                                                 </a:t>
          </a:r>
          <a:r>
            <a:rPr lang="pl-PL" sz="1000" b="0">
              <a:solidFill>
                <a:srgbClr val="FFFF00"/>
              </a:solidFill>
            </a:rPr>
            <a:t/>
          </a:r>
          <a:br>
            <a:rPr lang="pl-PL" sz="1000" b="0">
              <a:solidFill>
                <a:srgbClr val="FFFF00"/>
              </a:solidFill>
            </a:rPr>
          </a:br>
          <a:r>
            <a:rPr lang="pl-PL" sz="1000" b="1"/>
            <a:t>Od początku roku </a:t>
          </a:r>
          <a:r>
            <a:rPr lang="pl-PL" sz="1000" b="0"/>
            <a:t>wniosek o udzielenie ochrony międzynarodowej na terytorium RP złożyło 8,5 tys. osób. Wśród wnioskodawców dominowali Ukraińcy </a:t>
          </a:r>
        </a:p>
        <a:p>
          <a:r>
            <a:rPr lang="pl-PL" sz="1000" b="0"/>
            <a:t>(5 tys.), Białorusini (1,6 tys.) i Rosjanie (0,4 tys.). Ukraińcy stanowili 59% wszystkich osób ubiegających się o ochronę międzynarodową. </a:t>
          </a:r>
        </a:p>
      </xdr:txBody>
    </xdr:sp>
    <xdr:clientData/>
  </xdr:twoCellAnchor>
  <xdr:twoCellAnchor>
    <xdr:from>
      <xdr:col>0</xdr:col>
      <xdr:colOff>57150</xdr:colOff>
      <xdr:row>348</xdr:row>
      <xdr:rowOff>47625</xdr:rowOff>
    </xdr:from>
    <xdr:to>
      <xdr:col>24</xdr:col>
      <xdr:colOff>247650</xdr:colOff>
      <xdr:row>355</xdr:row>
      <xdr:rowOff>0</xdr:rowOff>
    </xdr:to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xmlns="" id="{568A8BEF-88A6-4142-8D06-9F5829EF52D6}"/>
            </a:ext>
          </a:extLst>
        </xdr:cNvPr>
        <xdr:cNvSpPr txBox="1"/>
      </xdr:nvSpPr>
      <xdr:spPr>
        <a:xfrm>
          <a:off x="57150" y="75819000"/>
          <a:ext cx="8305800" cy="14668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1"/>
            <a:t>Od początku 2025 r.</a:t>
          </a:r>
          <a:r>
            <a:rPr lang="pl-PL" sz="1000"/>
            <a:t> - w ramach procedur dublińskich - wnioskami IN objętych było 1 226 cudzoziemców. Z kolei Polska wystąpiła z takim wnioskiem do innych krajów europejskich (OUT) w przypadku 163 osób, z czego 82% wniosków IN oraz 84% wniosków OUT zostało rozpatrzonych pozytywnie. 48% wniosków IN dotyczyło współpracy z Niemcami, 20% - z Francją, 8% z Belgią, 4% z Norwegią i 3% z Niderlandami. Procedury OUT kierowane były głównie do Niemiec (32%) i Litwy (9%). W podziale na obywatelstwo cudzoziemców, wnioski IN dotyczyły najczęściej ob. Rosji (12%), Ukrainy i Somalii (po 8%), natomiast wnioski OUT - obywateli  Ukrainy i Białorusi (po 23%) i Rosji (8%). </a:t>
          </a:r>
        </a:p>
        <a:p>
          <a:r>
            <a:rPr lang="pl-PL" sz="1000" b="1"/>
            <a:t>W maju br</a:t>
          </a:r>
          <a:r>
            <a:rPr lang="pl-PL" sz="1000"/>
            <a:t>. wnioski IN dotyczyły najczęściej obywateli Tadżykistanu (14%), Somalii (12%) i Afganistanu (10%), natomiast wnioski OUT obywateli Ukrainy (31%), Tadżykistanu (19%) oraz Afganistanu, Pakistanu i Tunezji (po 8%).</a:t>
          </a:r>
        </a:p>
      </xdr:txBody>
    </xdr:sp>
    <xdr:clientData/>
  </xdr:twoCellAnchor>
  <xdr:twoCellAnchor>
    <xdr:from>
      <xdr:col>0</xdr:col>
      <xdr:colOff>57150</xdr:colOff>
      <xdr:row>212</xdr:row>
      <xdr:rowOff>47625</xdr:rowOff>
    </xdr:from>
    <xdr:to>
      <xdr:col>24</xdr:col>
      <xdr:colOff>238125</xdr:colOff>
      <xdr:row>215</xdr:row>
      <xdr:rowOff>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xmlns="" id="{4128164E-985C-4B67-9771-55293F7A0244}"/>
            </a:ext>
          </a:extLst>
        </xdr:cNvPr>
        <xdr:cNvSpPr txBox="1"/>
      </xdr:nvSpPr>
      <xdr:spPr>
        <a:xfrm>
          <a:off x="57150" y="47072550"/>
          <a:ext cx="8296275" cy="146685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1"/>
            <a:t>W czerwcu </a:t>
          </a:r>
          <a:r>
            <a:rPr lang="pl-PL" sz="1000"/>
            <a:t>2025 r. wpłynęło blisko 80 tys. wniosków w sprawie przeprowadzenia konsultacji wizowych, w tym ponad</a:t>
          </a:r>
          <a:r>
            <a:rPr lang="pl-PL" sz="1000" baseline="0"/>
            <a:t> 69,3</a:t>
          </a:r>
          <a:r>
            <a:rPr lang="pl-PL" sz="1000"/>
            <a:t> tys. od innych państw obszaru Schengen.</a:t>
          </a:r>
          <a:r>
            <a:rPr lang="pl-PL" sz="1000" baseline="0"/>
            <a:t> </a:t>
          </a:r>
          <a:r>
            <a:rPr lang="pl-PL" sz="1000"/>
            <a:t>W tym czasie wydano ponad 88 tys. decyzji, w tym blisko 77,7 tys. na podstawie wniosków innych państw.</a:t>
          </a:r>
        </a:p>
      </xdr:txBody>
    </xdr:sp>
    <xdr:clientData/>
  </xdr:twoCellAnchor>
  <xdr:twoCellAnchor>
    <xdr:from>
      <xdr:col>0</xdr:col>
      <xdr:colOff>76200</xdr:colOff>
      <xdr:row>384</xdr:row>
      <xdr:rowOff>66675</xdr:rowOff>
    </xdr:from>
    <xdr:to>
      <xdr:col>24</xdr:col>
      <xdr:colOff>238125</xdr:colOff>
      <xdr:row>393</xdr:row>
      <xdr:rowOff>0</xdr:rowOff>
    </xdr:to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xmlns="" id="{40065257-DC1E-4910-B2A7-2C82F0F43E84}"/>
            </a:ext>
          </a:extLst>
        </xdr:cNvPr>
        <xdr:cNvSpPr txBox="1"/>
      </xdr:nvSpPr>
      <xdr:spPr>
        <a:xfrm>
          <a:off x="76200" y="84362925"/>
          <a:ext cx="8277225" cy="197167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 b="1"/>
            <a:t>W czerwcu</a:t>
          </a:r>
          <a:r>
            <a:rPr lang="pl-PL" sz="1000"/>
            <a:t> 2025 r. Szef UdSC wydał 836 decyzji w sprawach o udzielenie ochrony międzynarodowej, w tym 191 pozytywnych: 25 - statusów uchodźcy, 166 - ochron uzupełniających. Poza tym 370 negatywnych i 275 umorzeń. Status uchodźcy nadano głównie obywatelom Białorusi (13)</a:t>
          </a:r>
          <a:r>
            <a:rPr lang="pl-PL" sz="1000" baseline="0"/>
            <a:t> i Rosji (8). </a:t>
          </a:r>
          <a:r>
            <a:rPr lang="pl-PL" sz="1000"/>
            <a:t>Ochronę uzupełniającą udzielano najczęściej obywatelom Białorusi (146). Decyzję negatywną otrzymało 370 cudzoziemców - głównie z Ukrainy (304). Postępowania 275 osób (w tym 88 obywateli Ukrainy i 17 Tadżykistanu) zostały umorzone</a:t>
          </a:r>
          <a:r>
            <a:rPr lang="pl-PL" sz="1000" b="0"/>
            <a:t>.  </a:t>
          </a:r>
          <a:r>
            <a:rPr lang="pl-PL" sz="1000" b="1"/>
            <a:t>                                                                                                                           </a:t>
          </a:r>
        </a:p>
        <a:p>
          <a:r>
            <a:rPr lang="pl-PL" sz="1000" b="1"/>
            <a:t>Od początku roku </a:t>
          </a:r>
          <a:r>
            <a:rPr lang="pl-PL" sz="1000"/>
            <a:t>wydano ponad 5,3 tys. decyzji, w tym </a:t>
          </a:r>
          <a:r>
            <a:rPr lang="pl-PL" sz="1000" b="0">
              <a:solidFill>
                <a:sysClr val="windowText" lastClr="000000"/>
              </a:solidFill>
            </a:rPr>
            <a:t>blisko 2,8  </a:t>
          </a:r>
          <a:r>
            <a:rPr lang="pl-PL" sz="1000"/>
            <a:t>tys. pozytywnych: 206 - statusów uchodźcy, 2 552 - ochrony uzupełniające. Poza tym </a:t>
          </a:r>
        </a:p>
        <a:p>
          <a:r>
            <a:rPr lang="pl-PL" sz="1000"/>
            <a:t>1</a:t>
          </a:r>
          <a:r>
            <a:rPr lang="pl-PL" sz="1000" baseline="0"/>
            <a:t> 038</a:t>
          </a:r>
          <a:r>
            <a:rPr lang="pl-PL" sz="1000"/>
            <a:t> negatywnych i 1 513 umorzeń. Status uchodźcy nadano głównie obywatelom Białorusi (109), Rosji (36) i Ukrainy (6). Ochronę uzupełniającą udzielano najczęściej obywatelom Ukrainy (1 506) i Białorusi (880). Decyzję negatywną otrzymało</a:t>
          </a:r>
          <a:r>
            <a:rPr lang="pl-PL" sz="1000" baseline="0"/>
            <a:t> 1 038</a:t>
          </a:r>
          <a:r>
            <a:rPr lang="pl-PL" sz="1000"/>
            <a:t> cudzoziemców - głównie z  Ukrainy (528) i Rosji (138). Postępowania 1 513 osób (w tym 338  obywateli Ukrainy,</a:t>
          </a:r>
          <a:r>
            <a:rPr lang="pl-PL" sz="1000" baseline="0"/>
            <a:t> 126</a:t>
          </a:r>
          <a:r>
            <a:rPr lang="pl-PL" sz="1000"/>
            <a:t> - Etiopii i 95 - Rosji) - zostały umorzone. Wskaźnik uznawalności w 2025 r. wynosi 73%. Średni czas trwania postępowania wynosi 156 dni.</a:t>
          </a:r>
        </a:p>
      </xdr:txBody>
    </xdr:sp>
    <xdr:clientData/>
  </xdr:twoCellAnchor>
  <xdr:twoCellAnchor>
    <xdr:from>
      <xdr:col>0</xdr:col>
      <xdr:colOff>57150</xdr:colOff>
      <xdr:row>431</xdr:row>
      <xdr:rowOff>57150</xdr:rowOff>
    </xdr:from>
    <xdr:to>
      <xdr:col>24</xdr:col>
      <xdr:colOff>247650</xdr:colOff>
      <xdr:row>436</xdr:row>
      <xdr:rowOff>0</xdr:rowOff>
    </xdr:to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xmlns="" id="{91FC7012-7D3B-4E87-883B-69D245300722}"/>
            </a:ext>
          </a:extLst>
        </xdr:cNvPr>
        <xdr:cNvSpPr txBox="1"/>
      </xdr:nvSpPr>
      <xdr:spPr>
        <a:xfrm>
          <a:off x="57150" y="93906975"/>
          <a:ext cx="8305800" cy="199072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/>
            <a:t>Według stanu na </a:t>
          </a:r>
          <a:r>
            <a:rPr lang="pl-PL" sz="1000" b="1"/>
            <a:t>1 lipca </a:t>
          </a:r>
          <a:r>
            <a:rPr lang="pl-PL" sz="1000"/>
            <a:t>br. pod opieką Szefa UdSC znajdowało się 6 541 os., z czego 765</a:t>
          </a:r>
          <a:r>
            <a:rPr lang="pl-PL" sz="1000" baseline="0"/>
            <a:t> </a:t>
          </a:r>
          <a:r>
            <a:rPr lang="pl-PL" sz="1000"/>
            <a:t>zamieszkiwało w jednym z dziewięciu ośrodków dla cudzoziemców, a pozostałe 5 774 osób pobierało świadczenie pieniężne na samodzielne funkcjonowanie poza ośrodkiem. W ośrodkach najliczniej przebywali Rosjanie (35%), Tadżycy (8%), Ukraińcy (%) i Białorusini (5%). Natomiast wśród osób poza ośrodkiem najwięcej jest obywateli Ukrainy (43%), Białorusi (25%), Rosji (12%), Tadżykistanu (3%) i Etiopii (2%). </a:t>
          </a:r>
        </a:p>
      </xdr:txBody>
    </xdr:sp>
    <xdr:clientData/>
  </xdr:twoCellAnchor>
  <xdr:twoCellAnchor>
    <xdr:from>
      <xdr:col>0</xdr:col>
      <xdr:colOff>57150</xdr:colOff>
      <xdr:row>441</xdr:row>
      <xdr:rowOff>38100</xdr:rowOff>
    </xdr:from>
    <xdr:to>
      <xdr:col>24</xdr:col>
      <xdr:colOff>238125</xdr:colOff>
      <xdr:row>449</xdr:row>
      <xdr:rowOff>0</xdr:rowOff>
    </xdr:to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xmlns="" id="{6C3960E4-FBB0-4C77-905C-63FAB332EBA7}"/>
            </a:ext>
          </a:extLst>
        </xdr:cNvPr>
        <xdr:cNvSpPr txBox="1"/>
      </xdr:nvSpPr>
      <xdr:spPr>
        <a:xfrm>
          <a:off x="57150" y="96935925"/>
          <a:ext cx="8296275" cy="148590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00"/>
            <a:t>Sytuację migracyjną w Polsce determinują konsenkwencje wojny w Ukrainie. </a:t>
          </a:r>
          <a:r>
            <a:rPr lang="pl-PL" sz="1000" b="1"/>
            <a:t>Według stanu na 1 lipca 2025 r</a:t>
          </a:r>
          <a:r>
            <a:rPr lang="pl-PL" sz="1000"/>
            <a:t>. z ochrony czasowej w Polsce korzystało ponad 992 tys. cudzoziemców, w tym blisko</a:t>
          </a:r>
          <a:r>
            <a:rPr lang="pl-PL" sz="1000" baseline="0"/>
            <a:t> </a:t>
          </a:r>
          <a:r>
            <a:rPr lang="pl-PL" sz="1000"/>
            <a:t>989 tys. obywateli Ukrainy.                                                                                                                                                                              Liczba ważnych dokumentów uprawniających do pobytu na terytorium RP przekracza 2 mln. Dominują obywatele Ukrainy (1,6 mln). Poza tym licznie reprezentowani są w Polsce: Białorusini (145 tys.), Hindusi i Gruzini (po 26 tys.), Rosjanie (21 tys.), Turcy (15 tys.), Wietnamczycy </a:t>
          </a:r>
        </a:p>
        <a:p>
          <a:r>
            <a:rPr lang="pl-PL" sz="1000"/>
            <a:t>i Niemcy (po 14 tys.), oraz Uzbecy (12 tys.) i  Mołdawianie (9 tys.).                                                                                                                                                                           Podobnie</a:t>
          </a:r>
          <a:r>
            <a:rPr lang="pl-PL" sz="1000" baseline="0"/>
            <a:t> jak w maju, w czerwcu</a:t>
          </a:r>
          <a:r>
            <a:rPr lang="pl-PL" sz="1000"/>
            <a:t> wyraźnie wzrosła liczba decyzji negatywnych wydawanych wobec  obywateli Ukrainy w postępowaniach </a:t>
          </a:r>
        </a:p>
        <a:p>
          <a:r>
            <a:rPr lang="pl-PL" sz="1000"/>
            <a:t>o udzielenie ochrony miedzynarodowej.</a:t>
          </a:r>
        </a:p>
      </xdr:txBody>
    </xdr:sp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Z461"/>
  <sheetViews>
    <sheetView showGridLines="0" tabSelected="1" zoomScaleNormal="100" zoomScalePageLayoutView="70" workbookViewId="0">
      <selection activeCell="A295" sqref="A295:XFD295"/>
    </sheetView>
  </sheetViews>
  <sheetFormatPr defaultColWidth="4.140625" defaultRowHeight="15" x14ac:dyDescent="0.25"/>
  <cols>
    <col min="1" max="13" width="5" style="3" customWidth="1"/>
    <col min="14" max="16" width="5.42578125" style="3" bestFit="1" customWidth="1"/>
    <col min="17" max="20" width="5" style="3" customWidth="1"/>
    <col min="21" max="21" width="5.42578125" style="3" bestFit="1" customWidth="1"/>
    <col min="22" max="24" width="5" style="3" customWidth="1"/>
    <col min="25" max="25" width="3.85546875" style="6" customWidth="1"/>
    <col min="26" max="16384" width="4.140625" style="3"/>
  </cols>
  <sheetData>
    <row r="1" spans="1:26" x14ac:dyDescent="0.25">
      <c r="T1" s="52"/>
      <c r="U1" s="53"/>
      <c r="V1" s="53"/>
      <c r="W1" s="53"/>
      <c r="X1" s="53"/>
      <c r="Y1" s="53"/>
      <c r="Z1" s="53"/>
    </row>
    <row r="2" spans="1:26" x14ac:dyDescent="0.25">
      <c r="Q2" s="5"/>
      <c r="T2" s="53"/>
      <c r="U2" s="53"/>
      <c r="V2" s="53"/>
      <c r="W2" s="53"/>
      <c r="X2" s="53"/>
      <c r="Y2" s="53"/>
      <c r="Z2" s="53"/>
    </row>
    <row r="3" spans="1:26" x14ac:dyDescent="0.25">
      <c r="T3" s="53"/>
      <c r="U3" s="53"/>
      <c r="V3" s="53"/>
      <c r="W3" s="53"/>
      <c r="X3" s="53"/>
      <c r="Y3" s="53"/>
      <c r="Z3" s="53"/>
    </row>
    <row r="4" spans="1:26" x14ac:dyDescent="0.25">
      <c r="T4" s="53"/>
      <c r="U4" s="53"/>
      <c r="V4" s="53"/>
      <c r="W4" s="53"/>
      <c r="X4" s="53"/>
      <c r="Y4" s="53"/>
      <c r="Z4" s="53"/>
    </row>
    <row r="5" spans="1:26" x14ac:dyDescent="0.25">
      <c r="E5" s="81" t="s">
        <v>66</v>
      </c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T5" s="53"/>
      <c r="U5" s="53"/>
      <c r="V5" s="53"/>
      <c r="W5" s="53"/>
      <c r="X5" s="53"/>
      <c r="Y5" s="53"/>
      <c r="Z5" s="53"/>
    </row>
    <row r="6" spans="1:26" x14ac:dyDescent="0.25"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T6" s="53"/>
      <c r="U6" s="53"/>
      <c r="V6" s="53"/>
      <c r="W6" s="53"/>
      <c r="X6" s="53"/>
      <c r="Y6" s="53"/>
      <c r="Z6" s="53"/>
    </row>
    <row r="7" spans="1:26" x14ac:dyDescent="0.25"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T7" s="53"/>
      <c r="U7" s="53"/>
      <c r="V7" s="53"/>
      <c r="W7" s="53"/>
      <c r="X7" s="53"/>
      <c r="Y7" s="53"/>
      <c r="Z7" s="53"/>
    </row>
    <row r="8" spans="1:26" x14ac:dyDescent="0.25"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T8" s="53"/>
      <c r="U8" s="53"/>
      <c r="V8" s="53"/>
      <c r="W8" s="53"/>
      <c r="X8" s="53"/>
      <c r="Y8" s="53"/>
      <c r="Z8" s="53"/>
    </row>
    <row r="9" spans="1:26" ht="19.5" x14ac:dyDescent="0.3">
      <c r="E9" s="82" t="str">
        <f>CONCATENATE("w okresie ",Arkusz18!A2," - ",Arkusz18!B2," r.")</f>
        <v>w okresie 01.06.2025 - 30.06.2025 r.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T9" s="53"/>
      <c r="U9" s="53"/>
      <c r="V9" s="53"/>
      <c r="W9" s="53"/>
      <c r="X9" s="53"/>
      <c r="Y9" s="53"/>
      <c r="Z9" s="53"/>
    </row>
    <row r="10" spans="1:26" x14ac:dyDescent="0.25">
      <c r="T10" s="53"/>
      <c r="U10" s="53"/>
      <c r="V10" s="53"/>
      <c r="W10" s="53"/>
      <c r="X10" s="53"/>
      <c r="Y10" s="53"/>
      <c r="Z10" s="53"/>
    </row>
    <row r="11" spans="1:26" x14ac:dyDescent="0.25">
      <c r="T11" s="53"/>
      <c r="U11" s="53"/>
      <c r="V11" s="53"/>
      <c r="W11" s="53"/>
      <c r="X11" s="53"/>
      <c r="Y11" s="53"/>
      <c r="Z11" s="53"/>
    </row>
    <row r="12" spans="1:26" x14ac:dyDescent="0.25">
      <c r="T12" s="53"/>
      <c r="U12" s="53"/>
      <c r="V12" s="53"/>
      <c r="W12" s="53"/>
      <c r="X12" s="53"/>
      <c r="Y12" s="53"/>
      <c r="Z12" s="53"/>
    </row>
    <row r="13" spans="1:26" ht="18.75" x14ac:dyDescent="0.25">
      <c r="A13" s="8" t="s">
        <v>70</v>
      </c>
      <c r="T13" s="53"/>
      <c r="U13" s="53"/>
      <c r="V13" s="53"/>
      <c r="W13" s="53"/>
      <c r="X13" s="53"/>
      <c r="Y13" s="53"/>
      <c r="Z13" s="53"/>
    </row>
    <row r="14" spans="1:26" ht="18.75" x14ac:dyDescent="0.25">
      <c r="A14" s="8"/>
    </row>
    <row r="16" spans="1:26" x14ac:dyDescent="0.25">
      <c r="A16" s="64" t="s">
        <v>139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</row>
    <row r="17" spans="1:26" x14ac:dyDescent="0.25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</row>
    <row r="18" spans="1:26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</row>
    <row r="19" spans="1:26" ht="15.75" thickBot="1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6" ht="28.5" customHeight="1" x14ac:dyDescent="0.25">
      <c r="G20" s="164" t="s">
        <v>2</v>
      </c>
      <c r="H20" s="85"/>
      <c r="I20" s="85"/>
      <c r="J20" s="85"/>
      <c r="K20" s="85" t="s">
        <v>3</v>
      </c>
      <c r="L20" s="85"/>
      <c r="M20" s="157" t="str">
        <f>CONCATENATE("decyzje ",Arkusz18!A2," - ",Arkusz18!B2," r.")</f>
        <v>decyzje 01.06.2025 - 30.06.2025 r.</v>
      </c>
      <c r="N20" s="157"/>
      <c r="O20" s="157"/>
      <c r="P20" s="157"/>
      <c r="Q20" s="157"/>
      <c r="R20" s="158"/>
    </row>
    <row r="21" spans="1:26" ht="60" customHeight="1" x14ac:dyDescent="0.25">
      <c r="G21" s="165"/>
      <c r="H21" s="86"/>
      <c r="I21" s="86"/>
      <c r="J21" s="86"/>
      <c r="K21" s="86"/>
      <c r="L21" s="86"/>
      <c r="M21" s="83" t="s">
        <v>25</v>
      </c>
      <c r="N21" s="83"/>
      <c r="O21" s="83" t="s">
        <v>26</v>
      </c>
      <c r="P21" s="83"/>
      <c r="Q21" s="83" t="s">
        <v>27</v>
      </c>
      <c r="R21" s="84"/>
    </row>
    <row r="22" spans="1:26" x14ac:dyDescent="0.25">
      <c r="G22" s="162" t="s">
        <v>34</v>
      </c>
      <c r="H22" s="163"/>
      <c r="I22" s="163"/>
      <c r="J22" s="163"/>
      <c r="K22" s="65">
        <v>42368</v>
      </c>
      <c r="L22" s="65"/>
      <c r="M22" s="61">
        <f>Arkusz9!B3</f>
        <v>24249</v>
      </c>
      <c r="N22" s="61"/>
      <c r="O22" s="61">
        <f>Arkusz9!B2</f>
        <v>2471</v>
      </c>
      <c r="P22" s="61"/>
      <c r="Q22" s="61">
        <f>Arkusz9!B4</f>
        <v>955</v>
      </c>
      <c r="R22" s="78"/>
    </row>
    <row r="23" spans="1:26" x14ac:dyDescent="0.25">
      <c r="G23" s="160" t="s">
        <v>35</v>
      </c>
      <c r="H23" s="161"/>
      <c r="I23" s="161"/>
      <c r="J23" s="161"/>
      <c r="K23" s="159">
        <v>1534</v>
      </c>
      <c r="L23" s="159"/>
      <c r="M23" s="79">
        <f>Arkusz9!B11</f>
        <v>1249</v>
      </c>
      <c r="N23" s="79"/>
      <c r="O23" s="79">
        <f>Arkusz9!B10</f>
        <v>266</v>
      </c>
      <c r="P23" s="79"/>
      <c r="Q23" s="79">
        <f>Arkusz9!B12</f>
        <v>86</v>
      </c>
      <c r="R23" s="80"/>
    </row>
    <row r="24" spans="1:26" ht="15.75" thickBot="1" x14ac:dyDescent="0.3">
      <c r="G24" s="166" t="s">
        <v>24</v>
      </c>
      <c r="H24" s="167"/>
      <c r="I24" s="167"/>
      <c r="J24" s="167"/>
      <c r="K24" s="168">
        <v>2459</v>
      </c>
      <c r="L24" s="168"/>
      <c r="M24" s="87">
        <f>Arkusz9!B7</f>
        <v>1481</v>
      </c>
      <c r="N24" s="87"/>
      <c r="O24" s="87">
        <f>Arkusz9!B6</f>
        <v>264</v>
      </c>
      <c r="P24" s="87"/>
      <c r="Q24" s="87">
        <f>Arkusz9!B8</f>
        <v>180</v>
      </c>
      <c r="R24" s="169"/>
    </row>
    <row r="25" spans="1:26" ht="15.75" thickBot="1" x14ac:dyDescent="0.3">
      <c r="G25" s="88" t="s">
        <v>72</v>
      </c>
      <c r="H25" s="89"/>
      <c r="I25" s="89"/>
      <c r="J25" s="89"/>
      <c r="K25" s="90">
        <f>SUM(K22:K24)</f>
        <v>46361</v>
      </c>
      <c r="L25" s="90"/>
      <c r="M25" s="90">
        <f>SUM(M22:M24)</f>
        <v>26979</v>
      </c>
      <c r="N25" s="90"/>
      <c r="O25" s="90">
        <f>SUM(O22:O24)</f>
        <v>3001</v>
      </c>
      <c r="P25" s="90"/>
      <c r="Q25" s="90">
        <f>SUM(Q22:Q24)</f>
        <v>1221</v>
      </c>
      <c r="R25" s="91"/>
    </row>
    <row r="29" spans="1:26" x14ac:dyDescent="0.25">
      <c r="V29" s="11"/>
      <c r="W29" s="11"/>
      <c r="Z29" s="11"/>
    </row>
    <row r="35" spans="7:26" x14ac:dyDescent="0.25">
      <c r="V35" s="24"/>
      <c r="W35" s="24"/>
      <c r="X35" s="24"/>
      <c r="Y35" s="25"/>
      <c r="Z35" s="24"/>
    </row>
    <row r="36" spans="7:26" x14ac:dyDescent="0.25">
      <c r="V36" s="24"/>
      <c r="W36" s="24"/>
      <c r="X36" s="24"/>
      <c r="Y36" s="25"/>
      <c r="Z36" s="24"/>
    </row>
    <row r="37" spans="7:26" x14ac:dyDescent="0.25">
      <c r="V37" s="24"/>
      <c r="W37" s="24"/>
      <c r="X37" s="24"/>
      <c r="Y37" s="25"/>
      <c r="Z37" s="24"/>
    </row>
    <row r="38" spans="7:26" x14ac:dyDescent="0.25">
      <c r="V38" s="24"/>
      <c r="W38" s="24"/>
      <c r="X38" s="24"/>
      <c r="Y38" s="25"/>
      <c r="Z38" s="24"/>
    </row>
    <row r="39" spans="7:26" x14ac:dyDescent="0.25">
      <c r="V39" s="24"/>
      <c r="W39" s="24"/>
      <c r="X39" s="24"/>
      <c r="Y39" s="25"/>
      <c r="Z39" s="24"/>
    </row>
    <row r="40" spans="7:26" x14ac:dyDescent="0.25">
      <c r="V40" s="24"/>
      <c r="W40" s="24"/>
      <c r="X40" s="24"/>
      <c r="Y40" s="25"/>
      <c r="Z40" s="24"/>
    </row>
    <row r="41" spans="7:26" x14ac:dyDescent="0.25">
      <c r="V41" s="24"/>
      <c r="W41" s="24"/>
      <c r="X41" s="24"/>
      <c r="Y41" s="25"/>
      <c r="Z41" s="24"/>
    </row>
    <row r="42" spans="7:26" x14ac:dyDescent="0.25">
      <c r="V42" s="24"/>
      <c r="W42" s="24"/>
      <c r="X42" s="24"/>
      <c r="Y42" s="25"/>
      <c r="Z42" s="24"/>
    </row>
    <row r="43" spans="7:26" ht="15.75" thickBot="1" x14ac:dyDescent="0.3">
      <c r="V43" s="24"/>
      <c r="W43" s="24"/>
      <c r="X43" s="24"/>
      <c r="Y43" s="25"/>
      <c r="Z43" s="24"/>
    </row>
    <row r="44" spans="7:26" ht="63.75" customHeight="1" x14ac:dyDescent="0.25">
      <c r="G44" s="299" t="s">
        <v>2</v>
      </c>
      <c r="H44" s="300"/>
      <c r="I44" s="300"/>
      <c r="J44" s="300"/>
      <c r="K44" s="300"/>
      <c r="L44" s="300"/>
      <c r="M44" s="300"/>
      <c r="N44" s="300"/>
      <c r="O44" s="303" t="s">
        <v>3</v>
      </c>
      <c r="P44" s="303"/>
      <c r="Q44" s="291" t="s">
        <v>77</v>
      </c>
      <c r="R44" s="292"/>
      <c r="U44" s="24"/>
      <c r="V44" s="24"/>
      <c r="W44" s="24"/>
      <c r="X44" s="24"/>
      <c r="Y44" s="25"/>
    </row>
    <row r="45" spans="7:26" x14ac:dyDescent="0.25">
      <c r="G45" s="301"/>
      <c r="H45" s="302"/>
      <c r="I45" s="302"/>
      <c r="J45" s="302"/>
      <c r="K45" s="302"/>
      <c r="L45" s="302"/>
      <c r="M45" s="302"/>
      <c r="N45" s="302"/>
      <c r="O45" s="304"/>
      <c r="P45" s="304"/>
      <c r="Q45" s="293"/>
      <c r="R45" s="294"/>
      <c r="U45" s="24"/>
      <c r="V45" s="24"/>
      <c r="W45" s="24"/>
      <c r="X45" s="24"/>
      <c r="Y45" s="25"/>
    </row>
    <row r="46" spans="7:26" x14ac:dyDescent="0.25">
      <c r="G46" s="247" t="s">
        <v>73</v>
      </c>
      <c r="H46" s="248"/>
      <c r="I46" s="248"/>
      <c r="J46" s="248"/>
      <c r="K46" s="248"/>
      <c r="L46" s="248"/>
      <c r="M46" s="248"/>
      <c r="N46" s="248"/>
      <c r="O46" s="289">
        <f>Arkusz10!A2</f>
        <v>384</v>
      </c>
      <c r="P46" s="289"/>
      <c r="Q46" s="295">
        <f>Arkusz10!A3</f>
        <v>339</v>
      </c>
      <c r="R46" s="296"/>
      <c r="U46" s="24"/>
      <c r="V46" s="24"/>
      <c r="W46" s="24"/>
      <c r="X46" s="24"/>
      <c r="Y46" s="25"/>
    </row>
    <row r="47" spans="7:26" x14ac:dyDescent="0.25">
      <c r="G47" s="287" t="s">
        <v>74</v>
      </c>
      <c r="H47" s="288"/>
      <c r="I47" s="288"/>
      <c r="J47" s="288"/>
      <c r="K47" s="288"/>
      <c r="L47" s="288"/>
      <c r="M47" s="288"/>
      <c r="N47" s="288"/>
      <c r="O47" s="290">
        <f>Arkusz10!A4</f>
        <v>58</v>
      </c>
      <c r="P47" s="290"/>
      <c r="Q47" s="297">
        <f>Arkusz10!A5</f>
        <v>40</v>
      </c>
      <c r="R47" s="298"/>
      <c r="U47" s="24"/>
      <c r="V47" s="24"/>
      <c r="W47" s="24"/>
      <c r="X47" s="24"/>
      <c r="Y47" s="25"/>
    </row>
    <row r="48" spans="7:26" x14ac:dyDescent="0.25">
      <c r="G48" s="247" t="s">
        <v>75</v>
      </c>
      <c r="H48" s="248"/>
      <c r="I48" s="248"/>
      <c r="J48" s="248"/>
      <c r="K48" s="248"/>
      <c r="L48" s="248"/>
      <c r="M48" s="248"/>
      <c r="N48" s="248"/>
      <c r="O48" s="289">
        <f>Arkusz10!A6</f>
        <v>0</v>
      </c>
      <c r="P48" s="289"/>
      <c r="Q48" s="295">
        <f>Arkusz10!A7</f>
        <v>0</v>
      </c>
      <c r="R48" s="296"/>
      <c r="U48" s="24"/>
      <c r="V48" s="24"/>
      <c r="W48" s="24"/>
      <c r="X48" s="24"/>
      <c r="Y48" s="25"/>
    </row>
    <row r="49" spans="7:26" ht="15.75" thickBot="1" x14ac:dyDescent="0.3">
      <c r="G49" s="224" t="s">
        <v>76</v>
      </c>
      <c r="H49" s="225"/>
      <c r="I49" s="225"/>
      <c r="J49" s="225"/>
      <c r="K49" s="225"/>
      <c r="L49" s="225"/>
      <c r="M49" s="225"/>
      <c r="N49" s="225"/>
      <c r="O49" s="226">
        <f>Arkusz10!A8</f>
        <v>6</v>
      </c>
      <c r="P49" s="226"/>
      <c r="Q49" s="306">
        <f>Arkusz10!A9</f>
        <v>4</v>
      </c>
      <c r="R49" s="307"/>
      <c r="U49" s="24"/>
      <c r="V49" s="24"/>
      <c r="W49" s="24"/>
      <c r="X49" s="24"/>
      <c r="Y49" s="25"/>
    </row>
    <row r="50" spans="7:26" ht="15.75" thickBot="1" x14ac:dyDescent="0.3">
      <c r="G50" s="222" t="s">
        <v>72</v>
      </c>
      <c r="H50" s="223"/>
      <c r="I50" s="223"/>
      <c r="J50" s="223"/>
      <c r="K50" s="223"/>
      <c r="L50" s="223"/>
      <c r="M50" s="223"/>
      <c r="N50" s="223"/>
      <c r="O50" s="286">
        <f>SUM(O46:O49)</f>
        <v>448</v>
      </c>
      <c r="P50" s="286"/>
      <c r="Q50" s="308">
        <f>SUM(Q46:Q49)</f>
        <v>383</v>
      </c>
      <c r="R50" s="309"/>
      <c r="U50" s="24"/>
      <c r="V50" s="24"/>
      <c r="W50" s="24"/>
      <c r="X50" s="24"/>
      <c r="Y50" s="25"/>
    </row>
    <row r="51" spans="7:26" x14ac:dyDescent="0.25">
      <c r="V51" s="24"/>
      <c r="W51" s="24"/>
      <c r="X51" s="24"/>
      <c r="Y51" s="25"/>
      <c r="Z51" s="24"/>
    </row>
    <row r="52" spans="7:26" x14ac:dyDescent="0.25">
      <c r="V52" s="24"/>
      <c r="W52" s="24"/>
      <c r="X52" s="24"/>
      <c r="Y52" s="25"/>
      <c r="Z52" s="24"/>
    </row>
    <row r="53" spans="7:26" ht="15.75" thickBot="1" x14ac:dyDescent="0.3">
      <c r="V53" s="24"/>
      <c r="W53" s="24"/>
      <c r="X53" s="24"/>
      <c r="Y53" s="25"/>
      <c r="Z53" s="24"/>
    </row>
    <row r="54" spans="7:26" ht="33" customHeight="1" x14ac:dyDescent="0.25">
      <c r="G54" s="164" t="s">
        <v>2</v>
      </c>
      <c r="H54" s="85"/>
      <c r="I54" s="85"/>
      <c r="J54" s="85"/>
      <c r="K54" s="85" t="s">
        <v>3</v>
      </c>
      <c r="L54" s="85"/>
      <c r="M54" s="157" t="str">
        <f>CONCATENATE("decyzje ",Arkusz18!C2," - ",Arkusz18!B2," r.")</f>
        <v>decyzje 01.01.2025 - 30.06.2025 r.</v>
      </c>
      <c r="N54" s="157"/>
      <c r="O54" s="157"/>
      <c r="P54" s="157"/>
      <c r="Q54" s="157"/>
      <c r="R54" s="158"/>
      <c r="V54" s="24"/>
      <c r="W54" s="24"/>
      <c r="X54" s="24"/>
      <c r="Y54" s="25"/>
      <c r="Z54" s="24"/>
    </row>
    <row r="55" spans="7:26" ht="63.75" customHeight="1" x14ac:dyDescent="0.25">
      <c r="G55" s="165"/>
      <c r="H55" s="86"/>
      <c r="I55" s="86"/>
      <c r="J55" s="86"/>
      <c r="K55" s="86"/>
      <c r="L55" s="86"/>
      <c r="M55" s="83" t="s">
        <v>25</v>
      </c>
      <c r="N55" s="83"/>
      <c r="O55" s="83" t="s">
        <v>26</v>
      </c>
      <c r="P55" s="83"/>
      <c r="Q55" s="83" t="s">
        <v>27</v>
      </c>
      <c r="R55" s="84"/>
      <c r="V55" s="24"/>
      <c r="W55" s="24"/>
      <c r="X55" s="24"/>
      <c r="Y55" s="25"/>
      <c r="Z55" s="24"/>
    </row>
    <row r="56" spans="7:26" x14ac:dyDescent="0.25">
      <c r="G56" s="162" t="s">
        <v>34</v>
      </c>
      <c r="H56" s="163"/>
      <c r="I56" s="163"/>
      <c r="J56" s="163"/>
      <c r="K56" s="65">
        <v>249404</v>
      </c>
      <c r="L56" s="65"/>
      <c r="M56" s="61">
        <f>Arkusz11!B3</f>
        <v>169437</v>
      </c>
      <c r="N56" s="61"/>
      <c r="O56" s="61">
        <f>Arkusz11!B2</f>
        <v>13529</v>
      </c>
      <c r="P56" s="61"/>
      <c r="Q56" s="61">
        <f>Arkusz11!B4</f>
        <v>5541</v>
      </c>
      <c r="R56" s="78"/>
      <c r="V56" s="24"/>
      <c r="W56" s="24"/>
      <c r="X56" s="24"/>
      <c r="Y56" s="25"/>
      <c r="Z56" s="24"/>
    </row>
    <row r="57" spans="7:26" x14ac:dyDescent="0.25">
      <c r="G57" s="160" t="s">
        <v>35</v>
      </c>
      <c r="H57" s="161"/>
      <c r="I57" s="161"/>
      <c r="J57" s="161"/>
      <c r="K57" s="159">
        <v>10551</v>
      </c>
      <c r="L57" s="159"/>
      <c r="M57" s="79">
        <f>Arkusz11!B11</f>
        <v>8391</v>
      </c>
      <c r="N57" s="79"/>
      <c r="O57" s="79">
        <f>Arkusz11!B10</f>
        <v>1378</v>
      </c>
      <c r="P57" s="79"/>
      <c r="Q57" s="79">
        <f>Arkusz11!B12</f>
        <v>581</v>
      </c>
      <c r="R57" s="80"/>
      <c r="V57" s="24"/>
      <c r="W57" s="24"/>
      <c r="X57" s="24"/>
      <c r="Y57" s="25"/>
      <c r="Z57" s="24"/>
    </row>
    <row r="58" spans="7:26" ht="15.75" thickBot="1" x14ac:dyDescent="0.3">
      <c r="G58" s="166" t="s">
        <v>24</v>
      </c>
      <c r="H58" s="167"/>
      <c r="I58" s="167"/>
      <c r="J58" s="167"/>
      <c r="K58" s="168">
        <v>15307</v>
      </c>
      <c r="L58" s="168"/>
      <c r="M58" s="87">
        <f>Arkusz11!B7</f>
        <v>9711</v>
      </c>
      <c r="N58" s="87"/>
      <c r="O58" s="87">
        <f>Arkusz11!B6</f>
        <v>1504</v>
      </c>
      <c r="P58" s="87"/>
      <c r="Q58" s="87">
        <f>Arkusz11!B8</f>
        <v>1029</v>
      </c>
      <c r="R58" s="169"/>
      <c r="V58" s="24"/>
      <c r="W58" s="24"/>
      <c r="X58" s="24"/>
      <c r="Y58" s="25"/>
      <c r="Z58" s="24"/>
    </row>
    <row r="59" spans="7:26" ht="15.75" thickBot="1" x14ac:dyDescent="0.3">
      <c r="G59" s="88" t="s">
        <v>72</v>
      </c>
      <c r="H59" s="89"/>
      <c r="I59" s="89"/>
      <c r="J59" s="89"/>
      <c r="K59" s="90">
        <f>SUM(K56:L58)</f>
        <v>275262</v>
      </c>
      <c r="L59" s="90"/>
      <c r="M59" s="90">
        <f t="shared" ref="M59" si="0">SUM(M56:N58)</f>
        <v>187539</v>
      </c>
      <c r="N59" s="90"/>
      <c r="O59" s="90">
        <f t="shared" ref="O59" si="1">SUM(O56:P58)</f>
        <v>16411</v>
      </c>
      <c r="P59" s="90"/>
      <c r="Q59" s="90">
        <f t="shared" ref="Q59" si="2">SUM(Q56:R58)</f>
        <v>7151</v>
      </c>
      <c r="R59" s="91"/>
      <c r="V59" s="24"/>
      <c r="W59" s="24"/>
      <c r="X59" s="24"/>
      <c r="Y59" s="25"/>
      <c r="Z59" s="24"/>
    </row>
    <row r="60" spans="7:26" x14ac:dyDescent="0.25">
      <c r="V60" s="24"/>
      <c r="W60" s="24"/>
      <c r="X60" s="24"/>
      <c r="Y60" s="25"/>
      <c r="Z60" s="24"/>
    </row>
    <row r="61" spans="7:26" x14ac:dyDescent="0.25">
      <c r="N61" s="26"/>
      <c r="O61" s="26"/>
      <c r="P61" s="26"/>
      <c r="Q61" s="26"/>
      <c r="R61" s="26"/>
      <c r="S61" s="26"/>
      <c r="T61" s="26"/>
      <c r="U61" s="26"/>
      <c r="V61" s="27"/>
      <c r="W61" s="26"/>
      <c r="X61" s="28"/>
      <c r="Y61" s="29"/>
      <c r="Z61" s="28"/>
    </row>
    <row r="75" spans="7:18" ht="15.75" thickBot="1" x14ac:dyDescent="0.3"/>
    <row r="76" spans="7:18" ht="57.75" customHeight="1" x14ac:dyDescent="0.25">
      <c r="G76" s="299" t="s">
        <v>2</v>
      </c>
      <c r="H76" s="300"/>
      <c r="I76" s="300"/>
      <c r="J76" s="300"/>
      <c r="K76" s="300"/>
      <c r="L76" s="300"/>
      <c r="M76" s="300"/>
      <c r="N76" s="300"/>
      <c r="O76" s="303" t="s">
        <v>3</v>
      </c>
      <c r="P76" s="303"/>
      <c r="Q76" s="291" t="s">
        <v>77</v>
      </c>
      <c r="R76" s="292"/>
    </row>
    <row r="77" spans="7:18" x14ac:dyDescent="0.25">
      <c r="G77" s="301"/>
      <c r="H77" s="302"/>
      <c r="I77" s="302"/>
      <c r="J77" s="302"/>
      <c r="K77" s="302"/>
      <c r="L77" s="302"/>
      <c r="M77" s="302"/>
      <c r="N77" s="302"/>
      <c r="O77" s="304"/>
      <c r="P77" s="304"/>
      <c r="Q77" s="293"/>
      <c r="R77" s="294"/>
    </row>
    <row r="78" spans="7:18" x14ac:dyDescent="0.25">
      <c r="G78" s="247" t="s">
        <v>73</v>
      </c>
      <c r="H78" s="248"/>
      <c r="I78" s="248"/>
      <c r="J78" s="248"/>
      <c r="K78" s="248"/>
      <c r="L78" s="248"/>
      <c r="M78" s="248"/>
      <c r="N78" s="248"/>
      <c r="O78" s="289">
        <f>Arkusz12!A2</f>
        <v>2511</v>
      </c>
      <c r="P78" s="289"/>
      <c r="Q78" s="295">
        <f>Arkusz12!A3</f>
        <v>1958</v>
      </c>
      <c r="R78" s="296"/>
    </row>
    <row r="79" spans="7:18" x14ac:dyDescent="0.25">
      <c r="G79" s="287" t="s">
        <v>74</v>
      </c>
      <c r="H79" s="288"/>
      <c r="I79" s="288"/>
      <c r="J79" s="288"/>
      <c r="K79" s="288"/>
      <c r="L79" s="288"/>
      <c r="M79" s="288"/>
      <c r="N79" s="288"/>
      <c r="O79" s="290">
        <f>Arkusz12!A4</f>
        <v>310</v>
      </c>
      <c r="P79" s="290"/>
      <c r="Q79" s="297">
        <f>Arkusz12!A5</f>
        <v>241</v>
      </c>
      <c r="R79" s="298"/>
    </row>
    <row r="80" spans="7:18" x14ac:dyDescent="0.25">
      <c r="G80" s="247" t="s">
        <v>75</v>
      </c>
      <c r="H80" s="248"/>
      <c r="I80" s="248"/>
      <c r="J80" s="248"/>
      <c r="K80" s="248"/>
      <c r="L80" s="248"/>
      <c r="M80" s="248"/>
      <c r="N80" s="248"/>
      <c r="O80" s="289">
        <f>Arkusz12!A6</f>
        <v>0</v>
      </c>
      <c r="P80" s="289"/>
      <c r="Q80" s="295">
        <f>Arkusz12!A7</f>
        <v>6</v>
      </c>
      <c r="R80" s="296"/>
    </row>
    <row r="81" spans="1:25" ht="15.75" thickBot="1" x14ac:dyDescent="0.3">
      <c r="G81" s="224" t="s">
        <v>76</v>
      </c>
      <c r="H81" s="225"/>
      <c r="I81" s="225"/>
      <c r="J81" s="225"/>
      <c r="K81" s="225"/>
      <c r="L81" s="225"/>
      <c r="M81" s="225"/>
      <c r="N81" s="225"/>
      <c r="O81" s="226">
        <f>Arkusz12!A8</f>
        <v>45</v>
      </c>
      <c r="P81" s="226"/>
      <c r="Q81" s="306">
        <f>Arkusz12!A9</f>
        <v>34</v>
      </c>
      <c r="R81" s="307"/>
    </row>
    <row r="82" spans="1:25" ht="15.75" thickBot="1" x14ac:dyDescent="0.3">
      <c r="G82" s="222" t="s">
        <v>72</v>
      </c>
      <c r="H82" s="223"/>
      <c r="I82" s="223"/>
      <c r="J82" s="223"/>
      <c r="K82" s="223"/>
      <c r="L82" s="223"/>
      <c r="M82" s="223"/>
      <c r="N82" s="223"/>
      <c r="O82" s="286">
        <f>SUM(O78:P81)</f>
        <v>2866</v>
      </c>
      <c r="P82" s="286"/>
      <c r="Q82" s="286">
        <f>SUM(Q78:R81)</f>
        <v>2239</v>
      </c>
      <c r="R82" s="310"/>
    </row>
    <row r="84" spans="1:25" x14ac:dyDescent="0.25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</row>
    <row r="85" spans="1:25" x14ac:dyDescent="0.25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</row>
    <row r="86" spans="1:25" x14ac:dyDescent="0.25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</row>
    <row r="87" spans="1:25" x14ac:dyDescent="0.25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</row>
    <row r="88" spans="1:25" x14ac:dyDescent="0.25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</row>
    <row r="89" spans="1:25" x14ac:dyDescent="0.25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</row>
    <row r="90" spans="1:25" x14ac:dyDescent="0.25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</row>
    <row r="91" spans="1:25" x14ac:dyDescent="0.25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</row>
    <row r="92" spans="1:25" x14ac:dyDescent="0.25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</row>
    <row r="94" spans="1:25" s="51" customFormat="1" x14ac:dyDescent="0.25">
      <c r="Y94" s="6"/>
    </row>
    <row r="95" spans="1:25" s="51" customFormat="1" x14ac:dyDescent="0.25">
      <c r="Y95" s="6"/>
    </row>
    <row r="96" spans="1:25" s="51" customFormat="1" x14ac:dyDescent="0.25">
      <c r="Y96" s="6"/>
    </row>
    <row r="98" spans="1:26" s="51" customFormat="1" x14ac:dyDescent="0.25">
      <c r="Y98" s="6"/>
    </row>
    <row r="99" spans="1:26" ht="36" customHeight="1" x14ac:dyDescent="0.25">
      <c r="A99" s="64" t="s">
        <v>140</v>
      </c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</row>
    <row r="100" spans="1:26" x14ac:dyDescent="0.25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</row>
    <row r="101" spans="1:26" ht="15.75" thickBot="1" x14ac:dyDescent="0.3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311" t="str">
        <f>CONCATENATE(Arkusz18!C2," - ",Arkusz18!B2," r.")</f>
        <v>01.01.2025 - 30.06.2025 r.</v>
      </c>
      <c r="M101" s="311"/>
      <c r="N101" s="311"/>
      <c r="O101" s="311"/>
      <c r="P101" s="311"/>
      <c r="Q101" s="311"/>
      <c r="R101" s="311"/>
      <c r="S101" s="311"/>
      <c r="T101" s="311"/>
      <c r="U101" s="311"/>
      <c r="V101" s="311"/>
    </row>
    <row r="102" spans="1:26" ht="164.25" x14ac:dyDescent="0.25">
      <c r="C102" s="220" t="s">
        <v>2</v>
      </c>
      <c r="D102" s="221"/>
      <c r="E102" s="221"/>
      <c r="F102" s="221"/>
      <c r="G102" s="221"/>
      <c r="H102" s="221"/>
      <c r="I102" s="221"/>
      <c r="J102" s="221"/>
      <c r="K102" s="221"/>
      <c r="L102" s="62" t="s">
        <v>79</v>
      </c>
      <c r="M102" s="62"/>
      <c r="N102" s="30" t="s">
        <v>12</v>
      </c>
      <c r="O102" s="30" t="s">
        <v>94</v>
      </c>
      <c r="P102" s="30" t="s">
        <v>84</v>
      </c>
      <c r="Q102" s="30" t="s">
        <v>53</v>
      </c>
      <c r="R102" s="30" t="s">
        <v>39</v>
      </c>
      <c r="S102" s="30" t="s">
        <v>4</v>
      </c>
      <c r="T102" s="30" t="s">
        <v>42</v>
      </c>
      <c r="U102" s="30" t="s">
        <v>83</v>
      </c>
      <c r="V102" s="62" t="s">
        <v>78</v>
      </c>
      <c r="W102" s="63"/>
      <c r="Y102" s="3"/>
      <c r="Z102" s="6"/>
    </row>
    <row r="103" spans="1:26" x14ac:dyDescent="0.25">
      <c r="C103" s="67" t="s">
        <v>34</v>
      </c>
      <c r="D103" s="68"/>
      <c r="E103" s="68"/>
      <c r="F103" s="68"/>
      <c r="G103" s="68"/>
      <c r="H103" s="68"/>
      <c r="I103" s="68"/>
      <c r="J103" s="68"/>
      <c r="K103" s="68"/>
      <c r="L103" s="61">
        <f>Arkusz13!C2</f>
        <v>9440</v>
      </c>
      <c r="M103" s="61"/>
      <c r="N103" s="31">
        <v>1499</v>
      </c>
      <c r="O103" s="31">
        <v>4348</v>
      </c>
      <c r="P103" s="31">
        <v>1688</v>
      </c>
      <c r="Q103" s="31">
        <f>Arkusz13!C66</f>
        <v>129</v>
      </c>
      <c r="R103" s="31">
        <f>Arkusz13!C82</f>
        <v>0</v>
      </c>
      <c r="S103" s="31">
        <f>Arkusz13!C98</f>
        <v>0</v>
      </c>
      <c r="T103" s="31">
        <f>Arkusz13!C114</f>
        <v>0</v>
      </c>
      <c r="U103" s="31">
        <f>Arkusz13!C130-SUM(N103:T103)</f>
        <v>1692</v>
      </c>
      <c r="V103" s="65">
        <v>8851</v>
      </c>
      <c r="W103" s="66"/>
      <c r="Y103" s="3"/>
      <c r="Z103" s="6"/>
    </row>
    <row r="104" spans="1:26" x14ac:dyDescent="0.25">
      <c r="C104" s="72" t="s">
        <v>35</v>
      </c>
      <c r="D104" s="73"/>
      <c r="E104" s="73"/>
      <c r="F104" s="73"/>
      <c r="G104" s="73"/>
      <c r="H104" s="73"/>
      <c r="I104" s="73"/>
      <c r="J104" s="73"/>
      <c r="K104" s="73"/>
      <c r="L104" s="61">
        <f>Arkusz13!C3</f>
        <v>541</v>
      </c>
      <c r="M104" s="61"/>
      <c r="N104" s="31">
        <f>Arkusz13!C19</f>
        <v>359</v>
      </c>
      <c r="O104" s="31">
        <f>Arkusz13!C35</f>
        <v>227</v>
      </c>
      <c r="P104" s="31">
        <f>Arkusz13!C51</f>
        <v>91</v>
      </c>
      <c r="Q104" s="31">
        <f>Arkusz13!C67</f>
        <v>21</v>
      </c>
      <c r="R104" s="31">
        <f>Arkusz13!C83</f>
        <v>0</v>
      </c>
      <c r="S104" s="31">
        <f>Arkusz13!C99</f>
        <v>0</v>
      </c>
      <c r="T104" s="31">
        <f>Arkusz13!C115</f>
        <v>0</v>
      </c>
      <c r="U104" s="31">
        <f>Arkusz13!C131-SUM(N104:T104)</f>
        <v>110</v>
      </c>
      <c r="V104" s="65">
        <f t="shared" ref="V104:V117" si="3">SUM(N104:U104)</f>
        <v>808</v>
      </c>
      <c r="W104" s="66"/>
      <c r="Y104" s="3"/>
      <c r="Z104" s="6"/>
    </row>
    <row r="105" spans="1:26" x14ac:dyDescent="0.25">
      <c r="C105" s="67" t="s">
        <v>36</v>
      </c>
      <c r="D105" s="68"/>
      <c r="E105" s="68"/>
      <c r="F105" s="68"/>
      <c r="G105" s="68"/>
      <c r="H105" s="68"/>
      <c r="I105" s="68"/>
      <c r="J105" s="68"/>
      <c r="K105" s="68"/>
      <c r="L105" s="61">
        <f>Arkusz13!C4</f>
        <v>696</v>
      </c>
      <c r="M105" s="61"/>
      <c r="N105" s="31">
        <f>Arkusz13!C20</f>
        <v>225</v>
      </c>
      <c r="O105" s="31">
        <f>Arkusz13!C36</f>
        <v>72</v>
      </c>
      <c r="P105" s="31">
        <f>Arkusz13!C52</f>
        <v>137</v>
      </c>
      <c r="Q105" s="31">
        <f>Arkusz13!C68</f>
        <v>11</v>
      </c>
      <c r="R105" s="31">
        <f>Arkusz13!C84</f>
        <v>0</v>
      </c>
      <c r="S105" s="31">
        <f>Arkusz13!C100</f>
        <v>0</v>
      </c>
      <c r="T105" s="31">
        <f>Arkusz13!C116</f>
        <v>0</v>
      </c>
      <c r="U105" s="31">
        <f>Arkusz13!C132-SUM(N105:T105)</f>
        <v>76</v>
      </c>
      <c r="V105" s="65">
        <f t="shared" si="3"/>
        <v>521</v>
      </c>
      <c r="W105" s="66"/>
      <c r="Y105" s="3"/>
      <c r="Z105" s="6"/>
    </row>
    <row r="106" spans="1:26" x14ac:dyDescent="0.25">
      <c r="C106" s="72" t="s">
        <v>37</v>
      </c>
      <c r="D106" s="73"/>
      <c r="E106" s="73"/>
      <c r="F106" s="73"/>
      <c r="G106" s="73"/>
      <c r="H106" s="73"/>
      <c r="I106" s="73"/>
      <c r="J106" s="73"/>
      <c r="K106" s="73"/>
      <c r="L106" s="61">
        <f>Arkusz13!C5</f>
        <v>9</v>
      </c>
      <c r="M106" s="61"/>
      <c r="N106" s="31">
        <f>Arkusz13!C21</f>
        <v>10</v>
      </c>
      <c r="O106" s="31">
        <f>Arkusz13!C37</f>
        <v>2</v>
      </c>
      <c r="P106" s="31">
        <f>Arkusz13!C53</f>
        <v>1</v>
      </c>
      <c r="Q106" s="31">
        <f>Arkusz13!C69</f>
        <v>0</v>
      </c>
      <c r="R106" s="31">
        <f>Arkusz13!C85</f>
        <v>0</v>
      </c>
      <c r="S106" s="31">
        <f>Arkusz13!C101</f>
        <v>0</v>
      </c>
      <c r="T106" s="31">
        <f>Arkusz13!C117</f>
        <v>0</v>
      </c>
      <c r="U106" s="31">
        <f>Arkusz13!C133-SUM(N106:T106)</f>
        <v>4</v>
      </c>
      <c r="V106" s="65">
        <f t="shared" si="3"/>
        <v>17</v>
      </c>
      <c r="W106" s="66"/>
      <c r="Y106" s="3"/>
      <c r="Z106" s="6"/>
    </row>
    <row r="107" spans="1:26" x14ac:dyDescent="0.25">
      <c r="C107" s="67" t="s">
        <v>38</v>
      </c>
      <c r="D107" s="68"/>
      <c r="E107" s="68"/>
      <c r="F107" s="68"/>
      <c r="G107" s="68"/>
      <c r="H107" s="68"/>
      <c r="I107" s="68"/>
      <c r="J107" s="68"/>
      <c r="K107" s="68"/>
      <c r="L107" s="61">
        <f>Arkusz13!C6</f>
        <v>4</v>
      </c>
      <c r="M107" s="61"/>
      <c r="N107" s="31">
        <f>Arkusz13!C22</f>
        <v>3</v>
      </c>
      <c r="O107" s="31">
        <f>Arkusz13!C38</f>
        <v>0</v>
      </c>
      <c r="P107" s="31">
        <f>Arkusz13!C54</f>
        <v>0</v>
      </c>
      <c r="Q107" s="31">
        <f>Arkusz13!C70</f>
        <v>0</v>
      </c>
      <c r="R107" s="31">
        <f>Arkusz13!C86</f>
        <v>0</v>
      </c>
      <c r="S107" s="31">
        <f>Arkusz13!C102</f>
        <v>0</v>
      </c>
      <c r="T107" s="31">
        <f>Arkusz13!C118</f>
        <v>0</v>
      </c>
      <c r="U107" s="31">
        <f>Arkusz13!C134-SUM(N107:T107)</f>
        <v>0</v>
      </c>
      <c r="V107" s="65">
        <f t="shared" si="3"/>
        <v>3</v>
      </c>
      <c r="W107" s="66"/>
      <c r="Y107" s="3"/>
      <c r="Z107" s="6"/>
    </row>
    <row r="108" spans="1:26" x14ac:dyDescent="0.25">
      <c r="C108" s="72" t="s">
        <v>46</v>
      </c>
      <c r="D108" s="73"/>
      <c r="E108" s="73"/>
      <c r="F108" s="73"/>
      <c r="G108" s="73"/>
      <c r="H108" s="73"/>
      <c r="I108" s="73"/>
      <c r="J108" s="73"/>
      <c r="K108" s="73"/>
      <c r="L108" s="61">
        <f>Arkusz13!C7</f>
        <v>5</v>
      </c>
      <c r="M108" s="61"/>
      <c r="N108" s="31">
        <f>Arkusz13!C23</f>
        <v>4</v>
      </c>
      <c r="O108" s="31">
        <f>Arkusz13!C39</f>
        <v>2</v>
      </c>
      <c r="P108" s="31">
        <f>Arkusz13!C55</f>
        <v>0</v>
      </c>
      <c r="Q108" s="31">
        <f>Arkusz13!C71</f>
        <v>0</v>
      </c>
      <c r="R108" s="31">
        <f>Arkusz13!C87</f>
        <v>0</v>
      </c>
      <c r="S108" s="31">
        <f>Arkusz13!C103</f>
        <v>0</v>
      </c>
      <c r="T108" s="31">
        <f>Arkusz13!C119</f>
        <v>0</v>
      </c>
      <c r="U108" s="31">
        <f>Arkusz13!C135-SUM(N108:T108)</f>
        <v>1</v>
      </c>
      <c r="V108" s="65">
        <f t="shared" si="3"/>
        <v>7</v>
      </c>
      <c r="W108" s="66"/>
      <c r="Y108" s="3"/>
      <c r="Z108" s="6"/>
    </row>
    <row r="109" spans="1:26" x14ac:dyDescent="0.25">
      <c r="C109" s="67" t="s">
        <v>47</v>
      </c>
      <c r="D109" s="68"/>
      <c r="E109" s="68"/>
      <c r="F109" s="68"/>
      <c r="G109" s="68"/>
      <c r="H109" s="68"/>
      <c r="I109" s="68"/>
      <c r="J109" s="68"/>
      <c r="K109" s="68"/>
      <c r="L109" s="61">
        <f>Arkusz13!C8</f>
        <v>2</v>
      </c>
      <c r="M109" s="61"/>
      <c r="N109" s="31">
        <f>Arkusz13!C24</f>
        <v>2</v>
      </c>
      <c r="O109" s="31">
        <f>Arkusz13!C40</f>
        <v>0</v>
      </c>
      <c r="P109" s="31">
        <f>Arkusz13!C56</f>
        <v>0</v>
      </c>
      <c r="Q109" s="31">
        <f>Arkusz13!C72</f>
        <v>0</v>
      </c>
      <c r="R109" s="31">
        <f>Arkusz13!C88</f>
        <v>0</v>
      </c>
      <c r="S109" s="31">
        <f>Arkusz13!C104</f>
        <v>0</v>
      </c>
      <c r="T109" s="31">
        <f>Arkusz13!C120</f>
        <v>0</v>
      </c>
      <c r="U109" s="31">
        <f>Arkusz13!C136-SUM(N109:T109)</f>
        <v>1</v>
      </c>
      <c r="V109" s="65">
        <f t="shared" si="3"/>
        <v>3</v>
      </c>
      <c r="W109" s="66"/>
      <c r="Y109" s="3"/>
      <c r="Z109" s="6"/>
    </row>
    <row r="110" spans="1:26" x14ac:dyDescent="0.25">
      <c r="C110" s="72" t="s">
        <v>4</v>
      </c>
      <c r="D110" s="73"/>
      <c r="E110" s="73"/>
      <c r="F110" s="73"/>
      <c r="G110" s="73"/>
      <c r="H110" s="73"/>
      <c r="I110" s="73"/>
      <c r="J110" s="73"/>
      <c r="K110" s="73"/>
      <c r="L110" s="61">
        <f>Arkusz13!C9</f>
        <v>0</v>
      </c>
      <c r="M110" s="61"/>
      <c r="N110" s="31">
        <f>Arkusz13!C25</f>
        <v>0</v>
      </c>
      <c r="O110" s="31">
        <f>Arkusz13!C41</f>
        <v>0</v>
      </c>
      <c r="P110" s="31">
        <f>Arkusz13!C57</f>
        <v>0</v>
      </c>
      <c r="Q110" s="31">
        <f>Arkusz13!C73</f>
        <v>0</v>
      </c>
      <c r="R110" s="31">
        <f>Arkusz13!C89</f>
        <v>0</v>
      </c>
      <c r="S110" s="31">
        <f>Arkusz13!C105</f>
        <v>0</v>
      </c>
      <c r="T110" s="31">
        <f>Arkusz13!C121</f>
        <v>0</v>
      </c>
      <c r="U110" s="31">
        <f>Arkusz13!C137-SUM(N110:T110)</f>
        <v>0</v>
      </c>
      <c r="V110" s="65">
        <f t="shared" si="3"/>
        <v>0</v>
      </c>
      <c r="W110" s="66"/>
      <c r="Y110" s="3"/>
      <c r="Z110" s="6"/>
    </row>
    <row r="111" spans="1:26" x14ac:dyDescent="0.25">
      <c r="C111" s="67" t="s">
        <v>39</v>
      </c>
      <c r="D111" s="68"/>
      <c r="E111" s="68"/>
      <c r="F111" s="68"/>
      <c r="G111" s="68"/>
      <c r="H111" s="68"/>
      <c r="I111" s="68"/>
      <c r="J111" s="68"/>
      <c r="K111" s="68"/>
      <c r="L111" s="61">
        <f>Arkusz13!C10</f>
        <v>4</v>
      </c>
      <c r="M111" s="61"/>
      <c r="N111" s="31">
        <f>Arkusz13!C26</f>
        <v>0</v>
      </c>
      <c r="O111" s="31">
        <f>Arkusz13!C42</f>
        <v>0</v>
      </c>
      <c r="P111" s="31">
        <f>Arkusz13!C58</f>
        <v>0</v>
      </c>
      <c r="Q111" s="31">
        <f>Arkusz13!C74</f>
        <v>0</v>
      </c>
      <c r="R111" s="31">
        <f>Arkusz13!C90</f>
        <v>0</v>
      </c>
      <c r="S111" s="31">
        <f>Arkusz13!C106</f>
        <v>0</v>
      </c>
      <c r="T111" s="31">
        <f>Arkusz13!C122</f>
        <v>0</v>
      </c>
      <c r="U111" s="31">
        <f>Arkusz13!C138-SUM(N111:T111)</f>
        <v>0</v>
      </c>
      <c r="V111" s="65">
        <f t="shared" si="3"/>
        <v>0</v>
      </c>
      <c r="W111" s="66"/>
      <c r="Y111" s="3"/>
      <c r="Z111" s="6"/>
    </row>
    <row r="112" spans="1:26" x14ac:dyDescent="0.25">
      <c r="C112" s="72" t="s">
        <v>40</v>
      </c>
      <c r="D112" s="73"/>
      <c r="E112" s="73"/>
      <c r="F112" s="73"/>
      <c r="G112" s="73"/>
      <c r="H112" s="73"/>
      <c r="I112" s="73"/>
      <c r="J112" s="73"/>
      <c r="K112" s="73"/>
      <c r="L112" s="61">
        <f>Arkusz13!C11</f>
        <v>2</v>
      </c>
      <c r="M112" s="61"/>
      <c r="N112" s="31">
        <f>Arkusz13!C27</f>
        <v>0</v>
      </c>
      <c r="O112" s="31">
        <f>Arkusz13!C43</f>
        <v>0</v>
      </c>
      <c r="P112" s="31">
        <f>Arkusz13!C59</f>
        <v>0</v>
      </c>
      <c r="Q112" s="31">
        <f>Arkusz13!C75</f>
        <v>0</v>
      </c>
      <c r="R112" s="31">
        <f>Arkusz13!C91</f>
        <v>0</v>
      </c>
      <c r="S112" s="31">
        <f>Arkusz13!C107</f>
        <v>0</v>
      </c>
      <c r="T112" s="31">
        <f>Arkusz13!C123</f>
        <v>0</v>
      </c>
      <c r="U112" s="31">
        <f>Arkusz13!C139-SUM(N112:T112)</f>
        <v>3</v>
      </c>
      <c r="V112" s="65">
        <f t="shared" si="3"/>
        <v>3</v>
      </c>
      <c r="W112" s="66"/>
      <c r="Y112" s="3"/>
      <c r="Z112" s="6"/>
    </row>
    <row r="113" spans="1:26" x14ac:dyDescent="0.25">
      <c r="C113" s="67" t="s">
        <v>41</v>
      </c>
      <c r="D113" s="68"/>
      <c r="E113" s="68"/>
      <c r="F113" s="68"/>
      <c r="G113" s="68"/>
      <c r="H113" s="68"/>
      <c r="I113" s="68"/>
      <c r="J113" s="68"/>
      <c r="K113" s="68"/>
      <c r="L113" s="61">
        <f>Arkusz13!C12</f>
        <v>1233</v>
      </c>
      <c r="M113" s="61"/>
      <c r="N113" s="31">
        <f>Arkusz13!C28</f>
        <v>6</v>
      </c>
      <c r="O113" s="31">
        <f>Arkusz13!C44</f>
        <v>0</v>
      </c>
      <c r="P113" s="31">
        <f>Arkusz13!C60</f>
        <v>0</v>
      </c>
      <c r="Q113" s="31">
        <f>Arkusz13!C76</f>
        <v>4</v>
      </c>
      <c r="R113" s="31">
        <f>Arkusz13!C92</f>
        <v>0</v>
      </c>
      <c r="S113" s="31">
        <f>Arkusz13!C108</f>
        <v>0</v>
      </c>
      <c r="T113" s="31">
        <f>Arkusz13!C124</f>
        <v>3</v>
      </c>
      <c r="U113" s="31">
        <f>Arkusz13!C140-SUM(N113:T113)</f>
        <v>20</v>
      </c>
      <c r="V113" s="65">
        <f t="shared" si="3"/>
        <v>33</v>
      </c>
      <c r="W113" s="66"/>
      <c r="Y113" s="3"/>
      <c r="Z113" s="6"/>
    </row>
    <row r="114" spans="1:26" x14ac:dyDescent="0.25">
      <c r="C114" s="67" t="s">
        <v>11</v>
      </c>
      <c r="D114" s="68"/>
      <c r="E114" s="68"/>
      <c r="F114" s="68"/>
      <c r="G114" s="68"/>
      <c r="H114" s="68"/>
      <c r="I114" s="68"/>
      <c r="J114" s="68"/>
      <c r="K114" s="68"/>
      <c r="L114" s="61">
        <f>Arkusz13!C14</f>
        <v>13</v>
      </c>
      <c r="M114" s="61"/>
      <c r="N114" s="31">
        <f>Arkusz13!C30</f>
        <v>9</v>
      </c>
      <c r="O114" s="31">
        <f>Arkusz13!C46</f>
        <v>0</v>
      </c>
      <c r="P114" s="31">
        <f>Arkusz13!C62</f>
        <v>1</v>
      </c>
      <c r="Q114" s="31">
        <f>Arkusz13!C78</f>
        <v>23</v>
      </c>
      <c r="R114" s="31">
        <f>Arkusz13!C94</f>
        <v>0</v>
      </c>
      <c r="S114" s="31">
        <f>Arkusz13!C110</f>
        <v>0</v>
      </c>
      <c r="T114" s="31">
        <f>Arkusz13!C126</f>
        <v>0</v>
      </c>
      <c r="U114" s="31">
        <f>Arkusz13!C142-SUM(N114:T114)</f>
        <v>37</v>
      </c>
      <c r="V114" s="65">
        <f t="shared" si="3"/>
        <v>70</v>
      </c>
      <c r="W114" s="66"/>
      <c r="Y114" s="3"/>
      <c r="Z114" s="6"/>
    </row>
    <row r="115" spans="1:26" x14ac:dyDescent="0.25">
      <c r="C115" s="72" t="s">
        <v>43</v>
      </c>
      <c r="D115" s="73"/>
      <c r="E115" s="73"/>
      <c r="F115" s="73"/>
      <c r="G115" s="73"/>
      <c r="H115" s="73"/>
      <c r="I115" s="73"/>
      <c r="J115" s="73"/>
      <c r="K115" s="73"/>
      <c r="L115" s="61">
        <f>Arkusz13!C15</f>
        <v>65</v>
      </c>
      <c r="M115" s="61"/>
      <c r="N115" s="31">
        <f>Arkusz13!C31</f>
        <v>37</v>
      </c>
      <c r="O115" s="31">
        <f>Arkusz13!C47</f>
        <v>3</v>
      </c>
      <c r="P115" s="31">
        <f>Arkusz13!C63</f>
        <v>5</v>
      </c>
      <c r="Q115" s="31">
        <f>Arkusz13!C79</f>
        <v>1</v>
      </c>
      <c r="R115" s="31">
        <f>Arkusz13!C95</f>
        <v>0</v>
      </c>
      <c r="S115" s="31">
        <f>Arkusz13!C111</f>
        <v>0</v>
      </c>
      <c r="T115" s="31">
        <f>Arkusz13!C127</f>
        <v>0</v>
      </c>
      <c r="U115" s="31">
        <f>Arkusz13!C143-SUM(N115:T115)</f>
        <v>45</v>
      </c>
      <c r="V115" s="65">
        <f t="shared" si="3"/>
        <v>91</v>
      </c>
      <c r="W115" s="66"/>
      <c r="Y115" s="3"/>
      <c r="Z115" s="6"/>
    </row>
    <row r="116" spans="1:26" x14ac:dyDescent="0.25">
      <c r="C116" s="67" t="s">
        <v>44</v>
      </c>
      <c r="D116" s="68"/>
      <c r="E116" s="68"/>
      <c r="F116" s="68"/>
      <c r="G116" s="68"/>
      <c r="H116" s="68"/>
      <c r="I116" s="68"/>
      <c r="J116" s="68"/>
      <c r="K116" s="68"/>
      <c r="L116" s="61">
        <f>Arkusz13!C16</f>
        <v>0</v>
      </c>
      <c r="M116" s="61"/>
      <c r="N116" s="31">
        <f>Arkusz13!C32</f>
        <v>0</v>
      </c>
      <c r="O116" s="31">
        <f>Arkusz13!C48</f>
        <v>0</v>
      </c>
      <c r="P116" s="31">
        <f>Arkusz13!C64</f>
        <v>0</v>
      </c>
      <c r="Q116" s="31">
        <f>Arkusz13!C80</f>
        <v>0</v>
      </c>
      <c r="R116" s="31">
        <f>Arkusz13!C96</f>
        <v>0</v>
      </c>
      <c r="S116" s="31">
        <f>Arkusz13!C112</f>
        <v>0</v>
      </c>
      <c r="T116" s="31">
        <f>Arkusz13!C128</f>
        <v>0</v>
      </c>
      <c r="U116" s="31">
        <f>Arkusz13!C144-SUM(N116:T116)</f>
        <v>3</v>
      </c>
      <c r="V116" s="65">
        <f t="shared" si="3"/>
        <v>3</v>
      </c>
      <c r="W116" s="66"/>
      <c r="Y116" s="3"/>
      <c r="Z116" s="6"/>
    </row>
    <row r="117" spans="1:26" ht="15.75" thickBot="1" x14ac:dyDescent="0.3">
      <c r="C117" s="59" t="s">
        <v>45</v>
      </c>
      <c r="D117" s="60"/>
      <c r="E117" s="60"/>
      <c r="F117" s="60"/>
      <c r="G117" s="60"/>
      <c r="H117" s="60"/>
      <c r="I117" s="60"/>
      <c r="J117" s="60"/>
      <c r="K117" s="60"/>
      <c r="L117" s="61">
        <f>Arkusz13!C17</f>
        <v>4</v>
      </c>
      <c r="M117" s="61"/>
      <c r="N117" s="31">
        <f>Arkusz13!C33</f>
        <v>2</v>
      </c>
      <c r="O117" s="31">
        <f>Arkusz13!C49</f>
        <v>0</v>
      </c>
      <c r="P117" s="31">
        <f>Arkusz13!C65</f>
        <v>0</v>
      </c>
      <c r="Q117" s="31">
        <f>Arkusz13!C81</f>
        <v>6</v>
      </c>
      <c r="R117" s="31">
        <f>Arkusz13!C97</f>
        <v>0</v>
      </c>
      <c r="S117" s="31">
        <f>Arkusz13!C113</f>
        <v>0</v>
      </c>
      <c r="T117" s="31">
        <f>Arkusz13!C129</f>
        <v>0</v>
      </c>
      <c r="U117" s="31">
        <f>Arkusz13!C145-SUM(N117:T117)</f>
        <v>3</v>
      </c>
      <c r="V117" s="65">
        <f t="shared" si="3"/>
        <v>11</v>
      </c>
      <c r="W117" s="66"/>
      <c r="Y117" s="3"/>
      <c r="Z117" s="6"/>
    </row>
    <row r="118" spans="1:26" ht="15.75" thickBot="1" x14ac:dyDescent="0.3">
      <c r="C118" s="115" t="s">
        <v>1</v>
      </c>
      <c r="D118" s="116"/>
      <c r="E118" s="116"/>
      <c r="F118" s="116"/>
      <c r="G118" s="116"/>
      <c r="H118" s="116"/>
      <c r="I118" s="116"/>
      <c r="J118" s="116"/>
      <c r="K118" s="116"/>
      <c r="L118" s="74">
        <f>SUM(L103:L117)</f>
        <v>12018</v>
      </c>
      <c r="M118" s="74"/>
      <c r="N118" s="32">
        <f t="shared" ref="N118:V118" si="4">SUM(N103:N117)</f>
        <v>2156</v>
      </c>
      <c r="O118" s="32">
        <f t="shared" si="4"/>
        <v>4654</v>
      </c>
      <c r="P118" s="32">
        <f t="shared" si="4"/>
        <v>1923</v>
      </c>
      <c r="Q118" s="32">
        <f t="shared" si="4"/>
        <v>195</v>
      </c>
      <c r="R118" s="32">
        <f t="shared" si="4"/>
        <v>0</v>
      </c>
      <c r="S118" s="32">
        <f t="shared" si="4"/>
        <v>0</v>
      </c>
      <c r="T118" s="32">
        <f t="shared" si="4"/>
        <v>3</v>
      </c>
      <c r="U118" s="32">
        <f t="shared" si="4"/>
        <v>1995</v>
      </c>
      <c r="V118" s="74">
        <f t="shared" si="4"/>
        <v>10421</v>
      </c>
      <c r="W118" s="75"/>
      <c r="Y118" s="3"/>
      <c r="Z118" s="6"/>
    </row>
    <row r="119" spans="1:26" s="56" customFormat="1" x14ac:dyDescent="0.25">
      <c r="C119" s="312"/>
      <c r="D119" s="312"/>
      <c r="E119" s="312"/>
      <c r="F119" s="312"/>
      <c r="G119" s="312"/>
      <c r="H119" s="312"/>
      <c r="I119" s="312"/>
      <c r="J119" s="312"/>
      <c r="K119" s="312"/>
      <c r="L119" s="313"/>
      <c r="M119" s="313"/>
      <c r="N119" s="313"/>
      <c r="O119" s="313"/>
      <c r="P119" s="313"/>
      <c r="Q119" s="313"/>
      <c r="R119" s="313"/>
      <c r="S119" s="313"/>
      <c r="T119" s="313"/>
      <c r="U119" s="313"/>
      <c r="V119" s="313"/>
      <c r="W119" s="313"/>
      <c r="Z119" s="6"/>
    </row>
    <row r="120" spans="1:26" x14ac:dyDescent="0.25">
      <c r="A120" s="33"/>
      <c r="B120" s="33"/>
      <c r="C120" s="33"/>
      <c r="D120" s="33"/>
      <c r="E120" s="33"/>
      <c r="F120" s="33"/>
      <c r="G120" s="33"/>
      <c r="H120" s="33"/>
      <c r="I120" s="33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</row>
    <row r="144" ht="15.75" thickBot="1" x14ac:dyDescent="0.3"/>
    <row r="145" spans="1:25" ht="31.5" customHeight="1" x14ac:dyDescent="0.25">
      <c r="D145" s="152" t="s">
        <v>2</v>
      </c>
      <c r="E145" s="117"/>
      <c r="F145" s="117"/>
      <c r="G145" s="117"/>
      <c r="H145" s="117"/>
      <c r="I145" s="117"/>
      <c r="J145" s="117"/>
      <c r="K145" s="117"/>
      <c r="L145" s="117" t="s">
        <v>3</v>
      </c>
      <c r="M145" s="117"/>
      <c r="N145" s="138" t="s">
        <v>86</v>
      </c>
      <c r="O145" s="138"/>
      <c r="P145" s="138"/>
      <c r="Q145" s="69" t="s">
        <v>87</v>
      </c>
      <c r="R145" s="70"/>
      <c r="S145" s="71"/>
    </row>
    <row r="146" spans="1:25" ht="15.75" thickBot="1" x14ac:dyDescent="0.3">
      <c r="D146" s="228" t="s">
        <v>85</v>
      </c>
      <c r="E146" s="229"/>
      <c r="F146" s="229"/>
      <c r="G146" s="229"/>
      <c r="H146" s="229"/>
      <c r="I146" s="229"/>
      <c r="J146" s="229"/>
      <c r="K146" s="229"/>
      <c r="L146" s="227">
        <f>Arkusz14!B2</f>
        <v>14</v>
      </c>
      <c r="M146" s="227"/>
      <c r="N146" s="227">
        <f>Arkusz14!B3</f>
        <v>4</v>
      </c>
      <c r="O146" s="227"/>
      <c r="P146" s="227"/>
      <c r="Q146" s="118">
        <f>Arkusz14!B4</f>
        <v>0</v>
      </c>
      <c r="R146" s="119"/>
      <c r="S146" s="120"/>
    </row>
    <row r="147" spans="1:25" s="56" customFormat="1" x14ac:dyDescent="0.25">
      <c r="D147" s="314"/>
      <c r="E147" s="314"/>
      <c r="F147" s="314"/>
      <c r="G147" s="314"/>
      <c r="H147" s="314"/>
      <c r="I147" s="314"/>
      <c r="J147" s="314"/>
      <c r="K147" s="314"/>
      <c r="L147" s="315"/>
      <c r="M147" s="315"/>
      <c r="N147" s="315"/>
      <c r="O147" s="315"/>
      <c r="P147" s="315"/>
      <c r="Q147" s="315"/>
      <c r="R147" s="315"/>
      <c r="S147" s="315"/>
      <c r="Y147" s="6"/>
    </row>
    <row r="148" spans="1:25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</row>
    <row r="149" spans="1:25" x14ac:dyDescent="0.25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</row>
    <row r="150" spans="1:25" x14ac:dyDescent="0.25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</row>
    <row r="151" spans="1:25" x14ac:dyDescent="0.25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</row>
    <row r="152" spans="1:25" x14ac:dyDescent="0.25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</row>
    <row r="153" spans="1:25" x14ac:dyDescent="0.25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</row>
    <row r="154" spans="1:25" x14ac:dyDescent="0.25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</row>
    <row r="155" spans="1:25" s="51" customFormat="1" x14ac:dyDescent="0.25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</row>
    <row r="156" spans="1:25" s="55" customFormat="1" x14ac:dyDescent="0.25">
      <c r="A156" s="54"/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</row>
    <row r="157" spans="1:25" s="55" customFormat="1" x14ac:dyDescent="0.25">
      <c r="A157" s="54"/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</row>
    <row r="158" spans="1:25" s="55" customFormat="1" x14ac:dyDescent="0.25">
      <c r="A158" s="54"/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54"/>
    </row>
    <row r="160" spans="1:25" x14ac:dyDescent="0.25">
      <c r="A160" s="64" t="s">
        <v>141</v>
      </c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</row>
    <row r="161" spans="7:25" ht="15.75" thickBot="1" x14ac:dyDescent="0.3"/>
    <row r="162" spans="7:25" x14ac:dyDescent="0.25">
      <c r="G162" s="220" t="s">
        <v>23</v>
      </c>
      <c r="H162" s="221"/>
      <c r="I162" s="221"/>
      <c r="J162" s="221"/>
      <c r="K162" s="85" t="s">
        <v>8</v>
      </c>
      <c r="L162" s="114"/>
    </row>
    <row r="163" spans="7:25" x14ac:dyDescent="0.25">
      <c r="G163" s="112" t="s">
        <v>13</v>
      </c>
      <c r="H163" s="113"/>
      <c r="I163" s="113"/>
      <c r="J163" s="113"/>
      <c r="K163" s="65">
        <v>523</v>
      </c>
      <c r="L163" s="66"/>
    </row>
    <row r="164" spans="7:25" x14ac:dyDescent="0.25">
      <c r="G164" s="123" t="s">
        <v>14</v>
      </c>
      <c r="H164" s="124"/>
      <c r="I164" s="124"/>
      <c r="J164" s="124"/>
      <c r="K164" s="65">
        <v>949</v>
      </c>
      <c r="L164" s="66"/>
    </row>
    <row r="165" spans="7:25" x14ac:dyDescent="0.25">
      <c r="G165" s="112" t="s">
        <v>15</v>
      </c>
      <c r="H165" s="113"/>
      <c r="I165" s="113"/>
      <c r="J165" s="113"/>
      <c r="K165" s="65">
        <v>67</v>
      </c>
      <c r="L165" s="66"/>
    </row>
    <row r="166" spans="7:25" x14ac:dyDescent="0.25">
      <c r="G166" s="123" t="s">
        <v>80</v>
      </c>
      <c r="H166" s="124"/>
      <c r="I166" s="124"/>
      <c r="J166" s="124"/>
      <c r="K166" s="65">
        <v>315</v>
      </c>
      <c r="L166" s="66"/>
    </row>
    <row r="167" spans="7:25" x14ac:dyDescent="0.25">
      <c r="G167" s="112" t="s">
        <v>81</v>
      </c>
      <c r="H167" s="113"/>
      <c r="I167" s="113"/>
      <c r="J167" s="113"/>
      <c r="K167" s="65">
        <v>0</v>
      </c>
      <c r="L167" s="66"/>
    </row>
    <row r="168" spans="7:25" x14ac:dyDescent="0.25">
      <c r="G168" s="121" t="s">
        <v>91</v>
      </c>
      <c r="H168" s="122"/>
      <c r="I168" s="122"/>
      <c r="J168" s="122"/>
      <c r="K168" s="65">
        <v>16</v>
      </c>
      <c r="L168" s="66"/>
    </row>
    <row r="169" spans="7:25" x14ac:dyDescent="0.25">
      <c r="G169" s="94" t="s">
        <v>16</v>
      </c>
      <c r="H169" s="95"/>
      <c r="I169" s="95"/>
      <c r="J169" s="95"/>
      <c r="K169" s="65">
        <v>30</v>
      </c>
      <c r="L169" s="66"/>
    </row>
    <row r="170" spans="7:25" x14ac:dyDescent="0.25">
      <c r="G170" s="121" t="s">
        <v>17</v>
      </c>
      <c r="H170" s="122"/>
      <c r="I170" s="122"/>
      <c r="J170" s="122"/>
      <c r="K170" s="65">
        <v>116</v>
      </c>
      <c r="L170" s="66"/>
    </row>
    <row r="171" spans="7:25" x14ac:dyDescent="0.25">
      <c r="G171" s="94" t="s">
        <v>18</v>
      </c>
      <c r="H171" s="95"/>
      <c r="I171" s="95"/>
      <c r="J171" s="95"/>
      <c r="K171" s="65">
        <v>111</v>
      </c>
      <c r="L171" s="66"/>
    </row>
    <row r="172" spans="7:25" x14ac:dyDescent="0.25">
      <c r="G172" s="121" t="s">
        <v>19</v>
      </c>
      <c r="H172" s="122"/>
      <c r="I172" s="122"/>
      <c r="J172" s="122"/>
      <c r="K172" s="65">
        <v>41</v>
      </c>
      <c r="L172" s="66"/>
    </row>
    <row r="173" spans="7:25" ht="15.75" thickBot="1" x14ac:dyDescent="0.3">
      <c r="G173" s="103" t="s">
        <v>82</v>
      </c>
      <c r="H173" s="104"/>
      <c r="I173" s="104"/>
      <c r="J173" s="104"/>
      <c r="K173" s="65">
        <v>708</v>
      </c>
      <c r="L173" s="66"/>
    </row>
    <row r="174" spans="7:25" ht="15.75" thickBot="1" x14ac:dyDescent="0.3">
      <c r="G174" s="76" t="s">
        <v>1</v>
      </c>
      <c r="H174" s="77"/>
      <c r="I174" s="77"/>
      <c r="J174" s="77"/>
      <c r="K174" s="92">
        <f>SUM(K163:K173)</f>
        <v>2876</v>
      </c>
      <c r="L174" s="93"/>
    </row>
    <row r="175" spans="7:25" s="56" customFormat="1" x14ac:dyDescent="0.25">
      <c r="G175" s="316"/>
      <c r="H175" s="316"/>
      <c r="I175" s="316"/>
      <c r="J175" s="316"/>
      <c r="K175" s="36"/>
      <c r="L175" s="36"/>
      <c r="Y175" s="6"/>
    </row>
    <row r="177" spans="1:25" x14ac:dyDescent="0.25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</row>
    <row r="178" spans="1:25" x14ac:dyDescent="0.25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</row>
    <row r="179" spans="1:25" x14ac:dyDescent="0.25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</row>
    <row r="182" spans="1:25" s="56" customFormat="1" x14ac:dyDescent="0.25">
      <c r="Y182" s="6"/>
    </row>
    <row r="183" spans="1:25" s="56" customFormat="1" x14ac:dyDescent="0.25">
      <c r="Y183" s="6"/>
    </row>
    <row r="184" spans="1:25" s="56" customFormat="1" x14ac:dyDescent="0.25">
      <c r="Y184" s="6"/>
    </row>
    <row r="185" spans="1:25" s="56" customFormat="1" x14ac:dyDescent="0.25">
      <c r="Y185" s="6"/>
    </row>
    <row r="186" spans="1:25" s="56" customFormat="1" x14ac:dyDescent="0.25">
      <c r="Y186" s="6"/>
    </row>
    <row r="187" spans="1:25" s="56" customFormat="1" x14ac:dyDescent="0.25">
      <c r="Y187" s="6"/>
    </row>
    <row r="188" spans="1:25" s="56" customFormat="1" x14ac:dyDescent="0.25">
      <c r="Y188" s="6"/>
    </row>
    <row r="189" spans="1:25" s="56" customFormat="1" x14ac:dyDescent="0.25">
      <c r="Y189" s="6"/>
    </row>
    <row r="190" spans="1:25" x14ac:dyDescent="0.25">
      <c r="A190" s="10" t="s">
        <v>142</v>
      </c>
      <c r="B190" s="10"/>
      <c r="C190" s="10"/>
      <c r="D190" s="10"/>
      <c r="E190" s="10"/>
      <c r="F190" s="10"/>
    </row>
    <row r="191" spans="1:25" ht="15.75" thickBot="1" x14ac:dyDescent="0.3"/>
    <row r="192" spans="1:25" x14ac:dyDescent="0.25">
      <c r="D192" s="164" t="s">
        <v>28</v>
      </c>
      <c r="E192" s="85"/>
      <c r="F192" s="85"/>
      <c r="G192" s="85"/>
      <c r="H192" s="85" t="s">
        <v>3</v>
      </c>
      <c r="I192" s="85"/>
      <c r="J192" s="85"/>
      <c r="K192" s="85" t="s">
        <v>22</v>
      </c>
      <c r="L192" s="85"/>
      <c r="M192" s="114"/>
    </row>
    <row r="193" spans="4:13" x14ac:dyDescent="0.25">
      <c r="D193" s="262" t="s">
        <v>20</v>
      </c>
      <c r="E193" s="263"/>
      <c r="F193" s="263"/>
      <c r="G193" s="263"/>
      <c r="H193" s="65">
        <v>69318</v>
      </c>
      <c r="I193" s="65"/>
      <c r="J193" s="65"/>
      <c r="K193" s="65">
        <v>77687</v>
      </c>
      <c r="L193" s="65"/>
      <c r="M193" s="66"/>
    </row>
    <row r="194" spans="4:13" x14ac:dyDescent="0.25">
      <c r="D194" s="264" t="s">
        <v>138</v>
      </c>
      <c r="E194" s="265"/>
      <c r="F194" s="265"/>
      <c r="G194" s="265"/>
      <c r="H194" s="65">
        <v>6100</v>
      </c>
      <c r="I194" s="65"/>
      <c r="J194" s="65"/>
      <c r="K194" s="65">
        <v>6120</v>
      </c>
      <c r="L194" s="65"/>
      <c r="M194" s="66"/>
    </row>
    <row r="195" spans="4:13" ht="15.75" thickBot="1" x14ac:dyDescent="0.3">
      <c r="D195" s="110" t="s">
        <v>21</v>
      </c>
      <c r="E195" s="111"/>
      <c r="F195" s="111"/>
      <c r="G195" s="111"/>
      <c r="H195" s="65">
        <v>4515</v>
      </c>
      <c r="I195" s="65"/>
      <c r="J195" s="65"/>
      <c r="K195" s="65">
        <v>4650</v>
      </c>
      <c r="L195" s="65"/>
      <c r="M195" s="66"/>
    </row>
    <row r="196" spans="4:13" ht="15.75" thickBot="1" x14ac:dyDescent="0.3">
      <c r="D196" s="105" t="s">
        <v>1</v>
      </c>
      <c r="E196" s="106"/>
      <c r="F196" s="106"/>
      <c r="G196" s="106"/>
      <c r="H196" s="92">
        <f>SUM(H193:H195)</f>
        <v>79933</v>
      </c>
      <c r="I196" s="92"/>
      <c r="J196" s="92"/>
      <c r="K196" s="92">
        <v>88457</v>
      </c>
      <c r="L196" s="92"/>
      <c r="M196" s="93"/>
    </row>
    <row r="197" spans="4:13" x14ac:dyDescent="0.25">
      <c r="D197" s="35"/>
      <c r="E197" s="35"/>
      <c r="F197" s="35"/>
      <c r="G197" s="35"/>
      <c r="H197" s="36"/>
      <c r="I197" s="36"/>
      <c r="J197" s="36"/>
      <c r="K197" s="36"/>
      <c r="L197" s="36"/>
      <c r="M197" s="36"/>
    </row>
    <row r="198" spans="4:13" x14ac:dyDescent="0.25">
      <c r="D198" s="35"/>
      <c r="E198" s="35"/>
      <c r="F198" s="35"/>
      <c r="G198" s="35"/>
      <c r="H198" s="36"/>
      <c r="I198" s="36"/>
      <c r="J198" s="36"/>
      <c r="K198" s="36"/>
      <c r="L198" s="36"/>
      <c r="M198" s="36"/>
    </row>
    <row r="199" spans="4:13" x14ac:dyDescent="0.25">
      <c r="D199" s="35"/>
      <c r="E199" s="35"/>
      <c r="F199" s="35"/>
      <c r="G199" s="35"/>
      <c r="H199" s="36"/>
      <c r="I199" s="36"/>
      <c r="J199" s="36"/>
      <c r="K199" s="36"/>
      <c r="L199" s="36"/>
      <c r="M199" s="36"/>
    </row>
    <row r="200" spans="4:13" x14ac:dyDescent="0.25">
      <c r="D200" s="37"/>
      <c r="E200" s="37"/>
      <c r="F200" s="37"/>
      <c r="G200" s="37"/>
      <c r="H200" s="37"/>
      <c r="I200" s="37"/>
      <c r="J200" s="37"/>
      <c r="K200" s="37"/>
      <c r="L200" s="37"/>
      <c r="M200" s="37"/>
    </row>
    <row r="201" spans="4:13" x14ac:dyDescent="0.25">
      <c r="D201" s="37"/>
      <c r="E201" s="37"/>
      <c r="F201" s="37"/>
      <c r="G201" s="37"/>
      <c r="H201" s="37"/>
      <c r="I201" s="37"/>
      <c r="J201" s="37"/>
      <c r="K201" s="37"/>
      <c r="L201" s="37"/>
      <c r="M201" s="37"/>
    </row>
    <row r="202" spans="4:13" x14ac:dyDescent="0.25">
      <c r="D202" s="37"/>
      <c r="E202" s="37"/>
      <c r="F202" s="37"/>
      <c r="G202" s="37"/>
      <c r="H202" s="37"/>
      <c r="I202" s="37"/>
      <c r="J202" s="37"/>
      <c r="K202" s="37"/>
      <c r="L202" s="37"/>
      <c r="M202" s="37"/>
    </row>
    <row r="203" spans="4:13" x14ac:dyDescent="0.25">
      <c r="D203" s="37"/>
      <c r="E203" s="37"/>
      <c r="F203" s="37"/>
      <c r="G203" s="37"/>
      <c r="H203" s="37"/>
      <c r="I203" s="37"/>
      <c r="J203" s="37"/>
      <c r="K203" s="37"/>
      <c r="L203" s="37"/>
      <c r="M203" s="37"/>
    </row>
    <row r="204" spans="4:13" x14ac:dyDescent="0.25">
      <c r="D204" s="37"/>
      <c r="E204" s="37"/>
      <c r="F204" s="37"/>
      <c r="G204" s="37"/>
      <c r="H204" s="37"/>
      <c r="I204" s="37"/>
      <c r="J204" s="37"/>
      <c r="K204" s="37"/>
      <c r="L204" s="37"/>
      <c r="M204" s="37"/>
    </row>
    <row r="205" spans="4:13" x14ac:dyDescent="0.25">
      <c r="D205" s="37"/>
      <c r="E205" s="37"/>
      <c r="F205" s="37"/>
      <c r="G205" s="37"/>
      <c r="H205" s="37"/>
      <c r="I205" s="37"/>
      <c r="J205" s="37"/>
      <c r="K205" s="37"/>
      <c r="L205" s="37"/>
      <c r="M205" s="37"/>
    </row>
    <row r="206" spans="4:13" x14ac:dyDescent="0.25">
      <c r="D206" s="37"/>
      <c r="E206" s="37"/>
      <c r="F206" s="37"/>
      <c r="G206" s="37"/>
      <c r="H206" s="37"/>
      <c r="I206" s="37"/>
      <c r="J206" s="37"/>
      <c r="K206" s="37"/>
      <c r="L206" s="37"/>
      <c r="M206" s="37"/>
    </row>
    <row r="207" spans="4:13" x14ac:dyDescent="0.25">
      <c r="D207" s="37"/>
      <c r="E207" s="37"/>
      <c r="F207" s="37"/>
      <c r="G207" s="37"/>
      <c r="H207" s="37"/>
      <c r="I207" s="37"/>
      <c r="J207" s="37"/>
      <c r="K207" s="37"/>
      <c r="L207" s="37"/>
      <c r="M207" s="37"/>
    </row>
    <row r="208" spans="4:13" x14ac:dyDescent="0.25">
      <c r="D208" s="37"/>
      <c r="E208" s="37"/>
      <c r="F208" s="37"/>
      <c r="G208" s="37"/>
      <c r="H208" s="37"/>
      <c r="I208" s="37"/>
      <c r="J208" s="37"/>
      <c r="K208" s="37"/>
      <c r="L208" s="37"/>
      <c r="M208" s="37"/>
    </row>
    <row r="209" spans="1:25" x14ac:dyDescent="0.25">
      <c r="D209" s="37"/>
      <c r="E209" s="37"/>
      <c r="F209" s="37"/>
      <c r="G209" s="37"/>
      <c r="H209" s="37"/>
      <c r="I209" s="37"/>
      <c r="J209" s="37"/>
      <c r="K209" s="37"/>
      <c r="L209" s="37"/>
      <c r="M209" s="37"/>
    </row>
    <row r="210" spans="1:25" x14ac:dyDescent="0.25">
      <c r="D210" s="37"/>
      <c r="E210" s="37"/>
      <c r="F210" s="37"/>
      <c r="G210" s="37"/>
      <c r="H210" s="37"/>
      <c r="I210" s="37"/>
      <c r="J210" s="37"/>
      <c r="K210" s="37"/>
      <c r="L210" s="37"/>
      <c r="M210" s="37"/>
    </row>
    <row r="211" spans="1:25" x14ac:dyDescent="0.25">
      <c r="D211" s="37"/>
      <c r="E211" s="37"/>
      <c r="F211" s="37"/>
      <c r="G211" s="37"/>
      <c r="H211" s="37"/>
      <c r="I211" s="37"/>
      <c r="J211" s="37"/>
      <c r="K211" s="37"/>
      <c r="L211" s="37"/>
      <c r="M211" s="37"/>
    </row>
    <row r="212" spans="1:25" x14ac:dyDescent="0.25">
      <c r="D212" s="37"/>
      <c r="E212" s="37"/>
      <c r="F212" s="37"/>
      <c r="G212" s="37"/>
      <c r="H212" s="37"/>
      <c r="I212" s="37"/>
      <c r="J212" s="37"/>
      <c r="K212" s="37"/>
      <c r="L212" s="37"/>
      <c r="M212" s="37"/>
    </row>
    <row r="213" spans="1:25" x14ac:dyDescent="0.25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8"/>
      <c r="X213" s="58"/>
      <c r="Y213" s="58"/>
    </row>
    <row r="214" spans="1:25" x14ac:dyDescent="0.25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P214" s="58"/>
      <c r="Q214" s="58"/>
      <c r="R214" s="58"/>
      <c r="S214" s="58"/>
      <c r="T214" s="58"/>
      <c r="U214" s="58"/>
      <c r="V214" s="58"/>
      <c r="W214" s="58"/>
      <c r="X214" s="58"/>
      <c r="Y214" s="58"/>
    </row>
    <row r="215" spans="1:25" x14ac:dyDescent="0.25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P215" s="58"/>
      <c r="Q215" s="58"/>
      <c r="R215" s="58"/>
      <c r="S215" s="58"/>
      <c r="T215" s="58"/>
      <c r="U215" s="58"/>
      <c r="V215" s="58"/>
      <c r="W215" s="58"/>
      <c r="X215" s="58"/>
      <c r="Y215" s="58"/>
    </row>
    <row r="218" spans="1:25" x14ac:dyDescent="0.25">
      <c r="A218" s="10" t="s">
        <v>143</v>
      </c>
      <c r="B218" s="10"/>
      <c r="C218" s="10"/>
      <c r="D218" s="10"/>
      <c r="E218" s="10"/>
      <c r="F218" s="10"/>
      <c r="G218" s="10"/>
      <c r="H218" s="10"/>
      <c r="I218" s="10"/>
      <c r="J218" s="10"/>
    </row>
    <row r="219" spans="1:25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0"/>
    </row>
    <row r="220" spans="1:25" ht="15.75" thickBot="1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</row>
    <row r="221" spans="1:25" x14ac:dyDescent="0.25">
      <c r="D221" s="98" t="s">
        <v>49</v>
      </c>
      <c r="E221" s="99"/>
      <c r="F221" s="99"/>
      <c r="G221" s="107" t="str">
        <f>CONCATENATE(Arkusz18!A2," - ",Arkusz18!B2," r.")</f>
        <v>01.06.2025 - 30.06.2025 r.</v>
      </c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  <c r="R221" s="108"/>
    </row>
    <row r="222" spans="1:25" ht="31.5" customHeight="1" x14ac:dyDescent="0.25">
      <c r="D222" s="100"/>
      <c r="E222" s="101"/>
      <c r="F222" s="101"/>
      <c r="G222" s="102" t="s">
        <v>65</v>
      </c>
      <c r="H222" s="102"/>
      <c r="I222" s="102"/>
      <c r="J222" s="102" t="s">
        <v>90</v>
      </c>
      <c r="K222" s="102"/>
      <c r="L222" s="102"/>
      <c r="M222" s="102" t="s">
        <v>64</v>
      </c>
      <c r="N222" s="102"/>
      <c r="O222" s="102"/>
      <c r="P222" s="102" t="s">
        <v>89</v>
      </c>
      <c r="Q222" s="102"/>
      <c r="R222" s="109"/>
    </row>
    <row r="223" spans="1:25" x14ac:dyDescent="0.25">
      <c r="D223" s="266" t="s">
        <v>88</v>
      </c>
      <c r="E223" s="267"/>
      <c r="F223" s="267"/>
      <c r="G223" s="273">
        <f>Arkusz16!A2</f>
        <v>0</v>
      </c>
      <c r="H223" s="273"/>
      <c r="I223" s="273"/>
      <c r="J223" s="273">
        <f>Arkusz16!A3</f>
        <v>0</v>
      </c>
      <c r="K223" s="273"/>
      <c r="L223" s="273"/>
      <c r="M223" s="273">
        <f>Arkusz16!A4</f>
        <v>0</v>
      </c>
      <c r="N223" s="273"/>
      <c r="O223" s="273"/>
      <c r="P223" s="273">
        <f>Arkusz16!A5</f>
        <v>0</v>
      </c>
      <c r="Q223" s="273"/>
      <c r="R223" s="273"/>
    </row>
    <row r="224" spans="1:25" x14ac:dyDescent="0.25">
      <c r="D224" s="268" t="s">
        <v>51</v>
      </c>
      <c r="E224" s="269"/>
      <c r="F224" s="269"/>
      <c r="G224" s="270">
        <f>Arkusz16!A6</f>
        <v>64</v>
      </c>
      <c r="H224" s="270"/>
      <c r="I224" s="270"/>
      <c r="J224" s="276">
        <f>Arkusz16!A7</f>
        <v>0</v>
      </c>
      <c r="K224" s="277"/>
      <c r="L224" s="278"/>
      <c r="M224" s="276">
        <f>Arkusz16!A8</f>
        <v>1</v>
      </c>
      <c r="N224" s="277"/>
      <c r="O224" s="278"/>
      <c r="P224" s="276">
        <f>Arkusz16!A9</f>
        <v>0</v>
      </c>
      <c r="Q224" s="277"/>
      <c r="R224" s="278"/>
    </row>
    <row r="225" spans="1:25" ht="15.75" thickBot="1" x14ac:dyDescent="0.3">
      <c r="D225" s="126" t="s">
        <v>52</v>
      </c>
      <c r="E225" s="127"/>
      <c r="F225" s="127"/>
      <c r="G225" s="128">
        <f>Arkusz16!A10</f>
        <v>22</v>
      </c>
      <c r="H225" s="128"/>
      <c r="I225" s="128"/>
      <c r="J225" s="128">
        <f>Arkusz16!A11</f>
        <v>0</v>
      </c>
      <c r="K225" s="128"/>
      <c r="L225" s="128"/>
      <c r="M225" s="128">
        <f>Arkusz16!A12</f>
        <v>0</v>
      </c>
      <c r="N225" s="128"/>
      <c r="O225" s="128"/>
      <c r="P225" s="128">
        <f>Arkusz16!A13</f>
        <v>0</v>
      </c>
      <c r="Q225" s="128"/>
      <c r="R225" s="128"/>
    </row>
    <row r="226" spans="1:25" ht="15.75" thickBot="1" x14ac:dyDescent="0.3">
      <c r="D226" s="271" t="s">
        <v>50</v>
      </c>
      <c r="E226" s="272"/>
      <c r="F226" s="272"/>
      <c r="G226" s="96">
        <f>SUM(G223:I225)</f>
        <v>86</v>
      </c>
      <c r="H226" s="96"/>
      <c r="I226" s="96"/>
      <c r="J226" s="96">
        <f t="shared" ref="J226" si="5">SUM(J223:L225)</f>
        <v>0</v>
      </c>
      <c r="K226" s="96"/>
      <c r="L226" s="96"/>
      <c r="M226" s="96">
        <f t="shared" ref="M226" si="6">SUM(M223:O225)</f>
        <v>1</v>
      </c>
      <c r="N226" s="96"/>
      <c r="O226" s="96"/>
      <c r="P226" s="96">
        <f t="shared" ref="P226" si="7">SUM(P223:R225)</f>
        <v>0</v>
      </c>
      <c r="Q226" s="96"/>
      <c r="R226" s="97"/>
    </row>
    <row r="227" spans="1:25" x14ac:dyDescent="0.25">
      <c r="A227" s="38"/>
      <c r="B227" s="38"/>
      <c r="C227" s="38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</row>
    <row r="229" spans="1:25" ht="15.75" thickBot="1" x14ac:dyDescent="0.3"/>
    <row r="230" spans="1:25" x14ac:dyDescent="0.25">
      <c r="D230" s="98" t="s">
        <v>49</v>
      </c>
      <c r="E230" s="99"/>
      <c r="F230" s="99"/>
      <c r="G230" s="107" t="str">
        <f>CONCATENATE(Arkusz18!C2," - ",Arkusz18!B2," r.")</f>
        <v>01.01.2025 - 30.06.2025 r.</v>
      </c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  <c r="R230" s="108"/>
    </row>
    <row r="231" spans="1:25" ht="32.25" customHeight="1" x14ac:dyDescent="0.25">
      <c r="D231" s="100"/>
      <c r="E231" s="101"/>
      <c r="F231" s="101"/>
      <c r="G231" s="102" t="s">
        <v>65</v>
      </c>
      <c r="H231" s="102"/>
      <c r="I231" s="102"/>
      <c r="J231" s="102" t="s">
        <v>90</v>
      </c>
      <c r="K231" s="102"/>
      <c r="L231" s="102"/>
      <c r="M231" s="102" t="s">
        <v>64</v>
      </c>
      <c r="N231" s="102"/>
      <c r="O231" s="102"/>
      <c r="P231" s="102" t="s">
        <v>89</v>
      </c>
      <c r="Q231" s="102"/>
      <c r="R231" s="109"/>
    </row>
    <row r="232" spans="1:25" x14ac:dyDescent="0.25">
      <c r="D232" s="266" t="s">
        <v>88</v>
      </c>
      <c r="E232" s="267"/>
      <c r="F232" s="267"/>
      <c r="G232" s="273">
        <f>Arkusz17!A2</f>
        <v>0</v>
      </c>
      <c r="H232" s="273"/>
      <c r="I232" s="273"/>
      <c r="J232" s="273">
        <f>Arkusz17!A3</f>
        <v>0</v>
      </c>
      <c r="K232" s="273"/>
      <c r="L232" s="273"/>
      <c r="M232" s="273">
        <f>Arkusz17!A4</f>
        <v>0</v>
      </c>
      <c r="N232" s="273"/>
      <c r="O232" s="273"/>
      <c r="P232" s="273">
        <f>Arkusz17!A5</f>
        <v>0</v>
      </c>
      <c r="Q232" s="273"/>
      <c r="R232" s="273"/>
    </row>
    <row r="233" spans="1:25" x14ac:dyDescent="0.25">
      <c r="D233" s="268" t="s">
        <v>51</v>
      </c>
      <c r="E233" s="269"/>
      <c r="F233" s="269"/>
      <c r="G233" s="270">
        <f>Arkusz17!A6</f>
        <v>1311</v>
      </c>
      <c r="H233" s="270"/>
      <c r="I233" s="270"/>
      <c r="J233" s="270">
        <f>Arkusz17!A7</f>
        <v>2</v>
      </c>
      <c r="K233" s="270"/>
      <c r="L233" s="270"/>
      <c r="M233" s="270">
        <f>Arkusz17!A8</f>
        <v>3</v>
      </c>
      <c r="N233" s="270"/>
      <c r="O233" s="270"/>
      <c r="P233" s="270">
        <f>Arkusz17!A9</f>
        <v>0</v>
      </c>
      <c r="Q233" s="270"/>
      <c r="R233" s="270"/>
    </row>
    <row r="234" spans="1:25" ht="15.75" thickBot="1" x14ac:dyDescent="0.3">
      <c r="D234" s="126" t="s">
        <v>52</v>
      </c>
      <c r="E234" s="127"/>
      <c r="F234" s="127"/>
      <c r="G234" s="128">
        <f>Arkusz17!A10</f>
        <v>148</v>
      </c>
      <c r="H234" s="128"/>
      <c r="I234" s="128"/>
      <c r="J234" s="128">
        <f>Arkusz17!A11</f>
        <v>0</v>
      </c>
      <c r="K234" s="128"/>
      <c r="L234" s="128"/>
      <c r="M234" s="128">
        <f>Arkusz17!A12</f>
        <v>0</v>
      </c>
      <c r="N234" s="128"/>
      <c r="O234" s="128"/>
      <c r="P234" s="128">
        <f>Arkusz17!A13</f>
        <v>0</v>
      </c>
      <c r="Q234" s="128"/>
      <c r="R234" s="128"/>
    </row>
    <row r="235" spans="1:25" ht="15.75" thickBot="1" x14ac:dyDescent="0.3">
      <c r="D235" s="271" t="s">
        <v>50</v>
      </c>
      <c r="E235" s="272"/>
      <c r="F235" s="272"/>
      <c r="G235" s="96">
        <f>SUM(G232:I234)</f>
        <v>1459</v>
      </c>
      <c r="H235" s="96"/>
      <c r="I235" s="96"/>
      <c r="J235" s="96">
        <f t="shared" ref="J235" si="8">SUM(J232:L234)</f>
        <v>2</v>
      </c>
      <c r="K235" s="96"/>
      <c r="L235" s="96"/>
      <c r="M235" s="96">
        <f t="shared" ref="M235" si="9">SUM(M232:O234)</f>
        <v>3</v>
      </c>
      <c r="N235" s="96"/>
      <c r="O235" s="96"/>
      <c r="P235" s="96">
        <f t="shared" ref="P235" si="10">SUM(P232:R234)</f>
        <v>0</v>
      </c>
      <c r="Q235" s="96"/>
      <c r="R235" s="97"/>
    </row>
    <row r="238" spans="1:25" x14ac:dyDescent="0.25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</row>
    <row r="239" spans="1:25" x14ac:dyDescent="0.25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</row>
    <row r="240" spans="1:25" x14ac:dyDescent="0.25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/>
      <c r="U240" s="58"/>
      <c r="V240" s="58"/>
      <c r="W240" s="58"/>
      <c r="X240" s="58"/>
      <c r="Y240" s="58"/>
    </row>
    <row r="241" spans="1:25" x14ac:dyDescent="0.25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8"/>
      <c r="X241" s="58"/>
      <c r="Y241" s="58"/>
    </row>
    <row r="244" spans="1:25" ht="18.75" x14ac:dyDescent="0.25">
      <c r="A244" s="8" t="s">
        <v>67</v>
      </c>
      <c r="F244" s="9"/>
    </row>
    <row r="245" spans="1:25" x14ac:dyDescent="0.25">
      <c r="F245" s="9"/>
    </row>
    <row r="246" spans="1:25" x14ac:dyDescent="0.25">
      <c r="A246" s="189" t="s">
        <v>144</v>
      </c>
      <c r="B246" s="189"/>
      <c r="C246" s="189"/>
      <c r="D246" s="189"/>
      <c r="E246" s="189"/>
      <c r="F246" s="189"/>
      <c r="G246" s="189"/>
      <c r="H246" s="189"/>
      <c r="I246" s="189"/>
      <c r="J246" s="189"/>
      <c r="K246" s="189"/>
      <c r="L246" s="189"/>
      <c r="M246" s="189"/>
      <c r="N246" s="189"/>
      <c r="O246" s="189"/>
      <c r="P246" s="189"/>
      <c r="Q246" s="189"/>
      <c r="R246" s="189"/>
      <c r="S246" s="189"/>
      <c r="T246" s="189"/>
      <c r="U246" s="189"/>
    </row>
    <row r="247" spans="1:25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</row>
    <row r="248" spans="1:25" ht="15.75" thickBot="1" x14ac:dyDescent="0.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</row>
    <row r="249" spans="1:25" x14ac:dyDescent="0.25">
      <c r="C249" s="200" t="s">
        <v>0</v>
      </c>
      <c r="D249" s="201"/>
      <c r="E249" s="201"/>
      <c r="F249" s="201"/>
      <c r="G249" s="279" t="str">
        <f>CONCATENATE(Arkusz18!A2," - ",Arkusz18!B2," r.")</f>
        <v>01.06.2025 - 30.06.2025 r.</v>
      </c>
      <c r="H249" s="280"/>
      <c r="I249" s="280"/>
      <c r="J249" s="280"/>
      <c r="K249" s="280"/>
      <c r="L249" s="280"/>
      <c r="M249" s="280"/>
      <c r="N249" s="280"/>
      <c r="O249" s="280"/>
      <c r="P249" s="280"/>
      <c r="Q249" s="280"/>
      <c r="R249" s="280"/>
      <c r="S249" s="280"/>
      <c r="T249" s="280"/>
      <c r="U249" s="280"/>
      <c r="V249" s="281"/>
    </row>
    <row r="250" spans="1:25" x14ac:dyDescent="0.25">
      <c r="C250" s="202"/>
      <c r="D250" s="188"/>
      <c r="E250" s="188"/>
      <c r="F250" s="188"/>
      <c r="G250" s="194" t="s">
        <v>31</v>
      </c>
      <c r="H250" s="195"/>
      <c r="I250" s="195"/>
      <c r="J250" s="196"/>
      <c r="K250" s="194" t="s">
        <v>32</v>
      </c>
      <c r="L250" s="195"/>
      <c r="M250" s="195"/>
      <c r="N250" s="196"/>
      <c r="O250" s="194" t="s">
        <v>103</v>
      </c>
      <c r="P250" s="195"/>
      <c r="Q250" s="195"/>
      <c r="R250" s="196"/>
      <c r="S250" s="194" t="s">
        <v>55</v>
      </c>
      <c r="T250" s="195"/>
      <c r="U250" s="195"/>
      <c r="V250" s="285"/>
    </row>
    <row r="251" spans="1:25" x14ac:dyDescent="0.25">
      <c r="C251" s="202"/>
      <c r="D251" s="188"/>
      <c r="E251" s="188"/>
      <c r="F251" s="188"/>
      <c r="G251" s="260" t="s">
        <v>30</v>
      </c>
      <c r="H251" s="261"/>
      <c r="I251" s="194" t="s">
        <v>10</v>
      </c>
      <c r="J251" s="196"/>
      <c r="K251" s="260" t="s">
        <v>33</v>
      </c>
      <c r="L251" s="261"/>
      <c r="M251" s="194" t="s">
        <v>10</v>
      </c>
      <c r="N251" s="196"/>
      <c r="O251" s="260" t="s">
        <v>30</v>
      </c>
      <c r="P251" s="261"/>
      <c r="Q251" s="194" t="s">
        <v>10</v>
      </c>
      <c r="R251" s="196"/>
      <c r="S251" s="260" t="s">
        <v>30</v>
      </c>
      <c r="T251" s="261"/>
      <c r="U251" s="194" t="s">
        <v>10</v>
      </c>
      <c r="V251" s="285"/>
    </row>
    <row r="252" spans="1:25" x14ac:dyDescent="0.25">
      <c r="C252" s="153" t="str">
        <f>Arkusz2!B2</f>
        <v>UKRAINA</v>
      </c>
      <c r="D252" s="154"/>
      <c r="E252" s="154"/>
      <c r="F252" s="154"/>
      <c r="G252" s="203">
        <f>Arkusz2!F2</f>
        <v>298</v>
      </c>
      <c r="H252" s="204"/>
      <c r="I252" s="203">
        <f>Arkusz2!F8</f>
        <v>364</v>
      </c>
      <c r="J252" s="204"/>
      <c r="K252" s="203">
        <f>SUM(Arkusz2!F14,-G252)</f>
        <v>49</v>
      </c>
      <c r="L252" s="204"/>
      <c r="M252" s="203">
        <f>SUM(Arkusz2!F20,-I252)</f>
        <v>123</v>
      </c>
      <c r="N252" s="204"/>
      <c r="O252" s="203">
        <f>Arkusz2!F26</f>
        <v>1</v>
      </c>
      <c r="P252" s="204"/>
      <c r="Q252" s="203">
        <f>Arkusz2!F32</f>
        <v>1</v>
      </c>
      <c r="R252" s="204"/>
      <c r="S252" s="203">
        <f>SUM(Arkusz2!F14,O252)</f>
        <v>348</v>
      </c>
      <c r="T252" s="204"/>
      <c r="U252" s="203">
        <f>SUM(Arkusz2!F20,Q252)</f>
        <v>488</v>
      </c>
      <c r="V252" s="275"/>
    </row>
    <row r="253" spans="1:25" x14ac:dyDescent="0.25">
      <c r="C253" s="247" t="str">
        <f>Arkusz2!B3</f>
        <v>BIAŁORUŚ</v>
      </c>
      <c r="D253" s="248"/>
      <c r="E253" s="248"/>
      <c r="F253" s="248"/>
      <c r="G253" s="205">
        <f>Arkusz2!F3</f>
        <v>174</v>
      </c>
      <c r="H253" s="206"/>
      <c r="I253" s="205">
        <f>Arkusz2!F9</f>
        <v>236</v>
      </c>
      <c r="J253" s="206"/>
      <c r="K253" s="205">
        <f>SUM(Arkusz2!F15,-G253)</f>
        <v>18</v>
      </c>
      <c r="L253" s="206"/>
      <c r="M253" s="205">
        <f>SUM(Arkusz2!F21,-I253)</f>
        <v>41</v>
      </c>
      <c r="N253" s="206"/>
      <c r="O253" s="205">
        <f>Arkusz2!F27</f>
        <v>2</v>
      </c>
      <c r="P253" s="206"/>
      <c r="Q253" s="205">
        <f>Arkusz2!F33</f>
        <v>4</v>
      </c>
      <c r="R253" s="206"/>
      <c r="S253" s="205">
        <f>SUM(Arkusz2!F15,O253)</f>
        <v>194</v>
      </c>
      <c r="T253" s="206"/>
      <c r="U253" s="205">
        <f>SUM(Arkusz2!F21,Q253)</f>
        <v>281</v>
      </c>
      <c r="V253" s="274"/>
    </row>
    <row r="254" spans="1:25" x14ac:dyDescent="0.25">
      <c r="C254" s="153" t="str">
        <f>Arkusz2!B4</f>
        <v>ROSJA</v>
      </c>
      <c r="D254" s="154"/>
      <c r="E254" s="154"/>
      <c r="F254" s="154"/>
      <c r="G254" s="203">
        <f>Arkusz2!F4</f>
        <v>22</v>
      </c>
      <c r="H254" s="204"/>
      <c r="I254" s="203">
        <f>Arkusz2!F10</f>
        <v>26</v>
      </c>
      <c r="J254" s="204"/>
      <c r="K254" s="203">
        <f>SUM(Arkusz2!F16,-G254)</f>
        <v>10</v>
      </c>
      <c r="L254" s="204"/>
      <c r="M254" s="203">
        <f>SUM(Arkusz2!F22,-I254)</f>
        <v>25</v>
      </c>
      <c r="N254" s="204"/>
      <c r="O254" s="203">
        <f>Arkusz2!F28</f>
        <v>0</v>
      </c>
      <c r="P254" s="204"/>
      <c r="Q254" s="203">
        <f>Arkusz2!F34</f>
        <v>0</v>
      </c>
      <c r="R254" s="204"/>
      <c r="S254" s="203">
        <f>SUM(Arkusz2!F16,O254)</f>
        <v>32</v>
      </c>
      <c r="T254" s="204"/>
      <c r="U254" s="203">
        <f>SUM(Arkusz2!F22,Q254)</f>
        <v>51</v>
      </c>
      <c r="V254" s="275"/>
    </row>
    <row r="255" spans="1:25" x14ac:dyDescent="0.25">
      <c r="C255" s="247" t="str">
        <f>Arkusz2!B5</f>
        <v>AFGANISTAN</v>
      </c>
      <c r="D255" s="248"/>
      <c r="E255" s="248"/>
      <c r="F255" s="248"/>
      <c r="G255" s="205">
        <f>Arkusz2!F5</f>
        <v>18</v>
      </c>
      <c r="H255" s="206"/>
      <c r="I255" s="205">
        <f>Arkusz2!F11</f>
        <v>18</v>
      </c>
      <c r="J255" s="206"/>
      <c r="K255" s="205">
        <f>SUM(Arkusz2!F17,-G255)</f>
        <v>1</v>
      </c>
      <c r="L255" s="206"/>
      <c r="M255" s="205">
        <f>SUM(Arkusz2!F23,-I255)</f>
        <v>1</v>
      </c>
      <c r="N255" s="206"/>
      <c r="O255" s="205">
        <f>Arkusz2!F29</f>
        <v>0</v>
      </c>
      <c r="P255" s="206"/>
      <c r="Q255" s="205">
        <f>Arkusz2!F35</f>
        <v>0</v>
      </c>
      <c r="R255" s="206"/>
      <c r="S255" s="205">
        <f>SUM(Arkusz2!F17,O255)</f>
        <v>19</v>
      </c>
      <c r="T255" s="206"/>
      <c r="U255" s="205">
        <f>SUM(Arkusz2!F23,Q255)</f>
        <v>19</v>
      </c>
      <c r="V255" s="274"/>
    </row>
    <row r="256" spans="1:25" x14ac:dyDescent="0.25">
      <c r="C256" s="153" t="str">
        <f>Arkusz2!B6</f>
        <v>PAKISTAN</v>
      </c>
      <c r="D256" s="154"/>
      <c r="E256" s="154"/>
      <c r="F256" s="154"/>
      <c r="G256" s="203">
        <f>Arkusz2!F6</f>
        <v>16</v>
      </c>
      <c r="H256" s="204"/>
      <c r="I256" s="203">
        <f>Arkusz2!F12</f>
        <v>16</v>
      </c>
      <c r="J256" s="204"/>
      <c r="K256" s="203">
        <f>SUM(Arkusz2!F18,-G256)</f>
        <v>0</v>
      </c>
      <c r="L256" s="204"/>
      <c r="M256" s="203">
        <f>SUM(Arkusz2!F24,-I256)</f>
        <v>0</v>
      </c>
      <c r="N256" s="204"/>
      <c r="O256" s="203">
        <f>Arkusz2!F30</f>
        <v>0</v>
      </c>
      <c r="P256" s="204"/>
      <c r="Q256" s="203">
        <f>Arkusz2!F36</f>
        <v>0</v>
      </c>
      <c r="R256" s="204"/>
      <c r="S256" s="203">
        <f>SUM(Arkusz2!F18,O256)</f>
        <v>16</v>
      </c>
      <c r="T256" s="204"/>
      <c r="U256" s="203">
        <f>SUM(Arkusz2!F24,Q256)</f>
        <v>16</v>
      </c>
      <c r="V256" s="275"/>
    </row>
    <row r="257" spans="3:25" ht="15.75" thickBot="1" x14ac:dyDescent="0.3">
      <c r="C257" s="249" t="str">
        <f>Arkusz2!B7</f>
        <v>Pozostałe</v>
      </c>
      <c r="D257" s="250"/>
      <c r="E257" s="250"/>
      <c r="F257" s="250"/>
      <c r="G257" s="150">
        <f>Arkusz2!F7</f>
        <v>111</v>
      </c>
      <c r="H257" s="151"/>
      <c r="I257" s="150">
        <f>Arkusz2!F13</f>
        <v>112</v>
      </c>
      <c r="J257" s="151"/>
      <c r="K257" s="150">
        <f>SUM(Arkusz2!F19,-G257)</f>
        <v>39</v>
      </c>
      <c r="L257" s="151"/>
      <c r="M257" s="150">
        <f>SUM(Arkusz2!F25,-I257)</f>
        <v>58</v>
      </c>
      <c r="N257" s="151"/>
      <c r="O257" s="150">
        <f>Arkusz2!F31</f>
        <v>7</v>
      </c>
      <c r="P257" s="151"/>
      <c r="Q257" s="150">
        <f>Arkusz2!F37</f>
        <v>9</v>
      </c>
      <c r="R257" s="151"/>
      <c r="S257" s="150">
        <f>SUM(Arkusz2!F19,O257)</f>
        <v>157</v>
      </c>
      <c r="T257" s="151"/>
      <c r="U257" s="150">
        <f>SUM(Arkusz2!F25,Q257)</f>
        <v>179</v>
      </c>
      <c r="V257" s="199"/>
    </row>
    <row r="258" spans="3:25" ht="15.75" thickBot="1" x14ac:dyDescent="0.3">
      <c r="C258" s="258" t="s">
        <v>1</v>
      </c>
      <c r="D258" s="259"/>
      <c r="E258" s="259"/>
      <c r="F258" s="259"/>
      <c r="G258" s="148">
        <f>SUM(G252:G257)</f>
        <v>639</v>
      </c>
      <c r="H258" s="149"/>
      <c r="I258" s="148">
        <f>SUM(I252:I257)</f>
        <v>772</v>
      </c>
      <c r="J258" s="149"/>
      <c r="K258" s="148">
        <f>SUM(K252:K257)</f>
        <v>117</v>
      </c>
      <c r="L258" s="149"/>
      <c r="M258" s="148">
        <f>SUM(M252:M257)</f>
        <v>248</v>
      </c>
      <c r="N258" s="149"/>
      <c r="O258" s="148">
        <f>SUM(O252:O257)</f>
        <v>10</v>
      </c>
      <c r="P258" s="149"/>
      <c r="Q258" s="148">
        <f>SUM(Q252:Q257)</f>
        <v>14</v>
      </c>
      <c r="R258" s="149"/>
      <c r="S258" s="148">
        <f>SUM(S252:S257)</f>
        <v>766</v>
      </c>
      <c r="T258" s="149"/>
      <c r="U258" s="148">
        <f>SUM(U252:U257)</f>
        <v>1034</v>
      </c>
      <c r="V258" s="197"/>
    </row>
    <row r="260" spans="3:25" s="56" customFormat="1" x14ac:dyDescent="0.25">
      <c r="Y260" s="6"/>
    </row>
    <row r="263" spans="3:25" x14ac:dyDescent="0.25">
      <c r="M263" s="11"/>
      <c r="N263" s="11"/>
      <c r="O263" s="11"/>
      <c r="P263" s="11"/>
      <c r="Q263" s="11"/>
      <c r="R263" s="11"/>
      <c r="S263" s="11"/>
    </row>
    <row r="264" spans="3:25" x14ac:dyDescent="0.25">
      <c r="M264" s="11"/>
      <c r="N264" s="11"/>
      <c r="O264" s="11"/>
      <c r="P264" s="11"/>
      <c r="Q264" s="11"/>
      <c r="R264" s="11"/>
      <c r="S264" s="11"/>
    </row>
    <row r="265" spans="3:25" x14ac:dyDescent="0.25">
      <c r="M265" s="11"/>
      <c r="N265" s="11"/>
      <c r="O265" s="11"/>
      <c r="P265" s="11"/>
      <c r="Q265" s="11"/>
      <c r="R265" s="11"/>
      <c r="S265" s="11"/>
    </row>
    <row r="266" spans="3:25" x14ac:dyDescent="0.25">
      <c r="M266" s="11"/>
      <c r="N266" s="11"/>
      <c r="O266" s="11"/>
      <c r="P266" s="11"/>
      <c r="Q266" s="11"/>
      <c r="R266" s="11"/>
      <c r="S266" s="11"/>
    </row>
    <row r="267" spans="3:25" x14ac:dyDescent="0.25">
      <c r="M267" s="11"/>
      <c r="N267" s="11"/>
      <c r="O267" s="11"/>
      <c r="P267" s="11"/>
      <c r="Q267" s="11"/>
      <c r="R267" s="11"/>
      <c r="S267" s="11"/>
    </row>
    <row r="268" spans="3:25" x14ac:dyDescent="0.25">
      <c r="M268" s="11"/>
      <c r="N268" s="11"/>
      <c r="O268" s="11"/>
      <c r="P268" s="11"/>
      <c r="Q268" s="11"/>
      <c r="R268" s="11"/>
      <c r="S268" s="11"/>
    </row>
    <row r="269" spans="3:25" x14ac:dyDescent="0.25">
      <c r="M269" s="11"/>
      <c r="N269" s="11"/>
      <c r="O269" s="11"/>
      <c r="P269" s="11"/>
      <c r="Q269" s="11"/>
      <c r="R269" s="11"/>
      <c r="S269" s="11"/>
    </row>
    <row r="270" spans="3:25" x14ac:dyDescent="0.25">
      <c r="M270" s="11"/>
      <c r="N270" s="11"/>
      <c r="O270" s="11"/>
      <c r="P270" s="11"/>
      <c r="Q270" s="11"/>
      <c r="R270" s="11"/>
      <c r="S270" s="11"/>
    </row>
    <row r="271" spans="3:25" x14ac:dyDescent="0.25">
      <c r="D271" s="198"/>
      <c r="E271" s="198"/>
    </row>
    <row r="275" spans="1:25" x14ac:dyDescent="0.2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</row>
    <row r="281" spans="1:25" s="56" customFormat="1" x14ac:dyDescent="0.25">
      <c r="Y281" s="6"/>
    </row>
    <row r="282" spans="1:25" ht="15.75" thickBot="1" x14ac:dyDescent="0.3"/>
    <row r="283" spans="1:25" x14ac:dyDescent="0.25">
      <c r="C283" s="200" t="s">
        <v>0</v>
      </c>
      <c r="D283" s="201"/>
      <c r="E283" s="201"/>
      <c r="F283" s="201"/>
      <c r="G283" s="190" t="str">
        <f>CONCATENATE(Arkusz18!C2," - ",Arkusz18!B2," r.")</f>
        <v>01.01.2025 - 30.06.2025 r.</v>
      </c>
      <c r="H283" s="190"/>
      <c r="I283" s="190"/>
      <c r="J283" s="190"/>
      <c r="K283" s="190"/>
      <c r="L283" s="190"/>
      <c r="M283" s="190"/>
      <c r="N283" s="190"/>
      <c r="O283" s="190"/>
      <c r="P283" s="190"/>
      <c r="Q283" s="190"/>
      <c r="R283" s="190"/>
      <c r="S283" s="190"/>
      <c r="T283" s="190"/>
      <c r="U283" s="190"/>
      <c r="V283" s="191"/>
    </row>
    <row r="284" spans="1:25" x14ac:dyDescent="0.25">
      <c r="C284" s="202"/>
      <c r="D284" s="188"/>
      <c r="E284" s="188"/>
      <c r="F284" s="188"/>
      <c r="G284" s="188" t="s">
        <v>31</v>
      </c>
      <c r="H284" s="188"/>
      <c r="I284" s="188"/>
      <c r="J284" s="188"/>
      <c r="K284" s="188" t="s">
        <v>32</v>
      </c>
      <c r="L284" s="188"/>
      <c r="M284" s="188"/>
      <c r="N284" s="188"/>
      <c r="O284" s="188" t="s">
        <v>135</v>
      </c>
      <c r="P284" s="188"/>
      <c r="Q284" s="188"/>
      <c r="R284" s="188"/>
      <c r="S284" s="188" t="s">
        <v>55</v>
      </c>
      <c r="T284" s="188"/>
      <c r="U284" s="188"/>
      <c r="V284" s="192"/>
    </row>
    <row r="285" spans="1:25" x14ac:dyDescent="0.25">
      <c r="C285" s="202"/>
      <c r="D285" s="188"/>
      <c r="E285" s="188"/>
      <c r="F285" s="188"/>
      <c r="G285" s="193" t="s">
        <v>30</v>
      </c>
      <c r="H285" s="193"/>
      <c r="I285" s="188" t="s">
        <v>10</v>
      </c>
      <c r="J285" s="188"/>
      <c r="K285" s="193" t="s">
        <v>33</v>
      </c>
      <c r="L285" s="193"/>
      <c r="M285" s="188" t="s">
        <v>10</v>
      </c>
      <c r="N285" s="188"/>
      <c r="O285" s="193" t="s">
        <v>30</v>
      </c>
      <c r="P285" s="193"/>
      <c r="Q285" s="188" t="s">
        <v>10</v>
      </c>
      <c r="R285" s="188"/>
      <c r="S285" s="193" t="s">
        <v>30</v>
      </c>
      <c r="T285" s="193"/>
      <c r="U285" s="188" t="s">
        <v>10</v>
      </c>
      <c r="V285" s="192"/>
    </row>
    <row r="286" spans="1:25" x14ac:dyDescent="0.25">
      <c r="C286" s="153" t="str">
        <f>Arkusz3!B2</f>
        <v>UKRAINA</v>
      </c>
      <c r="D286" s="154"/>
      <c r="E286" s="154"/>
      <c r="F286" s="154"/>
      <c r="G286" s="144">
        <f>Arkusz3!F2</f>
        <v>3547</v>
      </c>
      <c r="H286" s="144"/>
      <c r="I286" s="144">
        <f>Arkusz3!F8</f>
        <v>4472</v>
      </c>
      <c r="J286" s="144"/>
      <c r="K286" s="144">
        <f>SUM(Arkusz3!F14,-G286)</f>
        <v>90</v>
      </c>
      <c r="L286" s="144"/>
      <c r="M286" s="144">
        <f>SUM(Arkusz3!F20,-I286)</f>
        <v>571</v>
      </c>
      <c r="N286" s="144"/>
      <c r="O286" s="144">
        <f>Arkusz3!F26</f>
        <v>5</v>
      </c>
      <c r="P286" s="144"/>
      <c r="Q286" s="144">
        <f>Arkusz3!F32</f>
        <v>7</v>
      </c>
      <c r="R286" s="144"/>
      <c r="S286" s="144">
        <f>SUM(Arkusz3!F14,O286)</f>
        <v>3642</v>
      </c>
      <c r="T286" s="144"/>
      <c r="U286" s="144">
        <f>SUM(Arkusz3!F20,Q286)</f>
        <v>5050</v>
      </c>
      <c r="V286" s="174"/>
    </row>
    <row r="287" spans="1:25" x14ac:dyDescent="0.25">
      <c r="C287" s="247" t="str">
        <f>Arkusz3!B3</f>
        <v>BIAŁORUŚ</v>
      </c>
      <c r="D287" s="248"/>
      <c r="E287" s="248"/>
      <c r="F287" s="248"/>
      <c r="G287" s="146">
        <f>Arkusz3!F3</f>
        <v>1031</v>
      </c>
      <c r="H287" s="146"/>
      <c r="I287" s="146">
        <f>Arkusz3!F9</f>
        <v>1397</v>
      </c>
      <c r="J287" s="146"/>
      <c r="K287" s="146">
        <f>SUM(Arkusz3!F15,-G287)</f>
        <v>39</v>
      </c>
      <c r="L287" s="146"/>
      <c r="M287" s="146">
        <f>SUM(Arkusz3!F21,-I287)</f>
        <v>157</v>
      </c>
      <c r="N287" s="146"/>
      <c r="O287" s="146">
        <f>Arkusz3!F27</f>
        <v>7</v>
      </c>
      <c r="P287" s="146"/>
      <c r="Q287" s="146">
        <f>Arkusz3!F33</f>
        <v>11</v>
      </c>
      <c r="R287" s="146"/>
      <c r="S287" s="146">
        <f>SUM(Arkusz3!F15,O287)</f>
        <v>1077</v>
      </c>
      <c r="T287" s="146"/>
      <c r="U287" s="146">
        <f>SUM(Arkusz3!F21,Q287)</f>
        <v>1565</v>
      </c>
      <c r="V287" s="173"/>
    </row>
    <row r="288" spans="1:25" x14ac:dyDescent="0.25">
      <c r="C288" s="153" t="str">
        <f>Arkusz3!B4</f>
        <v>ROSJA</v>
      </c>
      <c r="D288" s="154"/>
      <c r="E288" s="154"/>
      <c r="F288" s="154"/>
      <c r="G288" s="144">
        <f>Arkusz3!F4</f>
        <v>144</v>
      </c>
      <c r="H288" s="144"/>
      <c r="I288" s="144">
        <f>Arkusz3!F10</f>
        <v>185</v>
      </c>
      <c r="J288" s="144"/>
      <c r="K288" s="144">
        <f>SUM(Arkusz3!F16,-G288)</f>
        <v>100</v>
      </c>
      <c r="L288" s="144"/>
      <c r="M288" s="144">
        <f>SUM(Arkusz3!F22,-I288)</f>
        <v>202</v>
      </c>
      <c r="N288" s="144"/>
      <c r="O288" s="144">
        <f>Arkusz3!F28</f>
        <v>6</v>
      </c>
      <c r="P288" s="144"/>
      <c r="Q288" s="144">
        <f>Arkusz3!F34</f>
        <v>15</v>
      </c>
      <c r="R288" s="144"/>
      <c r="S288" s="144">
        <f>SUM(Arkusz3!F16,O288)</f>
        <v>250</v>
      </c>
      <c r="T288" s="144"/>
      <c r="U288" s="144">
        <f>SUM(Arkusz3!F22,Q288)</f>
        <v>402</v>
      </c>
      <c r="V288" s="174"/>
    </row>
    <row r="289" spans="1:26" x14ac:dyDescent="0.25">
      <c r="C289" s="247" t="str">
        <f>Arkusz3!B5</f>
        <v>TADŻYKISTAN</v>
      </c>
      <c r="D289" s="248"/>
      <c r="E289" s="248"/>
      <c r="F289" s="248"/>
      <c r="G289" s="146">
        <f>Arkusz3!F5</f>
        <v>41</v>
      </c>
      <c r="H289" s="146"/>
      <c r="I289" s="146">
        <f>Arkusz3!F11</f>
        <v>98</v>
      </c>
      <c r="J289" s="146"/>
      <c r="K289" s="146">
        <f>SUM(Arkusz3!F17,-G289)</f>
        <v>8</v>
      </c>
      <c r="L289" s="146"/>
      <c r="M289" s="146">
        <f>SUM(Arkusz3!F23,-I289)</f>
        <v>26</v>
      </c>
      <c r="N289" s="146"/>
      <c r="O289" s="146">
        <f>Arkusz3!F29</f>
        <v>12</v>
      </c>
      <c r="P289" s="146"/>
      <c r="Q289" s="146">
        <f>Arkusz3!F35</f>
        <v>26</v>
      </c>
      <c r="R289" s="146"/>
      <c r="S289" s="146">
        <f>SUM(Arkusz3!F17,O289)</f>
        <v>61</v>
      </c>
      <c r="T289" s="146"/>
      <c r="U289" s="146">
        <f>SUM(Arkusz3!F23,Q289)</f>
        <v>150</v>
      </c>
      <c r="V289" s="173"/>
    </row>
    <row r="290" spans="1:26" x14ac:dyDescent="0.25">
      <c r="C290" s="153" t="str">
        <f>Arkusz3!B6</f>
        <v>AFGANISTAN</v>
      </c>
      <c r="D290" s="154"/>
      <c r="E290" s="154"/>
      <c r="F290" s="154"/>
      <c r="G290" s="144">
        <f>Arkusz3!F6</f>
        <v>90</v>
      </c>
      <c r="H290" s="144"/>
      <c r="I290" s="144">
        <f>Arkusz3!F12</f>
        <v>104</v>
      </c>
      <c r="J290" s="144"/>
      <c r="K290" s="144">
        <f>SUM(Arkusz3!F18,-G290)</f>
        <v>4</v>
      </c>
      <c r="L290" s="144"/>
      <c r="M290" s="144">
        <f>SUM(Arkusz3!F24,-I290)</f>
        <v>7</v>
      </c>
      <c r="N290" s="144"/>
      <c r="O290" s="144">
        <f>Arkusz3!F30</f>
        <v>7</v>
      </c>
      <c r="P290" s="144"/>
      <c r="Q290" s="144">
        <f>Arkusz3!F36</f>
        <v>21</v>
      </c>
      <c r="R290" s="144"/>
      <c r="S290" s="144">
        <f>SUM(Arkusz3!F18,O290)</f>
        <v>101</v>
      </c>
      <c r="T290" s="144"/>
      <c r="U290" s="144">
        <f>SUM(Arkusz3!F24,Q290)</f>
        <v>132</v>
      </c>
      <c r="V290" s="174"/>
    </row>
    <row r="291" spans="1:26" ht="15.75" thickBot="1" x14ac:dyDescent="0.3">
      <c r="C291" s="249" t="str">
        <f>Arkusz3!B7</f>
        <v>Pozostałe</v>
      </c>
      <c r="D291" s="250"/>
      <c r="E291" s="250"/>
      <c r="F291" s="250"/>
      <c r="G291" s="147">
        <f>Arkusz3!F7</f>
        <v>792</v>
      </c>
      <c r="H291" s="147"/>
      <c r="I291" s="147">
        <f>Arkusz3!F13</f>
        <v>847</v>
      </c>
      <c r="J291" s="147"/>
      <c r="K291" s="147">
        <f>SUM(Arkusz3!F19,-G291)</f>
        <v>134</v>
      </c>
      <c r="L291" s="147"/>
      <c r="M291" s="147">
        <f>SUM(Arkusz3!F25,-I291)</f>
        <v>218</v>
      </c>
      <c r="N291" s="147"/>
      <c r="O291" s="147">
        <f>Arkusz3!F31</f>
        <v>141</v>
      </c>
      <c r="P291" s="147"/>
      <c r="Q291" s="147">
        <f>Arkusz3!F37</f>
        <v>154</v>
      </c>
      <c r="R291" s="147"/>
      <c r="S291" s="147">
        <f>SUM(Arkusz3!F19,O291)</f>
        <v>1067</v>
      </c>
      <c r="T291" s="147"/>
      <c r="U291" s="147">
        <f>SUM(Arkusz3!F25,Q291)</f>
        <v>1219</v>
      </c>
      <c r="V291" s="177"/>
    </row>
    <row r="292" spans="1:26" x14ac:dyDescent="0.25">
      <c r="C292" s="251" t="s">
        <v>1</v>
      </c>
      <c r="D292" s="252"/>
      <c r="E292" s="252"/>
      <c r="F292" s="252"/>
      <c r="G292" s="145">
        <f>SUM(G286:G291)</f>
        <v>5645</v>
      </c>
      <c r="H292" s="145"/>
      <c r="I292" s="145">
        <f>SUM(I286:I291)</f>
        <v>7103</v>
      </c>
      <c r="J292" s="145"/>
      <c r="K292" s="145">
        <f>SUM(K286:K291)</f>
        <v>375</v>
      </c>
      <c r="L292" s="145"/>
      <c r="M292" s="145">
        <f>SUM(M286:M291)</f>
        <v>1181</v>
      </c>
      <c r="N292" s="145"/>
      <c r="O292" s="145">
        <f>SUM(O286:O291)</f>
        <v>178</v>
      </c>
      <c r="P292" s="145"/>
      <c r="Q292" s="145">
        <f>SUM(Q286:Q291)</f>
        <v>234</v>
      </c>
      <c r="R292" s="145"/>
      <c r="S292" s="145">
        <f>SUM(S286:S291)</f>
        <v>6198</v>
      </c>
      <c r="T292" s="145"/>
      <c r="U292" s="145">
        <f>SUM(U286:U291)</f>
        <v>8518</v>
      </c>
      <c r="V292" s="282"/>
    </row>
    <row r="293" spans="1:26" x14ac:dyDescent="0.25">
      <c r="A293" s="4"/>
      <c r="B293" s="12"/>
      <c r="C293" s="13"/>
      <c r="D293" s="13"/>
      <c r="E293" s="13"/>
      <c r="F293" s="13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2"/>
    </row>
    <row r="294" spans="1:26" x14ac:dyDescent="0.25">
      <c r="A294" s="253" t="s">
        <v>137</v>
      </c>
      <c r="B294" s="253"/>
      <c r="C294" s="253"/>
      <c r="D294" s="253"/>
      <c r="E294" s="253"/>
      <c r="F294" s="253"/>
      <c r="G294" s="253"/>
      <c r="H294" s="253"/>
      <c r="I294" s="253"/>
      <c r="J294" s="253"/>
      <c r="K294" s="253"/>
      <c r="L294" s="253"/>
      <c r="M294" s="253"/>
      <c r="N294" s="253"/>
      <c r="O294" s="253"/>
      <c r="P294" s="253"/>
      <c r="Q294" s="253"/>
      <c r="R294" s="253"/>
      <c r="S294" s="253"/>
      <c r="T294" s="253"/>
      <c r="U294" s="253"/>
      <c r="V294" s="253"/>
      <c r="W294" s="253"/>
      <c r="X294" s="253"/>
      <c r="Y294" s="253"/>
      <c r="Z294" s="253"/>
    </row>
    <row r="295" spans="1:26" s="56" customFormat="1" x14ac:dyDescent="0.25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</row>
    <row r="296" spans="1:26" x14ac:dyDescent="0.25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6"/>
      <c r="Z296" s="15"/>
    </row>
    <row r="300" spans="1:26" x14ac:dyDescent="0.25">
      <c r="M300" s="11"/>
      <c r="N300" s="11"/>
      <c r="O300" s="11"/>
      <c r="P300" s="11"/>
      <c r="Q300" s="11"/>
      <c r="R300" s="11"/>
      <c r="S300" s="11"/>
    </row>
    <row r="301" spans="1:26" x14ac:dyDescent="0.25">
      <c r="M301" s="11"/>
      <c r="N301" s="11"/>
      <c r="O301" s="11"/>
      <c r="P301" s="11"/>
      <c r="Q301" s="11"/>
      <c r="R301" s="11"/>
      <c r="S301" s="11"/>
    </row>
    <row r="302" spans="1:26" x14ac:dyDescent="0.25">
      <c r="M302" s="11"/>
      <c r="N302" s="11"/>
      <c r="O302" s="11"/>
      <c r="P302" s="11"/>
      <c r="Q302" s="11"/>
      <c r="R302" s="11"/>
      <c r="S302" s="11"/>
    </row>
    <row r="303" spans="1:26" x14ac:dyDescent="0.25">
      <c r="M303" s="11"/>
      <c r="N303" s="11"/>
      <c r="O303" s="11"/>
      <c r="P303" s="11"/>
      <c r="Q303" s="11"/>
      <c r="R303" s="11"/>
      <c r="S303" s="11"/>
    </row>
    <row r="304" spans="1:26" x14ac:dyDescent="0.25">
      <c r="M304" s="11"/>
      <c r="N304" s="11"/>
      <c r="O304" s="11"/>
      <c r="P304" s="11"/>
      <c r="Q304" s="11"/>
      <c r="R304" s="11"/>
      <c r="S304" s="11"/>
    </row>
    <row r="305" spans="1:26" x14ac:dyDescent="0.25">
      <c r="M305" s="11"/>
      <c r="N305" s="11"/>
      <c r="O305" s="11"/>
      <c r="P305" s="11"/>
      <c r="Q305" s="11"/>
      <c r="R305" s="11"/>
      <c r="S305" s="11"/>
    </row>
    <row r="306" spans="1:26" x14ac:dyDescent="0.25">
      <c r="M306" s="11"/>
      <c r="N306" s="11"/>
      <c r="O306" s="11"/>
      <c r="P306" s="11"/>
      <c r="Q306" s="11"/>
      <c r="R306" s="11"/>
      <c r="S306" s="11"/>
    </row>
    <row r="307" spans="1:26" x14ac:dyDescent="0.25">
      <c r="M307" s="11"/>
      <c r="N307" s="11"/>
      <c r="O307" s="11"/>
      <c r="P307" s="11"/>
      <c r="Q307" s="11"/>
      <c r="R307" s="11"/>
      <c r="S307" s="11"/>
    </row>
    <row r="308" spans="1:26" x14ac:dyDescent="0.25">
      <c r="D308" s="198"/>
      <c r="E308" s="198"/>
    </row>
    <row r="313" spans="1:26" x14ac:dyDescent="0.25">
      <c r="V313" s="17"/>
      <c r="W313" s="17"/>
      <c r="X313" s="17"/>
      <c r="Y313" s="18"/>
      <c r="Z313" s="17"/>
    </row>
    <row r="314" spans="1:26" x14ac:dyDescent="0.25">
      <c r="V314" s="17"/>
      <c r="W314" s="17"/>
      <c r="X314" s="17"/>
      <c r="Y314" s="18"/>
      <c r="Z314" s="17"/>
    </row>
    <row r="315" spans="1:26" x14ac:dyDescent="0.25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7"/>
      <c r="W315" s="17"/>
      <c r="X315" s="17"/>
      <c r="Y315" s="18"/>
      <c r="Z315" s="17"/>
    </row>
    <row r="316" spans="1:26" x14ac:dyDescent="0.25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7"/>
      <c r="W316" s="17"/>
      <c r="X316" s="17"/>
      <c r="Y316" s="18"/>
      <c r="Z316" s="17"/>
    </row>
    <row r="317" spans="1:26" x14ac:dyDescent="0.25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7"/>
      <c r="W317" s="17"/>
      <c r="X317" s="17"/>
      <c r="Y317" s="18"/>
      <c r="Z317" s="17"/>
    </row>
    <row r="318" spans="1:26" x14ac:dyDescent="0.25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7"/>
      <c r="W318" s="17"/>
      <c r="X318" s="17"/>
      <c r="Y318" s="18"/>
      <c r="Z318" s="17"/>
    </row>
    <row r="319" spans="1:26" x14ac:dyDescent="0.2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7"/>
      <c r="W319" s="17"/>
      <c r="X319" s="17"/>
      <c r="Y319" s="18"/>
      <c r="Z319" s="17"/>
    </row>
    <row r="320" spans="1:26" x14ac:dyDescent="0.25">
      <c r="A320" s="207"/>
      <c r="B320" s="207"/>
      <c r="C320" s="207"/>
      <c r="D320" s="207"/>
      <c r="E320" s="207"/>
      <c r="F320" s="207"/>
      <c r="G320" s="207"/>
      <c r="H320" s="207"/>
      <c r="I320" s="207"/>
      <c r="J320" s="207"/>
      <c r="K320" s="207"/>
      <c r="L320" s="207"/>
      <c r="M320" s="207"/>
      <c r="N320" s="207"/>
      <c r="O320" s="207"/>
      <c r="P320" s="207"/>
      <c r="Q320" s="207"/>
      <c r="R320" s="207"/>
      <c r="S320" s="207"/>
      <c r="T320" s="207"/>
      <c r="U320" s="207"/>
      <c r="V320" s="207"/>
      <c r="W320" s="207"/>
      <c r="X320" s="207"/>
      <c r="Y320" s="207"/>
    </row>
    <row r="321" spans="1:25" x14ac:dyDescent="0.25">
      <c r="A321" s="207"/>
      <c r="B321" s="207"/>
      <c r="C321" s="207"/>
      <c r="D321" s="207"/>
      <c r="E321" s="207"/>
      <c r="F321" s="207"/>
      <c r="G321" s="207"/>
      <c r="H321" s="207"/>
      <c r="I321" s="207"/>
      <c r="J321" s="207"/>
      <c r="K321" s="207"/>
      <c r="L321" s="207"/>
      <c r="M321" s="207"/>
      <c r="N321" s="207"/>
      <c r="O321" s="207"/>
      <c r="P321" s="207"/>
      <c r="Q321" s="207"/>
      <c r="R321" s="207"/>
      <c r="S321" s="207"/>
      <c r="T321" s="207"/>
      <c r="U321" s="207"/>
      <c r="V321" s="207"/>
      <c r="W321" s="207"/>
      <c r="X321" s="207"/>
      <c r="Y321" s="207"/>
    </row>
    <row r="322" spans="1:25" s="51" customFormat="1" x14ac:dyDescent="0.25">
      <c r="A322" s="207"/>
      <c r="B322" s="207"/>
      <c r="C322" s="207"/>
      <c r="D322" s="207"/>
      <c r="E322" s="207"/>
      <c r="F322" s="207"/>
      <c r="G322" s="207"/>
      <c r="H322" s="207"/>
      <c r="I322" s="207"/>
      <c r="J322" s="207"/>
      <c r="K322" s="207"/>
      <c r="L322" s="207"/>
      <c r="M322" s="207"/>
      <c r="N322" s="207"/>
      <c r="O322" s="207"/>
      <c r="P322" s="207"/>
      <c r="Q322" s="207"/>
      <c r="R322" s="207"/>
      <c r="S322" s="207"/>
      <c r="T322" s="207"/>
      <c r="U322" s="207"/>
      <c r="V322" s="207"/>
      <c r="W322" s="207"/>
      <c r="X322" s="207"/>
      <c r="Y322" s="207"/>
    </row>
    <row r="323" spans="1:25" s="51" customFormat="1" x14ac:dyDescent="0.25">
      <c r="A323" s="207"/>
      <c r="B323" s="207"/>
      <c r="C323" s="207"/>
      <c r="D323" s="207"/>
      <c r="E323" s="207"/>
      <c r="F323" s="207"/>
      <c r="G323" s="207"/>
      <c r="H323" s="207"/>
      <c r="I323" s="207"/>
      <c r="J323" s="207"/>
      <c r="K323" s="207"/>
      <c r="L323" s="207"/>
      <c r="M323" s="207"/>
      <c r="N323" s="207"/>
      <c r="O323" s="207"/>
      <c r="P323" s="207"/>
      <c r="Q323" s="207"/>
      <c r="R323" s="207"/>
      <c r="S323" s="207"/>
      <c r="T323" s="207"/>
      <c r="U323" s="207"/>
      <c r="V323" s="207"/>
      <c r="W323" s="207"/>
      <c r="X323" s="207"/>
      <c r="Y323" s="207"/>
    </row>
    <row r="324" spans="1:25" x14ac:dyDescent="0.25">
      <c r="A324" s="207"/>
      <c r="B324" s="207"/>
      <c r="C324" s="207"/>
      <c r="D324" s="207"/>
      <c r="E324" s="207"/>
      <c r="F324" s="207"/>
      <c r="G324" s="207"/>
      <c r="H324" s="207"/>
      <c r="I324" s="207"/>
      <c r="J324" s="207"/>
      <c r="K324" s="207"/>
      <c r="L324" s="207"/>
      <c r="M324" s="207"/>
      <c r="N324" s="207"/>
      <c r="O324" s="207"/>
      <c r="P324" s="207"/>
      <c r="Q324" s="207"/>
      <c r="R324" s="207"/>
      <c r="S324" s="207"/>
      <c r="T324" s="207"/>
      <c r="U324" s="207"/>
      <c r="V324" s="207"/>
      <c r="W324" s="207"/>
      <c r="X324" s="207"/>
      <c r="Y324" s="207"/>
    </row>
    <row r="325" spans="1:25" x14ac:dyDescent="0.25">
      <c r="A325" s="207"/>
      <c r="B325" s="207"/>
      <c r="C325" s="207"/>
      <c r="D325" s="207"/>
      <c r="E325" s="207"/>
      <c r="F325" s="207"/>
      <c r="G325" s="207"/>
      <c r="H325" s="207"/>
      <c r="I325" s="207"/>
      <c r="J325" s="207"/>
      <c r="K325" s="207"/>
      <c r="L325" s="207"/>
      <c r="M325" s="207"/>
      <c r="N325" s="207"/>
      <c r="O325" s="207"/>
      <c r="P325" s="207"/>
      <c r="Q325" s="207"/>
      <c r="R325" s="207"/>
      <c r="S325" s="207"/>
      <c r="T325" s="207"/>
      <c r="U325" s="207"/>
      <c r="V325" s="207"/>
      <c r="W325" s="207"/>
      <c r="X325" s="207"/>
      <c r="Y325" s="207"/>
    </row>
    <row r="326" spans="1:25" x14ac:dyDescent="0.25">
      <c r="A326" s="207"/>
      <c r="B326" s="207"/>
      <c r="C326" s="207"/>
      <c r="D326" s="207"/>
      <c r="E326" s="207"/>
      <c r="F326" s="207"/>
      <c r="G326" s="207"/>
      <c r="H326" s="207"/>
      <c r="I326" s="207"/>
      <c r="J326" s="207"/>
      <c r="K326" s="207"/>
      <c r="L326" s="207"/>
      <c r="M326" s="207"/>
      <c r="N326" s="207"/>
      <c r="O326" s="207"/>
      <c r="P326" s="207"/>
      <c r="Q326" s="207"/>
      <c r="R326" s="207"/>
      <c r="S326" s="207"/>
      <c r="T326" s="207"/>
      <c r="U326" s="207"/>
      <c r="V326" s="207"/>
      <c r="W326" s="207"/>
      <c r="X326" s="207"/>
      <c r="Y326" s="207"/>
    </row>
    <row r="327" spans="1:25" x14ac:dyDescent="0.25">
      <c r="A327" s="207"/>
      <c r="B327" s="207"/>
      <c r="C327" s="207"/>
      <c r="D327" s="207"/>
      <c r="E327" s="207"/>
      <c r="F327" s="207"/>
      <c r="G327" s="207"/>
      <c r="H327" s="207"/>
      <c r="I327" s="207"/>
      <c r="J327" s="207"/>
      <c r="K327" s="207"/>
      <c r="L327" s="207"/>
      <c r="M327" s="207"/>
      <c r="N327" s="207"/>
      <c r="O327" s="207"/>
      <c r="P327" s="207"/>
      <c r="Q327" s="207"/>
      <c r="R327" s="207"/>
      <c r="S327" s="207"/>
      <c r="T327" s="207"/>
      <c r="U327" s="207"/>
      <c r="V327" s="207"/>
      <c r="W327" s="207"/>
      <c r="X327" s="207"/>
      <c r="Y327" s="207"/>
    </row>
    <row r="328" spans="1:25" x14ac:dyDescent="0.25">
      <c r="A328" s="207"/>
      <c r="B328" s="207"/>
      <c r="C328" s="207"/>
      <c r="D328" s="207"/>
      <c r="E328" s="207"/>
      <c r="F328" s="207"/>
      <c r="G328" s="207"/>
      <c r="H328" s="207"/>
      <c r="I328" s="207"/>
      <c r="J328" s="207"/>
      <c r="K328" s="207"/>
      <c r="L328" s="207"/>
      <c r="M328" s="207"/>
      <c r="N328" s="207"/>
      <c r="O328" s="207"/>
      <c r="P328" s="207"/>
      <c r="Q328" s="207"/>
      <c r="R328" s="207"/>
      <c r="S328" s="207"/>
      <c r="T328" s="207"/>
      <c r="U328" s="207"/>
      <c r="V328" s="207"/>
      <c r="W328" s="207"/>
      <c r="X328" s="207"/>
      <c r="Y328" s="207"/>
    </row>
    <row r="329" spans="1:25" x14ac:dyDescent="0.25">
      <c r="A329" s="207"/>
      <c r="B329" s="207"/>
      <c r="C329" s="207"/>
      <c r="D329" s="207"/>
      <c r="E329" s="207"/>
      <c r="F329" s="207"/>
      <c r="G329" s="207"/>
      <c r="H329" s="207"/>
      <c r="I329" s="207"/>
      <c r="J329" s="207"/>
      <c r="K329" s="207"/>
      <c r="L329" s="207"/>
      <c r="M329" s="207"/>
      <c r="N329" s="207"/>
      <c r="O329" s="207"/>
      <c r="P329" s="207"/>
      <c r="Q329" s="207"/>
      <c r="R329" s="207"/>
      <c r="S329" s="207"/>
      <c r="T329" s="207"/>
      <c r="U329" s="207"/>
      <c r="V329" s="207"/>
      <c r="W329" s="207"/>
      <c r="X329" s="207"/>
      <c r="Y329" s="207"/>
    </row>
    <row r="334" spans="1:25" x14ac:dyDescent="0.25">
      <c r="A334" s="64" t="s">
        <v>145</v>
      </c>
      <c r="B334" s="64"/>
      <c r="C334" s="64"/>
      <c r="D334" s="64"/>
      <c r="E334" s="64"/>
      <c r="F334" s="64"/>
      <c r="G334" s="64"/>
      <c r="H334" s="64"/>
      <c r="I334" s="64"/>
      <c r="J334" s="64"/>
      <c r="K334" s="64"/>
      <c r="L334" s="64"/>
      <c r="M334" s="64"/>
      <c r="N334" s="64"/>
      <c r="O334" s="64"/>
      <c r="P334" s="64"/>
      <c r="Q334" s="64"/>
      <c r="R334" s="64"/>
      <c r="S334" s="64"/>
      <c r="T334" s="64"/>
      <c r="U334" s="64"/>
    </row>
    <row r="335" spans="1:25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</row>
    <row r="337" spans="1:25" ht="15.75" thickBot="1" x14ac:dyDescent="0.3"/>
    <row r="338" spans="1:25" x14ac:dyDescent="0.25">
      <c r="A338" s="178" t="str">
        <f>CONCATENATE(Arkusz18!C2," - ",Arkusz18!B2," r.")</f>
        <v>01.01.2025 - 30.06.2025 r.</v>
      </c>
      <c r="B338" s="179"/>
      <c r="C338" s="179"/>
      <c r="D338" s="179"/>
      <c r="E338" s="179"/>
      <c r="F338" s="179"/>
      <c r="G338" s="179"/>
      <c r="H338" s="179"/>
      <c r="I338" s="180"/>
      <c r="M338" s="178" t="str">
        <f>CONCATENATE(Arkusz18!C2," - ",Arkusz18!B2," r.")</f>
        <v>01.01.2025 - 30.06.2025 r.</v>
      </c>
      <c r="N338" s="179"/>
      <c r="O338" s="179"/>
      <c r="P338" s="179"/>
      <c r="Q338" s="179"/>
      <c r="R338" s="179"/>
      <c r="S338" s="179"/>
      <c r="T338" s="179"/>
      <c r="U338" s="180"/>
    </row>
    <row r="339" spans="1:25" ht="52.5" customHeight="1" x14ac:dyDescent="0.25">
      <c r="A339" s="208" t="s">
        <v>56</v>
      </c>
      <c r="B339" s="209"/>
      <c r="C339" s="210"/>
      <c r="D339" s="181" t="s">
        <v>57</v>
      </c>
      <c r="E339" s="185"/>
      <c r="F339" s="181" t="s">
        <v>58</v>
      </c>
      <c r="G339" s="185"/>
      <c r="H339" s="181" t="s">
        <v>54</v>
      </c>
      <c r="I339" s="182"/>
      <c r="M339" s="208" t="s">
        <v>56</v>
      </c>
      <c r="N339" s="209"/>
      <c r="O339" s="210"/>
      <c r="P339" s="181" t="s">
        <v>59</v>
      </c>
      <c r="Q339" s="185"/>
      <c r="R339" s="181" t="s">
        <v>58</v>
      </c>
      <c r="S339" s="185"/>
      <c r="T339" s="181" t="s">
        <v>54</v>
      </c>
      <c r="U339" s="182"/>
    </row>
    <row r="340" spans="1:25" x14ac:dyDescent="0.25">
      <c r="A340" s="211"/>
      <c r="B340" s="212"/>
      <c r="C340" s="213"/>
      <c r="D340" s="183"/>
      <c r="E340" s="186"/>
      <c r="F340" s="183"/>
      <c r="G340" s="186"/>
      <c r="H340" s="183"/>
      <c r="I340" s="184"/>
      <c r="M340" s="211"/>
      <c r="N340" s="212"/>
      <c r="O340" s="213"/>
      <c r="P340" s="183"/>
      <c r="Q340" s="186"/>
      <c r="R340" s="183"/>
      <c r="S340" s="186"/>
      <c r="T340" s="183"/>
      <c r="U340" s="184"/>
    </row>
    <row r="341" spans="1:25" x14ac:dyDescent="0.25">
      <c r="A341" s="232" t="str">
        <f>Arkusz4!B2</f>
        <v>NIEMCY</v>
      </c>
      <c r="B341" s="233"/>
      <c r="C341" s="233"/>
      <c r="D341" s="187">
        <f>Arkusz4!C2</f>
        <v>591</v>
      </c>
      <c r="E341" s="187"/>
      <c r="F341" s="187">
        <f>Arkusz4!D2</f>
        <v>519</v>
      </c>
      <c r="G341" s="187"/>
      <c r="H341" s="187">
        <f>Arkusz4!E2</f>
        <v>209</v>
      </c>
      <c r="I341" s="187"/>
      <c r="M341" s="232" t="str">
        <f>Arkusz5!B2</f>
        <v>NIEMCY</v>
      </c>
      <c r="N341" s="233"/>
      <c r="O341" s="233"/>
      <c r="P341" s="187">
        <f>Arkusz5!C2</f>
        <v>53</v>
      </c>
      <c r="Q341" s="187"/>
      <c r="R341" s="187">
        <f>Arkusz5!D2</f>
        <v>46</v>
      </c>
      <c r="S341" s="187"/>
      <c r="T341" s="187">
        <f>Arkusz5!E2</f>
        <v>14</v>
      </c>
      <c r="U341" s="246"/>
    </row>
    <row r="342" spans="1:25" x14ac:dyDescent="0.25">
      <c r="A342" s="234" t="str">
        <f>Arkusz4!B3</f>
        <v>FRANCJA</v>
      </c>
      <c r="B342" s="235"/>
      <c r="C342" s="235"/>
      <c r="D342" s="218">
        <f>Arkusz4!C3</f>
        <v>245</v>
      </c>
      <c r="E342" s="218"/>
      <c r="F342" s="218">
        <f>Arkusz4!D3</f>
        <v>170</v>
      </c>
      <c r="G342" s="218"/>
      <c r="H342" s="218">
        <f>Arkusz4!E3</f>
        <v>14</v>
      </c>
      <c r="I342" s="218"/>
      <c r="M342" s="234" t="str">
        <f>Arkusz5!B3</f>
        <v>LITWA</v>
      </c>
      <c r="N342" s="235"/>
      <c r="O342" s="235"/>
      <c r="P342" s="218">
        <f>Arkusz5!C3</f>
        <v>15</v>
      </c>
      <c r="Q342" s="218"/>
      <c r="R342" s="218">
        <f>Arkusz5!D3</f>
        <v>16</v>
      </c>
      <c r="S342" s="218"/>
      <c r="T342" s="218">
        <f>Arkusz5!E3</f>
        <v>6</v>
      </c>
      <c r="U342" s="245"/>
    </row>
    <row r="343" spans="1:25" x14ac:dyDescent="0.25">
      <c r="A343" s="232" t="str">
        <f>Arkusz4!B4</f>
        <v>BELGIA</v>
      </c>
      <c r="B343" s="233"/>
      <c r="C343" s="233"/>
      <c r="D343" s="187">
        <f>Arkusz4!C4</f>
        <v>102</v>
      </c>
      <c r="E343" s="187"/>
      <c r="F343" s="187">
        <f>Arkusz4!D4</f>
        <v>99</v>
      </c>
      <c r="G343" s="187"/>
      <c r="H343" s="187">
        <f>Arkusz4!E4</f>
        <v>15</v>
      </c>
      <c r="I343" s="187"/>
      <c r="M343" s="232" t="str">
        <f>Arkusz5!B4</f>
        <v>FRANCJA</v>
      </c>
      <c r="N343" s="233"/>
      <c r="O343" s="233"/>
      <c r="P343" s="187">
        <f>Arkusz5!C4</f>
        <v>14</v>
      </c>
      <c r="Q343" s="187"/>
      <c r="R343" s="187">
        <f>Arkusz5!D4</f>
        <v>14</v>
      </c>
      <c r="S343" s="187"/>
      <c r="T343" s="187">
        <f>Arkusz5!E4</f>
        <v>5</v>
      </c>
      <c r="U343" s="246"/>
    </row>
    <row r="344" spans="1:25" x14ac:dyDescent="0.25">
      <c r="A344" s="234" t="str">
        <f>Arkusz4!B5</f>
        <v>NORWEGIA</v>
      </c>
      <c r="B344" s="235"/>
      <c r="C344" s="235"/>
      <c r="D344" s="218">
        <f>Arkusz4!C5</f>
        <v>46</v>
      </c>
      <c r="E344" s="218"/>
      <c r="F344" s="218">
        <f>Arkusz4!D5</f>
        <v>44</v>
      </c>
      <c r="G344" s="218"/>
      <c r="H344" s="218">
        <f>Arkusz4!E5</f>
        <v>39</v>
      </c>
      <c r="I344" s="218"/>
      <c r="M344" s="234" t="str">
        <f>Arkusz5!B5</f>
        <v>HISZPANIA</v>
      </c>
      <c r="N344" s="235"/>
      <c r="O344" s="235"/>
      <c r="P344" s="218">
        <f>Arkusz5!C5</f>
        <v>10</v>
      </c>
      <c r="Q344" s="218"/>
      <c r="R344" s="218">
        <f>Arkusz5!D5</f>
        <v>10</v>
      </c>
      <c r="S344" s="218"/>
      <c r="T344" s="218">
        <f>Arkusz5!E5</f>
        <v>2</v>
      </c>
      <c r="U344" s="245"/>
    </row>
    <row r="345" spans="1:25" x14ac:dyDescent="0.25">
      <c r="A345" s="232" t="str">
        <f>Arkusz4!B6</f>
        <v>NIDERLANDY</v>
      </c>
      <c r="B345" s="233"/>
      <c r="C345" s="233"/>
      <c r="D345" s="187">
        <f>Arkusz4!C6</f>
        <v>36</v>
      </c>
      <c r="E345" s="187"/>
      <c r="F345" s="187">
        <f>Arkusz4!D6</f>
        <v>33</v>
      </c>
      <c r="G345" s="187"/>
      <c r="H345" s="187">
        <f>Arkusz4!E6</f>
        <v>26</v>
      </c>
      <c r="I345" s="187"/>
      <c r="M345" s="232" t="str">
        <f>Arkusz5!B6</f>
        <v>CZECHY</v>
      </c>
      <c r="N345" s="233"/>
      <c r="O345" s="233"/>
      <c r="P345" s="187">
        <f>Arkusz5!C6</f>
        <v>7</v>
      </c>
      <c r="Q345" s="187"/>
      <c r="R345" s="187">
        <f>Arkusz5!D6</f>
        <v>3</v>
      </c>
      <c r="S345" s="187"/>
      <c r="T345" s="187">
        <f>Arkusz5!E6</f>
        <v>0</v>
      </c>
      <c r="U345" s="246"/>
    </row>
    <row r="346" spans="1:25" ht="15.75" thickBot="1" x14ac:dyDescent="0.3">
      <c r="A346" s="236" t="str">
        <f>Arkusz4!B7</f>
        <v>Pozostałe</v>
      </c>
      <c r="B346" s="237"/>
      <c r="C346" s="237"/>
      <c r="D346" s="219">
        <f>Arkusz4!C7</f>
        <v>206</v>
      </c>
      <c r="E346" s="219"/>
      <c r="F346" s="219">
        <f>Arkusz4!D7</f>
        <v>138</v>
      </c>
      <c r="G346" s="219"/>
      <c r="H346" s="219">
        <f>Arkusz4!E7</f>
        <v>66</v>
      </c>
      <c r="I346" s="219"/>
      <c r="M346" s="236" t="str">
        <f>Arkusz5!B7</f>
        <v>Pozostałe</v>
      </c>
      <c r="N346" s="237"/>
      <c r="O346" s="237"/>
      <c r="P346" s="219">
        <f>Arkusz5!C7</f>
        <v>64</v>
      </c>
      <c r="Q346" s="219"/>
      <c r="R346" s="219">
        <f>Arkusz5!D7</f>
        <v>48</v>
      </c>
      <c r="S346" s="219"/>
      <c r="T346" s="219">
        <f>Arkusz5!E7</f>
        <v>16</v>
      </c>
      <c r="U346" s="284"/>
    </row>
    <row r="347" spans="1:25" ht="15.75" thickBot="1" x14ac:dyDescent="0.3">
      <c r="A347" s="216" t="s">
        <v>69</v>
      </c>
      <c r="B347" s="217"/>
      <c r="C347" s="217"/>
      <c r="D347" s="214">
        <f>SUM(D341:E346)</f>
        <v>1226</v>
      </c>
      <c r="E347" s="214"/>
      <c r="F347" s="214">
        <f>SUM(F341:G346)</f>
        <v>1003</v>
      </c>
      <c r="G347" s="214"/>
      <c r="H347" s="214">
        <f>SUM(H341:I346)</f>
        <v>369</v>
      </c>
      <c r="I347" s="215"/>
      <c r="M347" s="216" t="s">
        <v>69</v>
      </c>
      <c r="N347" s="217"/>
      <c r="O347" s="217"/>
      <c r="P347" s="214">
        <f>SUM(P341:Q346)</f>
        <v>163</v>
      </c>
      <c r="Q347" s="214"/>
      <c r="R347" s="214">
        <f t="shared" ref="R347" si="11">SUM(R341:S346)</f>
        <v>137</v>
      </c>
      <c r="S347" s="214"/>
      <c r="T347" s="214">
        <f>SUM(T341:U346)</f>
        <v>43</v>
      </c>
      <c r="U347" s="215"/>
    </row>
    <row r="349" spans="1:25" x14ac:dyDescent="0.25">
      <c r="A349" s="283"/>
      <c r="B349" s="283"/>
      <c r="C349" s="283"/>
      <c r="D349" s="283"/>
      <c r="E349" s="283"/>
      <c r="F349" s="283"/>
      <c r="G349" s="283"/>
      <c r="H349" s="283"/>
      <c r="I349" s="283"/>
      <c r="J349" s="283"/>
      <c r="K349" s="283"/>
      <c r="L349" s="283"/>
      <c r="M349" s="283"/>
      <c r="N349" s="283"/>
      <c r="O349" s="283"/>
      <c r="P349" s="283"/>
      <c r="Q349" s="283"/>
      <c r="R349" s="283"/>
      <c r="S349" s="283"/>
      <c r="T349" s="283"/>
      <c r="U349" s="283"/>
      <c r="V349" s="283"/>
      <c r="W349" s="283"/>
      <c r="X349" s="283"/>
      <c r="Y349" s="283"/>
    </row>
    <row r="350" spans="1:25" x14ac:dyDescent="0.25">
      <c r="A350" s="283"/>
      <c r="B350" s="283"/>
      <c r="C350" s="283"/>
      <c r="D350" s="283"/>
      <c r="E350" s="283"/>
      <c r="F350" s="283"/>
      <c r="G350" s="283"/>
      <c r="H350" s="283"/>
      <c r="I350" s="283"/>
      <c r="J350" s="283"/>
      <c r="K350" s="283"/>
      <c r="L350" s="283"/>
      <c r="M350" s="283"/>
      <c r="N350" s="283"/>
      <c r="O350" s="283"/>
      <c r="P350" s="283"/>
      <c r="Q350" s="283"/>
      <c r="R350" s="283"/>
      <c r="S350" s="283"/>
      <c r="T350" s="283"/>
      <c r="U350" s="283"/>
      <c r="V350" s="283"/>
      <c r="W350" s="283"/>
      <c r="X350" s="283"/>
      <c r="Y350" s="283"/>
    </row>
    <row r="351" spans="1:25" x14ac:dyDescent="0.25">
      <c r="A351" s="283"/>
      <c r="B351" s="283"/>
      <c r="C351" s="283"/>
      <c r="D351" s="283"/>
      <c r="E351" s="283"/>
      <c r="F351" s="283"/>
      <c r="G351" s="283"/>
      <c r="H351" s="283"/>
      <c r="I351" s="283"/>
      <c r="J351" s="283"/>
      <c r="K351" s="283"/>
      <c r="L351" s="283"/>
      <c r="M351" s="283"/>
      <c r="N351" s="283"/>
      <c r="O351" s="283"/>
      <c r="P351" s="283"/>
      <c r="Q351" s="283"/>
      <c r="R351" s="283"/>
      <c r="S351" s="283"/>
      <c r="T351" s="283"/>
      <c r="U351" s="283"/>
      <c r="V351" s="283"/>
      <c r="W351" s="283"/>
      <c r="X351" s="283"/>
      <c r="Y351" s="283"/>
    </row>
    <row r="352" spans="1:25" x14ac:dyDescent="0.25">
      <c r="A352" s="283"/>
      <c r="B352" s="283"/>
      <c r="C352" s="283"/>
      <c r="D352" s="283"/>
      <c r="E352" s="283"/>
      <c r="F352" s="283"/>
      <c r="G352" s="283"/>
      <c r="H352" s="283"/>
      <c r="I352" s="283"/>
      <c r="J352" s="283"/>
      <c r="K352" s="283"/>
      <c r="L352" s="283"/>
      <c r="M352" s="283"/>
      <c r="N352" s="283"/>
      <c r="O352" s="283"/>
      <c r="P352" s="283"/>
      <c r="Q352" s="283"/>
      <c r="R352" s="283"/>
      <c r="S352" s="283"/>
      <c r="T352" s="283"/>
      <c r="U352" s="283"/>
      <c r="V352" s="283"/>
      <c r="W352" s="283"/>
      <c r="X352" s="283"/>
      <c r="Y352" s="283"/>
    </row>
    <row r="353" spans="1:26" x14ac:dyDescent="0.25">
      <c r="A353" s="283"/>
      <c r="B353" s="283"/>
      <c r="C353" s="283"/>
      <c r="D353" s="283"/>
      <c r="E353" s="283"/>
      <c r="F353" s="283"/>
      <c r="G353" s="283"/>
      <c r="H353" s="283"/>
      <c r="I353" s="283"/>
      <c r="J353" s="283"/>
      <c r="K353" s="283"/>
      <c r="L353" s="283"/>
      <c r="M353" s="283"/>
      <c r="N353" s="283"/>
      <c r="O353" s="283"/>
      <c r="P353" s="283"/>
      <c r="Q353" s="283"/>
      <c r="R353" s="283"/>
      <c r="S353" s="283"/>
      <c r="T353" s="283"/>
      <c r="U353" s="283"/>
      <c r="V353" s="283"/>
      <c r="W353" s="283"/>
      <c r="X353" s="283"/>
      <c r="Y353" s="283"/>
    </row>
    <row r="354" spans="1:26" x14ac:dyDescent="0.25">
      <c r="A354" s="283"/>
      <c r="B354" s="283"/>
      <c r="C354" s="283"/>
      <c r="D354" s="283"/>
      <c r="E354" s="283"/>
      <c r="F354" s="283"/>
      <c r="G354" s="283"/>
      <c r="H354" s="283"/>
      <c r="I354" s="283"/>
      <c r="J354" s="283"/>
      <c r="K354" s="283"/>
      <c r="L354" s="283"/>
      <c r="M354" s="283"/>
      <c r="N354" s="283"/>
      <c r="O354" s="283"/>
      <c r="P354" s="283"/>
      <c r="Q354" s="283"/>
      <c r="R354" s="283"/>
      <c r="S354" s="283"/>
      <c r="T354" s="283"/>
      <c r="U354" s="283"/>
      <c r="V354" s="283"/>
      <c r="W354" s="283"/>
      <c r="X354" s="283"/>
      <c r="Y354" s="283"/>
    </row>
    <row r="355" spans="1:26" x14ac:dyDescent="0.25">
      <c r="A355" s="283"/>
      <c r="B355" s="283"/>
      <c r="C355" s="283"/>
      <c r="D355" s="283"/>
      <c r="E355" s="283"/>
      <c r="F355" s="283"/>
      <c r="G355" s="283"/>
      <c r="H355" s="283"/>
      <c r="I355" s="283"/>
      <c r="J355" s="283"/>
      <c r="K355" s="283"/>
      <c r="L355" s="283"/>
      <c r="M355" s="283"/>
      <c r="N355" s="283"/>
      <c r="O355" s="283"/>
      <c r="P355" s="283"/>
      <c r="Q355" s="283"/>
      <c r="R355" s="283"/>
      <c r="S355" s="283"/>
      <c r="T355" s="283"/>
      <c r="U355" s="283"/>
      <c r="V355" s="283"/>
      <c r="W355" s="283"/>
      <c r="X355" s="283"/>
      <c r="Y355" s="283"/>
    </row>
    <row r="357" spans="1:26" x14ac:dyDescent="0.25">
      <c r="A357" s="253" t="s">
        <v>68</v>
      </c>
      <c r="B357" s="253"/>
      <c r="C357" s="253"/>
      <c r="D357" s="253"/>
      <c r="E357" s="253"/>
      <c r="F357" s="253"/>
      <c r="G357" s="253"/>
      <c r="H357" s="253"/>
      <c r="I357" s="253"/>
      <c r="J357" s="253"/>
      <c r="K357" s="253"/>
      <c r="L357" s="253"/>
      <c r="M357" s="253"/>
      <c r="N357" s="253"/>
      <c r="O357" s="253"/>
      <c r="P357" s="253"/>
      <c r="Q357" s="253"/>
      <c r="R357" s="253"/>
      <c r="S357" s="253"/>
      <c r="T357" s="253"/>
      <c r="U357" s="253"/>
      <c r="V357" s="253"/>
      <c r="W357" s="253"/>
      <c r="X357" s="253"/>
      <c r="Y357" s="253"/>
      <c r="Z357" s="253"/>
    </row>
    <row r="358" spans="1:26" x14ac:dyDescent="0.25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</row>
    <row r="359" spans="1:26" x14ac:dyDescent="0.25">
      <c r="A359" s="64" t="s">
        <v>146</v>
      </c>
      <c r="B359" s="64"/>
      <c r="C359" s="64"/>
      <c r="D359" s="64"/>
      <c r="E359" s="64"/>
      <c r="F359" s="64"/>
      <c r="G359" s="64"/>
      <c r="H359" s="64"/>
      <c r="I359" s="64"/>
      <c r="J359" s="64"/>
      <c r="K359" s="64"/>
      <c r="L359" s="64"/>
      <c r="M359" s="64"/>
      <c r="N359" s="64"/>
      <c r="O359" s="64"/>
      <c r="P359" s="64"/>
      <c r="Q359" s="64"/>
      <c r="R359" s="64"/>
      <c r="S359" s="64"/>
      <c r="T359" s="64"/>
      <c r="U359" s="64"/>
    </row>
    <row r="360" spans="1:26" x14ac:dyDescent="0.2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</row>
    <row r="361" spans="1:26" ht="15.75" thickBot="1" x14ac:dyDescent="0.3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</row>
    <row r="362" spans="1:26" x14ac:dyDescent="0.25">
      <c r="C362" s="137" t="s">
        <v>0</v>
      </c>
      <c r="D362" s="138"/>
      <c r="E362" s="138"/>
      <c r="F362" s="138"/>
      <c r="G362" s="190" t="str">
        <f>CONCATENATE(Arkusz18!A2," - ",Arkusz18!B2," r.")</f>
        <v>01.06.2025 - 30.06.2025 r.</v>
      </c>
      <c r="H362" s="190"/>
      <c r="I362" s="190"/>
      <c r="J362" s="190"/>
      <c r="K362" s="190"/>
      <c r="L362" s="190"/>
      <c r="M362" s="190"/>
      <c r="N362" s="190"/>
      <c r="O362" s="190"/>
      <c r="P362" s="190"/>
      <c r="Q362" s="190"/>
      <c r="R362" s="190"/>
      <c r="S362" s="190"/>
      <c r="T362" s="190"/>
      <c r="U362" s="191"/>
    </row>
    <row r="363" spans="1:26" ht="73.5" customHeight="1" x14ac:dyDescent="0.25">
      <c r="C363" s="139"/>
      <c r="D363" s="140"/>
      <c r="E363" s="140"/>
      <c r="F363" s="140"/>
      <c r="G363" s="241" t="s">
        <v>60</v>
      </c>
      <c r="H363" s="242"/>
      <c r="I363" s="243"/>
      <c r="J363" s="241" t="s">
        <v>61</v>
      </c>
      <c r="K363" s="242"/>
      <c r="L363" s="243"/>
      <c r="M363" s="241" t="s">
        <v>62</v>
      </c>
      <c r="N363" s="242"/>
      <c r="O363" s="243"/>
      <c r="P363" s="241" t="s">
        <v>71</v>
      </c>
      <c r="Q363" s="242"/>
      <c r="R363" s="243"/>
      <c r="S363" s="241" t="s">
        <v>63</v>
      </c>
      <c r="T363" s="242"/>
      <c r="U363" s="244"/>
    </row>
    <row r="364" spans="1:26" x14ac:dyDescent="0.25">
      <c r="C364" s="239" t="str">
        <f>Arkusz6!B2</f>
        <v>UKRAINA</v>
      </c>
      <c r="D364" s="240"/>
      <c r="E364" s="240"/>
      <c r="F364" s="240"/>
      <c r="G364" s="131">
        <f>Arkusz6!C2</f>
        <v>0</v>
      </c>
      <c r="H364" s="131"/>
      <c r="I364" s="131"/>
      <c r="J364" s="131">
        <f>Arkusz6!D2</f>
        <v>2</v>
      </c>
      <c r="K364" s="131"/>
      <c r="L364" s="131"/>
      <c r="M364" s="131">
        <f>Arkusz6!E2</f>
        <v>0</v>
      </c>
      <c r="N364" s="131"/>
      <c r="O364" s="131"/>
      <c r="P364" s="131">
        <f>Arkusz6!F2</f>
        <v>304</v>
      </c>
      <c r="Q364" s="131"/>
      <c r="R364" s="131"/>
      <c r="S364" s="131">
        <f>Arkusz6!G2</f>
        <v>88</v>
      </c>
      <c r="T364" s="131"/>
      <c r="U364" s="131"/>
    </row>
    <row r="365" spans="1:26" x14ac:dyDescent="0.25">
      <c r="C365" s="230" t="str">
        <f>Arkusz6!B3</f>
        <v>BIAŁORUŚ</v>
      </c>
      <c r="D365" s="231"/>
      <c r="E365" s="231"/>
      <c r="F365" s="231"/>
      <c r="G365" s="238">
        <f>Arkusz6!C3</f>
        <v>13</v>
      </c>
      <c r="H365" s="238"/>
      <c r="I365" s="238"/>
      <c r="J365" s="238">
        <f>Arkusz6!D3</f>
        <v>146</v>
      </c>
      <c r="K365" s="238"/>
      <c r="L365" s="238"/>
      <c r="M365" s="238">
        <f>Arkusz6!E3</f>
        <v>0</v>
      </c>
      <c r="N365" s="238"/>
      <c r="O365" s="238"/>
      <c r="P365" s="238">
        <f>Arkusz6!F3</f>
        <v>11</v>
      </c>
      <c r="Q365" s="238"/>
      <c r="R365" s="238"/>
      <c r="S365" s="238">
        <f>Arkusz6!G3</f>
        <v>15</v>
      </c>
      <c r="T365" s="238"/>
      <c r="U365" s="238"/>
    </row>
    <row r="366" spans="1:26" x14ac:dyDescent="0.25">
      <c r="C366" s="239" t="str">
        <f>Arkusz6!B4</f>
        <v>ROSJA</v>
      </c>
      <c r="D366" s="240"/>
      <c r="E366" s="240"/>
      <c r="F366" s="240"/>
      <c r="G366" s="131">
        <f>Arkusz6!C4</f>
        <v>8</v>
      </c>
      <c r="H366" s="131"/>
      <c r="I366" s="131"/>
      <c r="J366" s="131">
        <f>Arkusz6!D4</f>
        <v>5</v>
      </c>
      <c r="K366" s="131"/>
      <c r="L366" s="131"/>
      <c r="M366" s="131">
        <f>Arkusz6!E4</f>
        <v>0</v>
      </c>
      <c r="N366" s="131"/>
      <c r="O366" s="131"/>
      <c r="P366" s="131">
        <f>Arkusz6!F4</f>
        <v>17</v>
      </c>
      <c r="Q366" s="131"/>
      <c r="R366" s="131"/>
      <c r="S366" s="131">
        <f>Arkusz6!G4</f>
        <v>11</v>
      </c>
      <c r="T366" s="131"/>
      <c r="U366" s="131"/>
    </row>
    <row r="367" spans="1:26" x14ac:dyDescent="0.25">
      <c r="C367" s="230" t="str">
        <f>Arkusz6!B5</f>
        <v>TADŻYKISTAN</v>
      </c>
      <c r="D367" s="231"/>
      <c r="E367" s="231"/>
      <c r="F367" s="231"/>
      <c r="G367" s="238">
        <f>Arkusz6!C5</f>
        <v>0</v>
      </c>
      <c r="H367" s="238"/>
      <c r="I367" s="238"/>
      <c r="J367" s="238">
        <f>Arkusz6!D5</f>
        <v>0</v>
      </c>
      <c r="K367" s="238"/>
      <c r="L367" s="238"/>
      <c r="M367" s="238">
        <f>Arkusz6!E5</f>
        <v>0</v>
      </c>
      <c r="N367" s="238"/>
      <c r="O367" s="238"/>
      <c r="P367" s="238">
        <f>Arkusz6!F5</f>
        <v>4</v>
      </c>
      <c r="Q367" s="238"/>
      <c r="R367" s="238"/>
      <c r="S367" s="238">
        <f>Arkusz6!G5</f>
        <v>17</v>
      </c>
      <c r="T367" s="238"/>
      <c r="U367" s="238"/>
    </row>
    <row r="368" spans="1:26" x14ac:dyDescent="0.25">
      <c r="C368" s="239" t="str">
        <f>Arkusz6!B6</f>
        <v>ETIOPIA</v>
      </c>
      <c r="D368" s="240"/>
      <c r="E368" s="240"/>
      <c r="F368" s="240"/>
      <c r="G368" s="131">
        <f>Arkusz6!C6</f>
        <v>0</v>
      </c>
      <c r="H368" s="131"/>
      <c r="I368" s="131"/>
      <c r="J368" s="131">
        <f>Arkusz6!D6</f>
        <v>7</v>
      </c>
      <c r="K368" s="131"/>
      <c r="L368" s="131"/>
      <c r="M368" s="131">
        <f>Arkusz6!E6</f>
        <v>0</v>
      </c>
      <c r="N368" s="131"/>
      <c r="O368" s="131"/>
      <c r="P368" s="131">
        <f>Arkusz6!F6</f>
        <v>0</v>
      </c>
      <c r="Q368" s="131"/>
      <c r="R368" s="131"/>
      <c r="S368" s="131">
        <f>Arkusz6!G6</f>
        <v>13</v>
      </c>
      <c r="T368" s="131"/>
      <c r="U368" s="131"/>
    </row>
    <row r="369" spans="3:21" ht="15.75" thickBot="1" x14ac:dyDescent="0.3">
      <c r="C369" s="133" t="str">
        <f>Arkusz6!B7</f>
        <v>Pozostałe</v>
      </c>
      <c r="D369" s="134"/>
      <c r="E369" s="134"/>
      <c r="F369" s="134"/>
      <c r="G369" s="132">
        <f>Arkusz6!C7</f>
        <v>4</v>
      </c>
      <c r="H369" s="132"/>
      <c r="I369" s="132"/>
      <c r="J369" s="132">
        <f>Arkusz6!D7</f>
        <v>6</v>
      </c>
      <c r="K369" s="132"/>
      <c r="L369" s="132"/>
      <c r="M369" s="132">
        <f>Arkusz6!E7</f>
        <v>0</v>
      </c>
      <c r="N369" s="132"/>
      <c r="O369" s="132"/>
      <c r="P369" s="132">
        <f>Arkusz6!F7</f>
        <v>34</v>
      </c>
      <c r="Q369" s="132"/>
      <c r="R369" s="132"/>
      <c r="S369" s="132">
        <f>Arkusz6!G7</f>
        <v>131</v>
      </c>
      <c r="T369" s="132"/>
      <c r="U369" s="132"/>
    </row>
    <row r="370" spans="3:21" ht="15.75" thickBot="1" x14ac:dyDescent="0.3">
      <c r="C370" s="135" t="s">
        <v>1</v>
      </c>
      <c r="D370" s="136"/>
      <c r="E370" s="136"/>
      <c r="F370" s="136"/>
      <c r="G370" s="92">
        <f>SUM(G364:I369)</f>
        <v>25</v>
      </c>
      <c r="H370" s="92"/>
      <c r="I370" s="92"/>
      <c r="J370" s="92">
        <f t="shared" ref="J370" si="12">SUM(J364:L369)</f>
        <v>166</v>
      </c>
      <c r="K370" s="92"/>
      <c r="L370" s="92"/>
      <c r="M370" s="92">
        <f t="shared" ref="M370" si="13">SUM(M364:O369)</f>
        <v>0</v>
      </c>
      <c r="N370" s="92"/>
      <c r="O370" s="92"/>
      <c r="P370" s="92">
        <f t="shared" ref="P370" si="14">SUM(P364:R369)</f>
        <v>370</v>
      </c>
      <c r="Q370" s="92"/>
      <c r="R370" s="92"/>
      <c r="S370" s="92">
        <f>SUM(S364:U369)</f>
        <v>275</v>
      </c>
      <c r="T370" s="92"/>
      <c r="U370" s="93"/>
    </row>
    <row r="373" spans="3:21" ht="15.75" thickBot="1" x14ac:dyDescent="0.3"/>
    <row r="374" spans="3:21" x14ac:dyDescent="0.25">
      <c r="C374" s="137" t="s">
        <v>0</v>
      </c>
      <c r="D374" s="138"/>
      <c r="E374" s="138"/>
      <c r="F374" s="138"/>
      <c r="G374" s="190" t="str">
        <f>CONCATENATE(Arkusz18!C2," - ",Arkusz18!B2," r.")</f>
        <v>01.01.2025 - 30.06.2025 r.</v>
      </c>
      <c r="H374" s="190"/>
      <c r="I374" s="190"/>
      <c r="J374" s="190"/>
      <c r="K374" s="190"/>
      <c r="L374" s="190"/>
      <c r="M374" s="190"/>
      <c r="N374" s="190"/>
      <c r="O374" s="190"/>
      <c r="P374" s="190"/>
      <c r="Q374" s="190"/>
      <c r="R374" s="190"/>
      <c r="S374" s="190"/>
      <c r="T374" s="190"/>
      <c r="U374" s="191"/>
    </row>
    <row r="375" spans="3:21" ht="71.25" customHeight="1" x14ac:dyDescent="0.25">
      <c r="C375" s="139"/>
      <c r="D375" s="140"/>
      <c r="E375" s="140"/>
      <c r="F375" s="140"/>
      <c r="G375" s="241" t="s">
        <v>60</v>
      </c>
      <c r="H375" s="242"/>
      <c r="I375" s="243"/>
      <c r="J375" s="241" t="s">
        <v>61</v>
      </c>
      <c r="K375" s="242"/>
      <c r="L375" s="243"/>
      <c r="M375" s="241" t="s">
        <v>62</v>
      </c>
      <c r="N375" s="242"/>
      <c r="O375" s="243"/>
      <c r="P375" s="241" t="s">
        <v>71</v>
      </c>
      <c r="Q375" s="242"/>
      <c r="R375" s="243"/>
      <c r="S375" s="241" t="s">
        <v>63</v>
      </c>
      <c r="T375" s="242"/>
      <c r="U375" s="244"/>
    </row>
    <row r="376" spans="3:21" x14ac:dyDescent="0.25">
      <c r="C376" s="239" t="str">
        <f>Arkusz7!B2</f>
        <v>UKRAINA</v>
      </c>
      <c r="D376" s="240"/>
      <c r="E376" s="240"/>
      <c r="F376" s="240"/>
      <c r="G376" s="131">
        <f>Arkusz7!C2</f>
        <v>6</v>
      </c>
      <c r="H376" s="131"/>
      <c r="I376" s="131"/>
      <c r="J376" s="131">
        <f>Arkusz7!D2</f>
        <v>1506</v>
      </c>
      <c r="K376" s="131"/>
      <c r="L376" s="131"/>
      <c r="M376" s="131">
        <f>Arkusz7!E2</f>
        <v>0</v>
      </c>
      <c r="N376" s="131"/>
      <c r="O376" s="131"/>
      <c r="P376" s="131">
        <f>Arkusz7!F2</f>
        <v>528</v>
      </c>
      <c r="Q376" s="131"/>
      <c r="R376" s="131"/>
      <c r="S376" s="131">
        <f>Arkusz7!G2</f>
        <v>338</v>
      </c>
      <c r="T376" s="131"/>
      <c r="U376" s="131"/>
    </row>
    <row r="377" spans="3:21" x14ac:dyDescent="0.25">
      <c r="C377" s="230" t="str">
        <f>Arkusz7!B3</f>
        <v>BIAŁORUŚ</v>
      </c>
      <c r="D377" s="231"/>
      <c r="E377" s="231"/>
      <c r="F377" s="231"/>
      <c r="G377" s="238">
        <f>Arkusz7!C3</f>
        <v>109</v>
      </c>
      <c r="H377" s="238"/>
      <c r="I377" s="238"/>
      <c r="J377" s="238">
        <f>Arkusz7!D3</f>
        <v>880</v>
      </c>
      <c r="K377" s="238"/>
      <c r="L377" s="238"/>
      <c r="M377" s="238">
        <f>Arkusz7!E3</f>
        <v>0</v>
      </c>
      <c r="N377" s="238"/>
      <c r="O377" s="238"/>
      <c r="P377" s="238">
        <f>Arkusz7!F3</f>
        <v>71</v>
      </c>
      <c r="Q377" s="238"/>
      <c r="R377" s="238"/>
      <c r="S377" s="238">
        <f>Arkusz7!G3</f>
        <v>92</v>
      </c>
      <c r="T377" s="238"/>
      <c r="U377" s="238"/>
    </row>
    <row r="378" spans="3:21" x14ac:dyDescent="0.25">
      <c r="C378" s="239" t="str">
        <f>Arkusz7!B4</f>
        <v>ROSJA</v>
      </c>
      <c r="D378" s="240"/>
      <c r="E378" s="240"/>
      <c r="F378" s="240"/>
      <c r="G378" s="131">
        <f>Arkusz7!C4</f>
        <v>36</v>
      </c>
      <c r="H378" s="131"/>
      <c r="I378" s="131"/>
      <c r="J378" s="131">
        <f>Arkusz7!D4</f>
        <v>18</v>
      </c>
      <c r="K378" s="131"/>
      <c r="L378" s="131"/>
      <c r="M378" s="131">
        <f>Arkusz7!E4</f>
        <v>0</v>
      </c>
      <c r="N378" s="131"/>
      <c r="O378" s="131"/>
      <c r="P378" s="131">
        <f>Arkusz7!F4</f>
        <v>138</v>
      </c>
      <c r="Q378" s="131"/>
      <c r="R378" s="131"/>
      <c r="S378" s="131">
        <f>Arkusz7!G4</f>
        <v>95</v>
      </c>
      <c r="T378" s="131"/>
      <c r="U378" s="131"/>
    </row>
    <row r="379" spans="3:21" x14ac:dyDescent="0.25">
      <c r="C379" s="230" t="str">
        <f>Arkusz7!B5</f>
        <v>ETIOPIA</v>
      </c>
      <c r="D379" s="231"/>
      <c r="E379" s="231"/>
      <c r="F379" s="231"/>
      <c r="G379" s="238">
        <f>Arkusz7!C5</f>
        <v>1</v>
      </c>
      <c r="H379" s="238"/>
      <c r="I379" s="238"/>
      <c r="J379" s="238">
        <f>Arkusz7!D5</f>
        <v>58</v>
      </c>
      <c r="K379" s="238"/>
      <c r="L379" s="238"/>
      <c r="M379" s="238">
        <f>Arkusz7!E5</f>
        <v>0</v>
      </c>
      <c r="N379" s="238"/>
      <c r="O379" s="238"/>
      <c r="P379" s="238">
        <f>Arkusz7!F5</f>
        <v>1</v>
      </c>
      <c r="Q379" s="238"/>
      <c r="R379" s="238"/>
      <c r="S379" s="238">
        <f>Arkusz7!G5</f>
        <v>126</v>
      </c>
      <c r="T379" s="238"/>
      <c r="U379" s="238"/>
    </row>
    <row r="380" spans="3:21" x14ac:dyDescent="0.25">
      <c r="C380" s="239" t="str">
        <f>Arkusz7!B6</f>
        <v>TADŻYKISTAN</v>
      </c>
      <c r="D380" s="240"/>
      <c r="E380" s="240"/>
      <c r="F380" s="240"/>
      <c r="G380" s="131">
        <f>Arkusz7!C6</f>
        <v>1</v>
      </c>
      <c r="H380" s="131"/>
      <c r="I380" s="131"/>
      <c r="J380" s="131">
        <f>Arkusz7!D6</f>
        <v>7</v>
      </c>
      <c r="K380" s="131"/>
      <c r="L380" s="131"/>
      <c r="M380" s="131">
        <f>Arkusz7!E6</f>
        <v>0</v>
      </c>
      <c r="N380" s="131"/>
      <c r="O380" s="131"/>
      <c r="P380" s="131">
        <f>Arkusz7!F6</f>
        <v>36</v>
      </c>
      <c r="Q380" s="131"/>
      <c r="R380" s="131"/>
      <c r="S380" s="131">
        <f>Arkusz7!G6</f>
        <v>99</v>
      </c>
      <c r="T380" s="131"/>
      <c r="U380" s="131"/>
    </row>
    <row r="381" spans="3:21" ht="15.75" thickBot="1" x14ac:dyDescent="0.3">
      <c r="C381" s="133" t="str">
        <f>Arkusz7!B7</f>
        <v>Pozostałe</v>
      </c>
      <c r="D381" s="134"/>
      <c r="E381" s="134"/>
      <c r="F381" s="134"/>
      <c r="G381" s="132">
        <f>Arkusz7!C7</f>
        <v>53</v>
      </c>
      <c r="H381" s="132"/>
      <c r="I381" s="132"/>
      <c r="J381" s="132">
        <f>Arkusz7!D7</f>
        <v>83</v>
      </c>
      <c r="K381" s="132"/>
      <c r="L381" s="132"/>
      <c r="M381" s="132">
        <f>Arkusz7!E7</f>
        <v>0</v>
      </c>
      <c r="N381" s="132"/>
      <c r="O381" s="132"/>
      <c r="P381" s="132">
        <f>Arkusz7!F7</f>
        <v>264</v>
      </c>
      <c r="Q381" s="132"/>
      <c r="R381" s="132"/>
      <c r="S381" s="132">
        <f>Arkusz7!G7</f>
        <v>763</v>
      </c>
      <c r="T381" s="132"/>
      <c r="U381" s="132"/>
    </row>
    <row r="382" spans="3:21" ht="15.75" thickBot="1" x14ac:dyDescent="0.3">
      <c r="C382" s="135" t="s">
        <v>1</v>
      </c>
      <c r="D382" s="136"/>
      <c r="E382" s="136"/>
      <c r="F382" s="136"/>
      <c r="G382" s="92">
        <f>SUM(G376:I381)</f>
        <v>206</v>
      </c>
      <c r="H382" s="92"/>
      <c r="I382" s="92"/>
      <c r="J382" s="92">
        <f t="shared" ref="J382" si="15">SUM(J376:L381)</f>
        <v>2552</v>
      </c>
      <c r="K382" s="92"/>
      <c r="L382" s="92"/>
      <c r="M382" s="92">
        <f t="shared" ref="M382" si="16">SUM(M376:O381)</f>
        <v>0</v>
      </c>
      <c r="N382" s="92"/>
      <c r="O382" s="92"/>
      <c r="P382" s="92">
        <f t="shared" ref="P382" si="17">SUM(P376:R381)</f>
        <v>1038</v>
      </c>
      <c r="Q382" s="92"/>
      <c r="R382" s="92"/>
      <c r="S382" s="92">
        <f>SUM(S376:U381)</f>
        <v>1513</v>
      </c>
      <c r="T382" s="92"/>
      <c r="U382" s="93"/>
    </row>
    <row r="385" spans="1:25" x14ac:dyDescent="0.25">
      <c r="A385" s="58"/>
      <c r="B385" s="58"/>
      <c r="C385" s="58"/>
      <c r="D385" s="58"/>
      <c r="E385" s="58"/>
      <c r="F385" s="58"/>
      <c r="G385" s="58"/>
      <c r="H385" s="58"/>
      <c r="I385" s="58"/>
      <c r="J385" s="58"/>
      <c r="K385" s="58"/>
      <c r="L385" s="58"/>
      <c r="M385" s="58"/>
      <c r="N385" s="58"/>
      <c r="O385" s="58"/>
      <c r="P385" s="58"/>
      <c r="Q385" s="58"/>
      <c r="R385" s="58"/>
      <c r="S385" s="58"/>
      <c r="T385" s="58"/>
      <c r="U385" s="58"/>
      <c r="V385" s="58"/>
      <c r="W385" s="58"/>
      <c r="X385" s="58"/>
      <c r="Y385" s="58"/>
    </row>
    <row r="386" spans="1:25" x14ac:dyDescent="0.25">
      <c r="A386" s="58"/>
      <c r="B386" s="58"/>
      <c r="C386" s="58"/>
      <c r="D386" s="58"/>
      <c r="E386" s="58"/>
      <c r="F386" s="58"/>
      <c r="G386" s="58"/>
      <c r="H386" s="58"/>
      <c r="I386" s="58"/>
      <c r="J386" s="58"/>
      <c r="K386" s="58"/>
      <c r="L386" s="58"/>
      <c r="M386" s="58"/>
      <c r="N386" s="58"/>
      <c r="O386" s="58"/>
      <c r="P386" s="58"/>
      <c r="Q386" s="58"/>
      <c r="R386" s="58"/>
      <c r="S386" s="58"/>
      <c r="T386" s="58"/>
      <c r="U386" s="58"/>
      <c r="V386" s="58"/>
      <c r="W386" s="58"/>
      <c r="X386" s="58"/>
      <c r="Y386" s="58"/>
    </row>
    <row r="387" spans="1:25" x14ac:dyDescent="0.25">
      <c r="A387" s="58"/>
      <c r="B387" s="58"/>
      <c r="C387" s="58"/>
      <c r="D387" s="58"/>
      <c r="E387" s="58"/>
      <c r="F387" s="58"/>
      <c r="G387" s="58"/>
      <c r="H387" s="58"/>
      <c r="I387" s="58"/>
      <c r="J387" s="58"/>
      <c r="K387" s="58"/>
      <c r="L387" s="58"/>
      <c r="M387" s="58"/>
      <c r="N387" s="58"/>
      <c r="O387" s="58"/>
      <c r="P387" s="58"/>
      <c r="Q387" s="58"/>
      <c r="R387" s="58"/>
      <c r="S387" s="58"/>
      <c r="T387" s="58"/>
      <c r="U387" s="58"/>
      <c r="V387" s="58"/>
      <c r="W387" s="58"/>
      <c r="X387" s="58"/>
      <c r="Y387" s="58"/>
    </row>
    <row r="388" spans="1:25" x14ac:dyDescent="0.25">
      <c r="A388" s="58"/>
      <c r="B388" s="58"/>
      <c r="C388" s="58"/>
      <c r="D388" s="58"/>
      <c r="E388" s="58"/>
      <c r="F388" s="58"/>
      <c r="G388" s="58"/>
      <c r="H388" s="58"/>
      <c r="I388" s="58"/>
      <c r="J388" s="58"/>
      <c r="K388" s="58"/>
      <c r="L388" s="58"/>
      <c r="M388" s="58"/>
      <c r="N388" s="58"/>
      <c r="O388" s="58"/>
      <c r="P388" s="58"/>
      <c r="Q388" s="58"/>
      <c r="R388" s="58"/>
      <c r="S388" s="58"/>
      <c r="T388" s="58"/>
      <c r="U388" s="58"/>
      <c r="V388" s="58"/>
      <c r="W388" s="58"/>
      <c r="X388" s="58"/>
      <c r="Y388" s="58"/>
    </row>
    <row r="389" spans="1:25" x14ac:dyDescent="0.25">
      <c r="A389" s="58"/>
      <c r="B389" s="58"/>
      <c r="C389" s="58"/>
      <c r="D389" s="58"/>
      <c r="E389" s="58"/>
      <c r="F389" s="58"/>
      <c r="G389" s="58"/>
      <c r="H389" s="58"/>
      <c r="I389" s="58"/>
      <c r="J389" s="58"/>
      <c r="K389" s="58"/>
      <c r="L389" s="58"/>
      <c r="M389" s="58"/>
      <c r="N389" s="58"/>
      <c r="O389" s="58"/>
      <c r="P389" s="58"/>
      <c r="Q389" s="58"/>
      <c r="R389" s="58"/>
      <c r="S389" s="58"/>
      <c r="T389" s="58"/>
      <c r="U389" s="58"/>
      <c r="V389" s="58"/>
      <c r="W389" s="58"/>
      <c r="X389" s="58"/>
      <c r="Y389" s="58"/>
    </row>
    <row r="390" spans="1:25" x14ac:dyDescent="0.25">
      <c r="A390" s="58"/>
      <c r="B390" s="58"/>
      <c r="C390" s="58"/>
      <c r="D390" s="58"/>
      <c r="E390" s="58"/>
      <c r="F390" s="58"/>
      <c r="G390" s="58"/>
      <c r="H390" s="58"/>
      <c r="I390" s="58"/>
      <c r="J390" s="58"/>
      <c r="K390" s="58"/>
      <c r="L390" s="58"/>
      <c r="M390" s="58"/>
      <c r="N390" s="58"/>
      <c r="O390" s="58"/>
      <c r="P390" s="58"/>
      <c r="Q390" s="58"/>
      <c r="R390" s="58"/>
      <c r="S390" s="58"/>
      <c r="T390" s="58"/>
      <c r="U390" s="58"/>
      <c r="V390" s="58"/>
      <c r="W390" s="58"/>
      <c r="X390" s="58"/>
      <c r="Y390" s="58"/>
    </row>
    <row r="391" spans="1:25" x14ac:dyDescent="0.25">
      <c r="A391" s="58"/>
      <c r="B391" s="58"/>
      <c r="C391" s="58"/>
      <c r="D391" s="58"/>
      <c r="E391" s="58"/>
      <c r="F391" s="58"/>
      <c r="G391" s="58"/>
      <c r="H391" s="58"/>
      <c r="I391" s="58"/>
      <c r="J391" s="58"/>
      <c r="K391" s="58"/>
      <c r="L391" s="58"/>
      <c r="M391" s="58"/>
      <c r="N391" s="58"/>
      <c r="O391" s="58"/>
      <c r="P391" s="58"/>
      <c r="Q391" s="58"/>
      <c r="R391" s="58"/>
      <c r="S391" s="58"/>
      <c r="T391" s="58"/>
      <c r="U391" s="58"/>
      <c r="V391" s="58"/>
      <c r="W391" s="58"/>
      <c r="X391" s="58"/>
      <c r="Y391" s="58"/>
    </row>
    <row r="392" spans="1:25" x14ac:dyDescent="0.25">
      <c r="A392" s="58"/>
      <c r="B392" s="58"/>
      <c r="C392" s="58"/>
      <c r="D392" s="58"/>
      <c r="E392" s="58"/>
      <c r="F392" s="58"/>
      <c r="G392" s="58"/>
      <c r="H392" s="58"/>
      <c r="I392" s="58"/>
      <c r="J392" s="58"/>
      <c r="K392" s="58"/>
      <c r="L392" s="58"/>
      <c r="M392" s="58"/>
      <c r="N392" s="58"/>
      <c r="O392" s="58"/>
      <c r="P392" s="58"/>
      <c r="Q392" s="58"/>
      <c r="R392" s="58"/>
      <c r="S392" s="58"/>
      <c r="T392" s="58"/>
      <c r="U392" s="58"/>
      <c r="V392" s="58"/>
      <c r="W392" s="58"/>
      <c r="X392" s="58"/>
      <c r="Y392" s="58"/>
    </row>
    <row r="393" spans="1:25" x14ac:dyDescent="0.25">
      <c r="A393" s="58"/>
      <c r="B393" s="58"/>
      <c r="C393" s="58"/>
      <c r="D393" s="58"/>
      <c r="E393" s="58"/>
      <c r="F393" s="58"/>
      <c r="G393" s="58"/>
      <c r="H393" s="58"/>
      <c r="I393" s="58"/>
      <c r="J393" s="58"/>
      <c r="K393" s="58"/>
      <c r="L393" s="58"/>
      <c r="M393" s="58"/>
      <c r="N393" s="58"/>
      <c r="O393" s="58"/>
      <c r="P393" s="58"/>
      <c r="Q393" s="58"/>
      <c r="R393" s="58"/>
      <c r="S393" s="58"/>
      <c r="T393" s="58"/>
      <c r="U393" s="58"/>
      <c r="V393" s="58"/>
      <c r="W393" s="58"/>
      <c r="X393" s="58"/>
      <c r="Y393" s="58"/>
    </row>
    <row r="397" spans="1:25" x14ac:dyDescent="0.25">
      <c r="A397" s="64" t="s">
        <v>147</v>
      </c>
      <c r="B397" s="64"/>
      <c r="C397" s="64"/>
      <c r="D397" s="64"/>
      <c r="E397" s="64"/>
      <c r="F397" s="64"/>
      <c r="G397" s="64"/>
      <c r="H397" s="64"/>
      <c r="I397" s="64"/>
      <c r="J397" s="64"/>
      <c r="K397" s="64"/>
      <c r="L397" s="64"/>
      <c r="M397" s="64"/>
      <c r="N397" s="64"/>
      <c r="O397" s="64"/>
      <c r="P397" s="64"/>
      <c r="Q397" s="64"/>
      <c r="R397" s="64"/>
      <c r="S397" s="64"/>
      <c r="T397" s="64"/>
      <c r="U397" s="64"/>
      <c r="V397" s="64"/>
      <c r="W397" s="64"/>
      <c r="X397" s="64"/>
      <c r="Y397" s="64"/>
    </row>
    <row r="398" spans="1:25" x14ac:dyDescent="0.25">
      <c r="A398" s="64"/>
      <c r="B398" s="64"/>
      <c r="C398" s="64"/>
      <c r="D398" s="64"/>
      <c r="E398" s="64"/>
      <c r="F398" s="64"/>
      <c r="G398" s="64"/>
      <c r="H398" s="64"/>
      <c r="I398" s="64"/>
      <c r="J398" s="64"/>
      <c r="K398" s="64"/>
      <c r="L398" s="64"/>
      <c r="M398" s="64"/>
      <c r="N398" s="64"/>
      <c r="O398" s="64"/>
      <c r="P398" s="64"/>
      <c r="Q398" s="64"/>
      <c r="R398" s="64"/>
      <c r="S398" s="64"/>
      <c r="T398" s="64"/>
      <c r="U398" s="64"/>
      <c r="V398" s="64"/>
      <c r="W398" s="64"/>
      <c r="X398" s="64"/>
      <c r="Y398" s="64"/>
    </row>
    <row r="399" spans="1:25" x14ac:dyDescent="0.2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</row>
    <row r="400" spans="1:25" ht="15.75" thickBot="1" x14ac:dyDescent="0.3"/>
    <row r="401" spans="2:24" ht="30" customHeight="1" x14ac:dyDescent="0.25">
      <c r="B401" s="137" t="s">
        <v>9</v>
      </c>
      <c r="C401" s="138"/>
      <c r="D401" s="138"/>
      <c r="E401" s="138"/>
      <c r="F401" s="138"/>
      <c r="G401" s="138"/>
      <c r="H401" s="138"/>
      <c r="I401" s="138"/>
      <c r="J401" s="141" t="str">
        <f>Arkusz8!C6</f>
        <v>27.05.2025 - 02.06.2025</v>
      </c>
      <c r="K401" s="141"/>
      <c r="L401" s="141"/>
      <c r="M401" s="141" t="str">
        <f>Arkusz8!C10</f>
        <v>03.06.2025 - 09.06.2025</v>
      </c>
      <c r="N401" s="141"/>
      <c r="O401" s="141"/>
      <c r="P401" s="141" t="str">
        <f>Arkusz8!C9</f>
        <v>10.06.2025 - 16.06.2025</v>
      </c>
      <c r="Q401" s="141"/>
      <c r="R401" s="141"/>
      <c r="S401" s="141" t="str">
        <f>Arkusz8!C8</f>
        <v>17.06.2025 - 23.06.2025</v>
      </c>
      <c r="T401" s="141"/>
      <c r="U401" s="141"/>
      <c r="V401" s="141" t="str">
        <f>Arkusz8!C7</f>
        <v>24.06.2025 - 30.06.2025</v>
      </c>
      <c r="W401" s="141"/>
      <c r="X401" s="172"/>
    </row>
    <row r="402" spans="2:24" x14ac:dyDescent="0.25">
      <c r="B402" s="256" t="s">
        <v>29</v>
      </c>
      <c r="C402" s="257"/>
      <c r="D402" s="257"/>
      <c r="E402" s="257"/>
      <c r="F402" s="257"/>
      <c r="G402" s="257"/>
      <c r="H402" s="257"/>
      <c r="I402" s="257"/>
      <c r="J402" s="171">
        <f>Arkusz8!A6</f>
        <v>787</v>
      </c>
      <c r="K402" s="171"/>
      <c r="L402" s="171"/>
      <c r="M402" s="171">
        <f>Arkusz8!A5</f>
        <v>779</v>
      </c>
      <c r="N402" s="171"/>
      <c r="O402" s="171"/>
      <c r="P402" s="171">
        <f>Arkusz8!A4</f>
        <v>781</v>
      </c>
      <c r="Q402" s="171"/>
      <c r="R402" s="171"/>
      <c r="S402" s="171">
        <f>Arkusz8!A3</f>
        <v>773</v>
      </c>
      <c r="T402" s="171"/>
      <c r="U402" s="171"/>
      <c r="V402" s="171">
        <f>Arkusz8!A2</f>
        <v>765</v>
      </c>
      <c r="W402" s="171"/>
      <c r="X402" s="171"/>
    </row>
    <row r="403" spans="2:24" x14ac:dyDescent="0.25">
      <c r="B403" s="254" t="s">
        <v>5</v>
      </c>
      <c r="C403" s="255"/>
      <c r="D403" s="255"/>
      <c r="E403" s="255"/>
      <c r="F403" s="255"/>
      <c r="G403" s="255"/>
      <c r="H403" s="255"/>
      <c r="I403" s="255"/>
      <c r="J403" s="131">
        <f>Arkusz8!A11</f>
        <v>5746</v>
      </c>
      <c r="K403" s="131"/>
      <c r="L403" s="131"/>
      <c r="M403" s="131">
        <f>Arkusz8!A10</f>
        <v>5735</v>
      </c>
      <c r="N403" s="131"/>
      <c r="O403" s="131"/>
      <c r="P403" s="131">
        <f>Arkusz8!A9</f>
        <v>5752</v>
      </c>
      <c r="Q403" s="131"/>
      <c r="R403" s="131"/>
      <c r="S403" s="131">
        <f>Arkusz8!A8</f>
        <v>5760</v>
      </c>
      <c r="T403" s="131"/>
      <c r="U403" s="131"/>
      <c r="V403" s="131">
        <f>Arkusz8!A7</f>
        <v>5774</v>
      </c>
      <c r="W403" s="131"/>
      <c r="X403" s="131"/>
    </row>
    <row r="404" spans="2:24" x14ac:dyDescent="0.25">
      <c r="B404" s="256" t="s">
        <v>6</v>
      </c>
      <c r="C404" s="257"/>
      <c r="D404" s="257"/>
      <c r="E404" s="257"/>
      <c r="F404" s="257"/>
      <c r="G404" s="257"/>
      <c r="H404" s="257"/>
      <c r="I404" s="257"/>
      <c r="J404" s="171">
        <f>Arkusz8!A16</f>
        <v>152</v>
      </c>
      <c r="K404" s="171"/>
      <c r="L404" s="171"/>
      <c r="M404" s="171">
        <f>Arkusz8!A15</f>
        <v>146</v>
      </c>
      <c r="N404" s="171"/>
      <c r="O404" s="171"/>
      <c r="P404" s="171">
        <f>Arkusz8!A14</f>
        <v>113</v>
      </c>
      <c r="Q404" s="171"/>
      <c r="R404" s="171"/>
      <c r="S404" s="171">
        <f>Arkusz8!A13</f>
        <v>95</v>
      </c>
      <c r="T404" s="171"/>
      <c r="U404" s="171"/>
      <c r="V404" s="171">
        <f>Arkusz8!A12</f>
        <v>111</v>
      </c>
      <c r="W404" s="171"/>
      <c r="X404" s="171"/>
    </row>
    <row r="405" spans="2:24" x14ac:dyDescent="0.25">
      <c r="B405" s="175" t="s">
        <v>7</v>
      </c>
      <c r="C405" s="176"/>
      <c r="D405" s="176"/>
      <c r="E405" s="176"/>
      <c r="F405" s="176"/>
      <c r="G405" s="176"/>
      <c r="H405" s="176"/>
      <c r="I405" s="176"/>
      <c r="J405" s="131">
        <f>Arkusz8!A21</f>
        <v>152</v>
      </c>
      <c r="K405" s="131"/>
      <c r="L405" s="131"/>
      <c r="M405" s="131">
        <f>Arkusz8!A20</f>
        <v>126</v>
      </c>
      <c r="N405" s="131"/>
      <c r="O405" s="131"/>
      <c r="P405" s="131">
        <f>Arkusz8!A19</f>
        <v>131</v>
      </c>
      <c r="Q405" s="131"/>
      <c r="R405" s="131"/>
      <c r="S405" s="131">
        <f>Arkusz8!A18</f>
        <v>104</v>
      </c>
      <c r="T405" s="131"/>
      <c r="U405" s="131"/>
      <c r="V405" s="131">
        <f>Arkusz8!A17</f>
        <v>105</v>
      </c>
      <c r="W405" s="131"/>
      <c r="X405" s="131"/>
    </row>
    <row r="406" spans="2:24" ht="15.75" thickBot="1" x14ac:dyDescent="0.3">
      <c r="B406" s="142" t="s">
        <v>92</v>
      </c>
      <c r="C406" s="143"/>
      <c r="D406" s="143"/>
      <c r="E406" s="143"/>
      <c r="F406" s="143"/>
      <c r="G406" s="143"/>
      <c r="H406" s="143"/>
      <c r="I406" s="143"/>
      <c r="J406" s="170">
        <f>Arkusz8!A26</f>
        <v>2</v>
      </c>
      <c r="K406" s="170"/>
      <c r="L406" s="170"/>
      <c r="M406" s="170">
        <f>Arkusz8!A25</f>
        <v>2</v>
      </c>
      <c r="N406" s="170"/>
      <c r="O406" s="170"/>
      <c r="P406" s="170">
        <f>Arkusz8!A24</f>
        <v>2</v>
      </c>
      <c r="Q406" s="170"/>
      <c r="R406" s="170"/>
      <c r="S406" s="170">
        <f>Arkusz8!A23</f>
        <v>2</v>
      </c>
      <c r="T406" s="170"/>
      <c r="U406" s="170"/>
      <c r="V406" s="170">
        <f>Arkusz8!A22</f>
        <v>2</v>
      </c>
      <c r="W406" s="170"/>
      <c r="X406" s="170"/>
    </row>
    <row r="407" spans="2:24" ht="15.75" thickBot="1" x14ac:dyDescent="0.3">
      <c r="B407" s="155" t="s">
        <v>93</v>
      </c>
      <c r="C407" s="156"/>
      <c r="D407" s="156"/>
      <c r="E407" s="156"/>
      <c r="F407" s="156"/>
      <c r="G407" s="156"/>
      <c r="H407" s="156"/>
      <c r="I407" s="156"/>
      <c r="J407" s="129">
        <f>SUM(J402,J403,J406)</f>
        <v>6535</v>
      </c>
      <c r="K407" s="129"/>
      <c r="L407" s="129"/>
      <c r="M407" s="129">
        <f>SUM(M402,M403,M406)</f>
        <v>6516</v>
      </c>
      <c r="N407" s="129"/>
      <c r="O407" s="129"/>
      <c r="P407" s="129">
        <f>SUM(P402,P403,P406)</f>
        <v>6535</v>
      </c>
      <c r="Q407" s="129"/>
      <c r="R407" s="129"/>
      <c r="S407" s="129">
        <f>SUM(S402,S403,S406)</f>
        <v>6535</v>
      </c>
      <c r="T407" s="129"/>
      <c r="U407" s="129"/>
      <c r="V407" s="129">
        <f>SUM(V402,V403,V406)</f>
        <v>6541</v>
      </c>
      <c r="W407" s="129"/>
      <c r="X407" s="130"/>
    </row>
    <row r="408" spans="2:24" x14ac:dyDescent="0.25">
      <c r="B408" s="22"/>
      <c r="C408" s="22"/>
      <c r="D408" s="22"/>
      <c r="E408" s="22"/>
      <c r="F408" s="22"/>
      <c r="G408" s="22"/>
      <c r="H408" s="22"/>
      <c r="I408" s="22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</row>
    <row r="409" spans="2:24" x14ac:dyDescent="0.25">
      <c r="B409" s="22"/>
      <c r="C409" s="22"/>
      <c r="D409" s="22"/>
      <c r="E409" s="22"/>
      <c r="F409" s="22"/>
      <c r="G409" s="22"/>
      <c r="H409" s="22"/>
      <c r="I409" s="22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</row>
    <row r="410" spans="2:24" x14ac:dyDescent="0.25">
      <c r="B410" s="22"/>
      <c r="C410" s="22"/>
      <c r="D410" s="22"/>
      <c r="E410" s="22"/>
      <c r="F410" s="22"/>
      <c r="G410" s="22"/>
      <c r="H410" s="22"/>
      <c r="I410" s="22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</row>
    <row r="411" spans="2:24" x14ac:dyDescent="0.25">
      <c r="B411" s="22"/>
      <c r="C411" s="22"/>
      <c r="D411" s="22"/>
      <c r="E411" s="22"/>
      <c r="F411" s="22"/>
      <c r="G411" s="22"/>
      <c r="H411" s="22"/>
      <c r="I411" s="22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</row>
    <row r="412" spans="2:24" x14ac:dyDescent="0.25">
      <c r="B412" s="22"/>
      <c r="C412" s="22"/>
      <c r="D412" s="22"/>
      <c r="E412" s="22"/>
      <c r="F412" s="22"/>
      <c r="G412" s="22"/>
      <c r="H412" s="22"/>
      <c r="I412" s="22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</row>
    <row r="413" spans="2:24" x14ac:dyDescent="0.25">
      <c r="B413" s="22"/>
      <c r="C413" s="22"/>
      <c r="D413" s="22"/>
      <c r="E413" s="22"/>
      <c r="F413" s="22"/>
      <c r="G413" s="22"/>
      <c r="H413" s="22"/>
      <c r="I413" s="22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</row>
    <row r="428" spans="1:25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</row>
    <row r="429" spans="1:25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</row>
    <row r="430" spans="1:25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</row>
    <row r="431" spans="1:25" x14ac:dyDescent="0.2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</row>
    <row r="432" spans="1:25" x14ac:dyDescent="0.25">
      <c r="A432" s="58"/>
      <c r="B432" s="58"/>
      <c r="C432" s="58"/>
      <c r="D432" s="58"/>
      <c r="E432" s="58"/>
      <c r="F432" s="58"/>
      <c r="G432" s="58"/>
      <c r="H432" s="58"/>
      <c r="I432" s="58"/>
      <c r="J432" s="58"/>
      <c r="K432" s="58"/>
      <c r="L432" s="58"/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</row>
    <row r="433" spans="1:25" x14ac:dyDescent="0.25">
      <c r="A433" s="58"/>
      <c r="B433" s="58"/>
      <c r="C433" s="58"/>
      <c r="D433" s="58"/>
      <c r="E433" s="58"/>
      <c r="F433" s="58"/>
      <c r="G433" s="58"/>
      <c r="H433" s="58"/>
      <c r="I433" s="58"/>
      <c r="J433" s="58"/>
      <c r="K433" s="58"/>
      <c r="L433" s="58"/>
      <c r="M433" s="58"/>
      <c r="N433" s="58"/>
      <c r="O433" s="58"/>
      <c r="P433" s="58"/>
      <c r="Q433" s="58"/>
      <c r="R433" s="58"/>
      <c r="S433" s="58"/>
      <c r="T433" s="58"/>
      <c r="U433" s="58"/>
      <c r="V433" s="58"/>
      <c r="W433" s="58"/>
      <c r="X433" s="58"/>
      <c r="Y433" s="58"/>
    </row>
    <row r="434" spans="1:25" x14ac:dyDescent="0.25">
      <c r="A434" s="58"/>
      <c r="B434" s="58"/>
      <c r="C434" s="58"/>
      <c r="D434" s="58"/>
      <c r="E434" s="58"/>
      <c r="F434" s="58"/>
      <c r="G434" s="58"/>
      <c r="H434" s="58"/>
      <c r="I434" s="58"/>
      <c r="J434" s="58"/>
      <c r="K434" s="58"/>
      <c r="L434" s="58"/>
      <c r="M434" s="58"/>
      <c r="N434" s="58"/>
      <c r="O434" s="58"/>
      <c r="P434" s="58"/>
      <c r="Q434" s="58"/>
      <c r="R434" s="58"/>
      <c r="S434" s="58"/>
      <c r="T434" s="58"/>
      <c r="U434" s="58"/>
      <c r="V434" s="58"/>
      <c r="W434" s="58"/>
      <c r="X434" s="58"/>
      <c r="Y434" s="58"/>
    </row>
    <row r="435" spans="1:25" x14ac:dyDescent="0.25">
      <c r="A435" s="58"/>
      <c r="B435" s="58"/>
      <c r="C435" s="58"/>
      <c r="D435" s="58"/>
      <c r="E435" s="58"/>
      <c r="F435" s="58"/>
      <c r="G435" s="58"/>
      <c r="H435" s="58"/>
      <c r="I435" s="58"/>
      <c r="J435" s="58"/>
      <c r="K435" s="58"/>
      <c r="L435" s="58"/>
      <c r="M435" s="58"/>
      <c r="N435" s="58"/>
      <c r="O435" s="58"/>
      <c r="P435" s="58"/>
      <c r="Q435" s="58"/>
      <c r="R435" s="58"/>
      <c r="S435" s="58"/>
      <c r="T435" s="58"/>
      <c r="U435" s="58"/>
      <c r="V435" s="58"/>
      <c r="W435" s="58"/>
      <c r="X435" s="58"/>
      <c r="Y435" s="58"/>
    </row>
    <row r="436" spans="1:25" x14ac:dyDescent="0.25">
      <c r="A436" s="58"/>
      <c r="B436" s="58"/>
      <c r="C436" s="58"/>
      <c r="D436" s="58"/>
      <c r="E436" s="58"/>
      <c r="F436" s="58"/>
      <c r="G436" s="58"/>
      <c r="H436" s="58"/>
      <c r="I436" s="58"/>
      <c r="J436" s="58"/>
      <c r="K436" s="58"/>
      <c r="L436" s="58"/>
      <c r="M436" s="58"/>
      <c r="N436" s="58"/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</row>
    <row r="439" spans="1:25" x14ac:dyDescent="0.25">
      <c r="A439" s="39" t="s">
        <v>48</v>
      </c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R439" s="40"/>
      <c r="S439" s="40"/>
      <c r="T439" s="40"/>
    </row>
    <row r="440" spans="1:25" x14ac:dyDescent="0.25">
      <c r="P440" s="41"/>
      <c r="Q440" s="41"/>
      <c r="R440" s="40"/>
      <c r="S440" s="40"/>
      <c r="T440" s="40"/>
      <c r="U440" s="41"/>
    </row>
    <row r="441" spans="1:25" x14ac:dyDescent="0.25"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25" x14ac:dyDescent="0.25">
      <c r="A442" s="58"/>
      <c r="B442" s="58"/>
      <c r="C442" s="58"/>
      <c r="D442" s="58"/>
      <c r="E442" s="58"/>
      <c r="F442" s="58"/>
      <c r="G442" s="58"/>
      <c r="H442" s="58"/>
      <c r="I442" s="58"/>
      <c r="J442" s="58"/>
      <c r="K442" s="58"/>
      <c r="L442" s="58"/>
      <c r="M442" s="58"/>
      <c r="N442" s="58"/>
      <c r="O442" s="58"/>
      <c r="P442" s="58"/>
      <c r="Q442" s="58"/>
      <c r="R442" s="58"/>
      <c r="S442" s="58"/>
      <c r="T442" s="58"/>
      <c r="U442" s="58"/>
      <c r="V442" s="58"/>
      <c r="W442" s="58"/>
      <c r="X442" s="58"/>
      <c r="Y442" s="58"/>
    </row>
    <row r="443" spans="1:25" x14ac:dyDescent="0.25">
      <c r="A443" s="58"/>
      <c r="B443" s="58"/>
      <c r="C443" s="58"/>
      <c r="D443" s="58"/>
      <c r="E443" s="58"/>
      <c r="F443" s="58"/>
      <c r="G443" s="58"/>
      <c r="H443" s="58"/>
      <c r="I443" s="58"/>
      <c r="J443" s="58"/>
      <c r="K443" s="58"/>
      <c r="L443" s="58"/>
      <c r="M443" s="58"/>
      <c r="N443" s="58"/>
      <c r="O443" s="58"/>
      <c r="P443" s="58"/>
      <c r="Q443" s="58"/>
      <c r="R443" s="58"/>
      <c r="S443" s="58"/>
      <c r="T443" s="58"/>
      <c r="U443" s="58"/>
      <c r="V443" s="58"/>
      <c r="W443" s="58"/>
      <c r="X443" s="58"/>
      <c r="Y443" s="58"/>
    </row>
    <row r="444" spans="1:25" x14ac:dyDescent="0.25">
      <c r="A444" s="58"/>
      <c r="B444" s="58"/>
      <c r="C444" s="58"/>
      <c r="D444" s="58"/>
      <c r="E444" s="58"/>
      <c r="F444" s="58"/>
      <c r="G444" s="58"/>
      <c r="H444" s="58"/>
      <c r="I444" s="58"/>
      <c r="J444" s="58"/>
      <c r="K444" s="58"/>
      <c r="L444" s="58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</row>
    <row r="445" spans="1:25" x14ac:dyDescent="0.25">
      <c r="A445" s="58"/>
      <c r="B445" s="58"/>
      <c r="C445" s="58"/>
      <c r="D445" s="58"/>
      <c r="E445" s="58"/>
      <c r="F445" s="58"/>
      <c r="G445" s="58"/>
      <c r="H445" s="58"/>
      <c r="I445" s="58"/>
      <c r="J445" s="58"/>
      <c r="K445" s="58"/>
      <c r="L445" s="58"/>
      <c r="M445" s="58"/>
      <c r="N445" s="58"/>
      <c r="O445" s="58"/>
      <c r="P445" s="58"/>
      <c r="Q445" s="58"/>
      <c r="R445" s="58"/>
      <c r="S445" s="58"/>
      <c r="T445" s="58"/>
      <c r="U445" s="58"/>
      <c r="V445" s="58"/>
      <c r="W445" s="58"/>
      <c r="X445" s="58"/>
      <c r="Y445" s="58"/>
    </row>
    <row r="446" spans="1:25" x14ac:dyDescent="0.25">
      <c r="A446" s="58"/>
      <c r="B446" s="58"/>
      <c r="C446" s="58"/>
      <c r="D446" s="58"/>
      <c r="E446" s="58"/>
      <c r="F446" s="58"/>
      <c r="G446" s="58"/>
      <c r="H446" s="58"/>
      <c r="I446" s="58"/>
      <c r="J446" s="58"/>
      <c r="K446" s="58"/>
      <c r="L446" s="58"/>
      <c r="M446" s="58"/>
      <c r="N446" s="58"/>
      <c r="O446" s="58"/>
      <c r="P446" s="58"/>
      <c r="Q446" s="58"/>
      <c r="R446" s="58"/>
      <c r="S446" s="58"/>
      <c r="T446" s="58"/>
      <c r="U446" s="58"/>
      <c r="V446" s="58"/>
      <c r="W446" s="58"/>
      <c r="X446" s="58"/>
      <c r="Y446" s="58"/>
    </row>
    <row r="447" spans="1:25" x14ac:dyDescent="0.25">
      <c r="A447" s="58"/>
      <c r="B447" s="58"/>
      <c r="C447" s="58"/>
      <c r="D447" s="58"/>
      <c r="E447" s="58"/>
      <c r="F447" s="58"/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</row>
    <row r="448" spans="1:25" x14ac:dyDescent="0.25">
      <c r="A448" s="58"/>
      <c r="B448" s="58"/>
      <c r="C448" s="58"/>
      <c r="D448" s="58"/>
      <c r="E448" s="58"/>
      <c r="F448" s="58"/>
      <c r="G448" s="58"/>
      <c r="H448" s="58"/>
      <c r="I448" s="58"/>
      <c r="J448" s="58"/>
      <c r="K448" s="58"/>
      <c r="L448" s="58"/>
      <c r="M448" s="58"/>
      <c r="N448" s="58"/>
      <c r="O448" s="58"/>
      <c r="P448" s="58"/>
      <c r="Q448" s="58"/>
      <c r="R448" s="58"/>
      <c r="S448" s="58"/>
      <c r="T448" s="58"/>
      <c r="U448" s="58"/>
      <c r="V448" s="58"/>
      <c r="W448" s="58"/>
      <c r="X448" s="58"/>
      <c r="Y448" s="58"/>
    </row>
    <row r="449" spans="1:25" x14ac:dyDescent="0.25">
      <c r="A449" s="58"/>
      <c r="B449" s="58"/>
      <c r="C449" s="58"/>
      <c r="D449" s="58"/>
      <c r="E449" s="58"/>
      <c r="F449" s="58"/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</row>
    <row r="450" spans="1:25" x14ac:dyDescent="0.25">
      <c r="A450" s="41"/>
      <c r="B450" s="41"/>
      <c r="C450" s="41"/>
      <c r="D450" s="41"/>
      <c r="E450" s="41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</row>
    <row r="451" spans="1:25" x14ac:dyDescent="0.25">
      <c r="A451" s="41"/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</row>
    <row r="452" spans="1:25" x14ac:dyDescent="0.25">
      <c r="P452" s="43"/>
      <c r="Q452" s="43"/>
      <c r="R452" s="42"/>
      <c r="S452" s="42"/>
      <c r="T452" s="42"/>
      <c r="U452" s="43"/>
    </row>
    <row r="453" spans="1:25" x14ac:dyDescent="0.25">
      <c r="A453" s="44" t="s">
        <v>168</v>
      </c>
      <c r="B453" s="44"/>
      <c r="C453" s="44"/>
      <c r="D453" s="44"/>
      <c r="E453" s="44"/>
      <c r="F453" s="44"/>
      <c r="G453" s="44"/>
      <c r="H453" s="44"/>
      <c r="I453" s="44"/>
      <c r="N453" s="43"/>
      <c r="O453" s="43"/>
      <c r="P453" s="45"/>
      <c r="Q453" s="45"/>
      <c r="R453" s="42"/>
      <c r="S453" s="42"/>
      <c r="T453" s="42"/>
    </row>
    <row r="454" spans="1:25" x14ac:dyDescent="0.25">
      <c r="M454" s="46"/>
      <c r="N454" s="46"/>
      <c r="R454" s="42"/>
      <c r="S454" s="42"/>
      <c r="T454" s="42"/>
    </row>
    <row r="455" spans="1:25" x14ac:dyDescent="0.25">
      <c r="R455" s="42"/>
      <c r="S455" s="42"/>
      <c r="T455" s="42"/>
    </row>
    <row r="456" spans="1:25" x14ac:dyDescent="0.25">
      <c r="D456" s="7"/>
      <c r="E456" s="7"/>
      <c r="P456" s="46"/>
      <c r="Q456" s="46"/>
      <c r="R456" s="42"/>
      <c r="S456" s="42"/>
      <c r="T456" s="42"/>
      <c r="U456" s="46"/>
    </row>
    <row r="457" spans="1:25" x14ac:dyDescent="0.25">
      <c r="A457" s="47"/>
      <c r="B457" s="47"/>
      <c r="C457" s="47"/>
      <c r="D457" s="48"/>
      <c r="E457" s="48"/>
      <c r="F457" s="46"/>
      <c r="G457" s="46"/>
      <c r="H457" s="46"/>
      <c r="I457" s="46"/>
      <c r="J457" s="46"/>
      <c r="K457" s="46"/>
      <c r="L457" s="46"/>
      <c r="M457" s="46"/>
      <c r="N457" s="46"/>
      <c r="O457" s="46"/>
      <c r="P457" s="46"/>
      <c r="Q457" s="46"/>
      <c r="U457" s="46"/>
    </row>
    <row r="458" spans="1:25" ht="17.25" customHeight="1" x14ac:dyDescent="0.25">
      <c r="A458" s="125"/>
      <c r="B458" s="125"/>
      <c r="C458" s="125"/>
      <c r="D458" s="48"/>
      <c r="E458" s="48"/>
      <c r="F458" s="46"/>
      <c r="G458" s="46"/>
      <c r="H458" s="46"/>
      <c r="I458" s="46"/>
      <c r="J458" s="46"/>
      <c r="K458" s="46"/>
      <c r="L458" s="46"/>
      <c r="M458" s="46"/>
      <c r="N458" s="46"/>
      <c r="O458" s="46"/>
      <c r="P458" s="42"/>
      <c r="Q458" s="42"/>
      <c r="R458" s="49"/>
      <c r="U458" s="42"/>
    </row>
    <row r="459" spans="1:25" x14ac:dyDescent="0.25">
      <c r="A459" s="305"/>
      <c r="B459" s="305"/>
      <c r="C459" s="305"/>
      <c r="D459" s="305"/>
      <c r="E459" s="305"/>
      <c r="F459" s="305"/>
      <c r="G459" s="305"/>
      <c r="H459" s="305"/>
      <c r="I459" s="305"/>
      <c r="J459" s="305"/>
      <c r="K459" s="305"/>
      <c r="L459" s="305"/>
      <c r="M459" s="305"/>
      <c r="N459" s="305"/>
      <c r="O459" s="305"/>
      <c r="P459" s="305"/>
      <c r="Q459" s="305"/>
      <c r="R459" s="305"/>
      <c r="S459" s="305"/>
      <c r="T459" s="305"/>
      <c r="U459" s="305"/>
      <c r="V459" s="305"/>
      <c r="W459" s="305"/>
      <c r="X459" s="305"/>
    </row>
    <row r="460" spans="1:25" x14ac:dyDescent="0.25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U460" s="42"/>
    </row>
    <row r="461" spans="1:25" x14ac:dyDescent="0.25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U461" s="42"/>
    </row>
  </sheetData>
  <sheetProtection formatCells="0" insertColumns="0" insertRows="0" deleteColumns="0" deleteRows="0"/>
  <mergeCells count="626">
    <mergeCell ref="A459:X459"/>
    <mergeCell ref="Q48:R48"/>
    <mergeCell ref="Q49:R49"/>
    <mergeCell ref="Q50:R50"/>
    <mergeCell ref="Q79:R79"/>
    <mergeCell ref="Q80:R80"/>
    <mergeCell ref="Q81:R81"/>
    <mergeCell ref="Q82:R82"/>
    <mergeCell ref="Q76:R77"/>
    <mergeCell ref="Q78:R78"/>
    <mergeCell ref="L101:V101"/>
    <mergeCell ref="O82:P82"/>
    <mergeCell ref="G76:N77"/>
    <mergeCell ref="O76:P77"/>
    <mergeCell ref="G78:N78"/>
    <mergeCell ref="O78:P78"/>
    <mergeCell ref="G79:N79"/>
    <mergeCell ref="O79:P79"/>
    <mergeCell ref="G80:N80"/>
    <mergeCell ref="O80:P80"/>
    <mergeCell ref="G54:J55"/>
    <mergeCell ref="K54:L55"/>
    <mergeCell ref="M54:R54"/>
    <mergeCell ref="M55:N55"/>
    <mergeCell ref="O256:P256"/>
    <mergeCell ref="M256:N256"/>
    <mergeCell ref="S382:U382"/>
    <mergeCell ref="P363:R363"/>
    <mergeCell ref="G24:J24"/>
    <mergeCell ref="O49:P49"/>
    <mergeCell ref="O50:P50"/>
    <mergeCell ref="G48:N48"/>
    <mergeCell ref="G49:N49"/>
    <mergeCell ref="G47:N47"/>
    <mergeCell ref="G50:N50"/>
    <mergeCell ref="O46:P46"/>
    <mergeCell ref="O47:P47"/>
    <mergeCell ref="O48:P48"/>
    <mergeCell ref="G46:N46"/>
    <mergeCell ref="Q44:R45"/>
    <mergeCell ref="Q46:R46"/>
    <mergeCell ref="Q47:R47"/>
    <mergeCell ref="M382:O382"/>
    <mergeCell ref="O55:P55"/>
    <mergeCell ref="Q55:R55"/>
    <mergeCell ref="G44:N45"/>
    <mergeCell ref="O44:P45"/>
    <mergeCell ref="G377:I377"/>
    <mergeCell ref="I255:J255"/>
    <mergeCell ref="G255:H255"/>
    <mergeCell ref="P377:R377"/>
    <mergeCell ref="S377:U377"/>
    <mergeCell ref="S379:U379"/>
    <mergeCell ref="P381:R381"/>
    <mergeCell ref="M380:O380"/>
    <mergeCell ref="M56:N56"/>
    <mergeCell ref="O56:P56"/>
    <mergeCell ref="Q56:R56"/>
    <mergeCell ref="U251:V251"/>
    <mergeCell ref="S251:T251"/>
    <mergeCell ref="S250:V250"/>
    <mergeCell ref="U254:V254"/>
    <mergeCell ref="S254:T254"/>
    <mergeCell ref="Q254:R254"/>
    <mergeCell ref="O254:P254"/>
    <mergeCell ref="M254:N254"/>
    <mergeCell ref="R342:S342"/>
    <mergeCell ref="M343:O343"/>
    <mergeCell ref="P343:Q343"/>
    <mergeCell ref="U256:V256"/>
    <mergeCell ref="S256:T256"/>
    <mergeCell ref="Q256:R256"/>
    <mergeCell ref="B402:I402"/>
    <mergeCell ref="B401:I401"/>
    <mergeCell ref="O290:P290"/>
    <mergeCell ref="M290:N290"/>
    <mergeCell ref="U292:V292"/>
    <mergeCell ref="S368:U368"/>
    <mergeCell ref="S365:U365"/>
    <mergeCell ref="R345:S345"/>
    <mergeCell ref="P346:Q346"/>
    <mergeCell ref="R346:S346"/>
    <mergeCell ref="A349:Y355"/>
    <mergeCell ref="S367:U367"/>
    <mergeCell ref="A343:C343"/>
    <mergeCell ref="A359:U359"/>
    <mergeCell ref="T346:U346"/>
    <mergeCell ref="M342:O342"/>
    <mergeCell ref="P342:Q342"/>
    <mergeCell ref="C365:F365"/>
    <mergeCell ref="J367:L367"/>
    <mergeCell ref="G378:I378"/>
    <mergeCell ref="J378:L378"/>
    <mergeCell ref="J377:L377"/>
    <mergeCell ref="M377:O377"/>
    <mergeCell ref="P380:R380"/>
    <mergeCell ref="D224:F224"/>
    <mergeCell ref="G224:I224"/>
    <mergeCell ref="J224:L224"/>
    <mergeCell ref="M224:O224"/>
    <mergeCell ref="P224:R224"/>
    <mergeCell ref="C253:F253"/>
    <mergeCell ref="C254:F254"/>
    <mergeCell ref="J235:L235"/>
    <mergeCell ref="G230:R230"/>
    <mergeCell ref="D232:F232"/>
    <mergeCell ref="G232:I232"/>
    <mergeCell ref="J232:L232"/>
    <mergeCell ref="M232:O232"/>
    <mergeCell ref="P232:R232"/>
    <mergeCell ref="M231:O231"/>
    <mergeCell ref="D226:F226"/>
    <mergeCell ref="G226:I226"/>
    <mergeCell ref="J226:L226"/>
    <mergeCell ref="M226:O226"/>
    <mergeCell ref="K254:L254"/>
    <mergeCell ref="I254:J254"/>
    <mergeCell ref="G254:H254"/>
    <mergeCell ref="G250:J250"/>
    <mergeCell ref="G249:V249"/>
    <mergeCell ref="P223:R223"/>
    <mergeCell ref="G223:I223"/>
    <mergeCell ref="J223:L223"/>
    <mergeCell ref="M223:O223"/>
    <mergeCell ref="G235:I235"/>
    <mergeCell ref="U255:V255"/>
    <mergeCell ref="S255:T255"/>
    <mergeCell ref="Q255:R255"/>
    <mergeCell ref="O255:P255"/>
    <mergeCell ref="M255:N255"/>
    <mergeCell ref="U253:V253"/>
    <mergeCell ref="S253:T253"/>
    <mergeCell ref="Q253:R253"/>
    <mergeCell ref="O253:P253"/>
    <mergeCell ref="M253:N253"/>
    <mergeCell ref="K253:L253"/>
    <mergeCell ref="I253:J253"/>
    <mergeCell ref="G253:H253"/>
    <mergeCell ref="U252:V252"/>
    <mergeCell ref="S252:T252"/>
    <mergeCell ref="Q252:R252"/>
    <mergeCell ref="O252:P252"/>
    <mergeCell ref="M252:N252"/>
    <mergeCell ref="K252:L252"/>
    <mergeCell ref="C249:F251"/>
    <mergeCell ref="C252:F252"/>
    <mergeCell ref="O250:R250"/>
    <mergeCell ref="M251:N251"/>
    <mergeCell ref="O251:P251"/>
    <mergeCell ref="Q251:R251"/>
    <mergeCell ref="P231:R231"/>
    <mergeCell ref="P235:R235"/>
    <mergeCell ref="D233:F233"/>
    <mergeCell ref="G233:I233"/>
    <mergeCell ref="J233:L233"/>
    <mergeCell ref="M235:O235"/>
    <mergeCell ref="M233:O233"/>
    <mergeCell ref="M234:O234"/>
    <mergeCell ref="P233:R233"/>
    <mergeCell ref="P234:R234"/>
    <mergeCell ref="D235:F235"/>
    <mergeCell ref="G252:H252"/>
    <mergeCell ref="C258:F258"/>
    <mergeCell ref="C255:F255"/>
    <mergeCell ref="C257:F257"/>
    <mergeCell ref="K173:L173"/>
    <mergeCell ref="C108:K108"/>
    <mergeCell ref="C109:K109"/>
    <mergeCell ref="C110:K110"/>
    <mergeCell ref="C111:K111"/>
    <mergeCell ref="C112:K112"/>
    <mergeCell ref="C113:K113"/>
    <mergeCell ref="C114:K114"/>
    <mergeCell ref="I258:J258"/>
    <mergeCell ref="G251:H251"/>
    <mergeCell ref="I251:J251"/>
    <mergeCell ref="K251:L251"/>
    <mergeCell ref="D192:G192"/>
    <mergeCell ref="K192:M192"/>
    <mergeCell ref="D193:G193"/>
    <mergeCell ref="K193:M193"/>
    <mergeCell ref="D194:G194"/>
    <mergeCell ref="K194:M194"/>
    <mergeCell ref="H194:J194"/>
    <mergeCell ref="H193:J193"/>
    <mergeCell ref="D223:F223"/>
    <mergeCell ref="M378:O378"/>
    <mergeCell ref="P378:R378"/>
    <mergeCell ref="B403:I403"/>
    <mergeCell ref="B404:I404"/>
    <mergeCell ref="C380:F380"/>
    <mergeCell ref="G380:I380"/>
    <mergeCell ref="J380:L380"/>
    <mergeCell ref="M402:O402"/>
    <mergeCell ref="P402:R402"/>
    <mergeCell ref="A397:Y398"/>
    <mergeCell ref="J382:L382"/>
    <mergeCell ref="J381:L381"/>
    <mergeCell ref="P379:R379"/>
    <mergeCell ref="G379:I379"/>
    <mergeCell ref="J379:L379"/>
    <mergeCell ref="M379:O379"/>
    <mergeCell ref="C382:F382"/>
    <mergeCell ref="C378:F378"/>
    <mergeCell ref="S380:U380"/>
    <mergeCell ref="S381:U381"/>
    <mergeCell ref="S403:U403"/>
    <mergeCell ref="C379:F379"/>
    <mergeCell ref="P382:R382"/>
    <mergeCell ref="M381:O381"/>
    <mergeCell ref="C364:F364"/>
    <mergeCell ref="F344:G344"/>
    <mergeCell ref="A341:C341"/>
    <mergeCell ref="C362:F363"/>
    <mergeCell ref="D339:E340"/>
    <mergeCell ref="K257:L257"/>
    <mergeCell ref="D308:E308"/>
    <mergeCell ref="F339:G340"/>
    <mergeCell ref="A342:C342"/>
    <mergeCell ref="K258:L258"/>
    <mergeCell ref="C286:F286"/>
    <mergeCell ref="C287:F287"/>
    <mergeCell ref="C288:F288"/>
    <mergeCell ref="C289:F289"/>
    <mergeCell ref="C290:F290"/>
    <mergeCell ref="C291:F291"/>
    <mergeCell ref="C292:F292"/>
    <mergeCell ref="A294:Z294"/>
    <mergeCell ref="A357:Z357"/>
    <mergeCell ref="R343:S343"/>
    <mergeCell ref="T343:U343"/>
    <mergeCell ref="T344:U344"/>
    <mergeCell ref="T345:U345"/>
    <mergeCell ref="J363:L363"/>
    <mergeCell ref="P365:R365"/>
    <mergeCell ref="M376:O376"/>
    <mergeCell ref="J376:L376"/>
    <mergeCell ref="S376:U376"/>
    <mergeCell ref="C366:F366"/>
    <mergeCell ref="G366:I366"/>
    <mergeCell ref="P375:R375"/>
    <mergeCell ref="C368:F368"/>
    <mergeCell ref="C369:F369"/>
    <mergeCell ref="G369:I369"/>
    <mergeCell ref="G365:I365"/>
    <mergeCell ref="M367:O367"/>
    <mergeCell ref="M365:O365"/>
    <mergeCell ref="J368:L368"/>
    <mergeCell ref="M368:O368"/>
    <mergeCell ref="P376:R376"/>
    <mergeCell ref="P369:R369"/>
    <mergeCell ref="P368:R368"/>
    <mergeCell ref="P367:R367"/>
    <mergeCell ref="G376:I376"/>
    <mergeCell ref="T342:U342"/>
    <mergeCell ref="S363:U363"/>
    <mergeCell ref="S366:U366"/>
    <mergeCell ref="S370:U370"/>
    <mergeCell ref="J364:L364"/>
    <mergeCell ref="S369:U369"/>
    <mergeCell ref="P366:R366"/>
    <mergeCell ref="P345:Q345"/>
    <mergeCell ref="P341:Q341"/>
    <mergeCell ref="M341:O341"/>
    <mergeCell ref="T341:U341"/>
    <mergeCell ref="P347:Q347"/>
    <mergeCell ref="R347:S347"/>
    <mergeCell ref="T347:U347"/>
    <mergeCell ref="R341:S341"/>
    <mergeCell ref="G362:U362"/>
    <mergeCell ref="M364:O364"/>
    <mergeCell ref="P364:R364"/>
    <mergeCell ref="S364:U364"/>
    <mergeCell ref="G363:I363"/>
    <mergeCell ref="P344:Q344"/>
    <mergeCell ref="R344:S344"/>
    <mergeCell ref="M363:O363"/>
    <mergeCell ref="P370:R370"/>
    <mergeCell ref="C377:F377"/>
    <mergeCell ref="M345:O345"/>
    <mergeCell ref="M344:O344"/>
    <mergeCell ref="A346:C346"/>
    <mergeCell ref="A345:C345"/>
    <mergeCell ref="A344:C344"/>
    <mergeCell ref="A347:C347"/>
    <mergeCell ref="G364:I364"/>
    <mergeCell ref="G368:I368"/>
    <mergeCell ref="J365:L365"/>
    <mergeCell ref="M366:O366"/>
    <mergeCell ref="G370:I370"/>
    <mergeCell ref="J370:L370"/>
    <mergeCell ref="M370:O370"/>
    <mergeCell ref="G367:I367"/>
    <mergeCell ref="M346:O346"/>
    <mergeCell ref="C376:F376"/>
    <mergeCell ref="G374:U374"/>
    <mergeCell ref="G375:I375"/>
    <mergeCell ref="J375:L375"/>
    <mergeCell ref="M375:O375"/>
    <mergeCell ref="J366:L366"/>
    <mergeCell ref="C367:F367"/>
    <mergeCell ref="S375:U375"/>
    <mergeCell ref="F346:G346"/>
    <mergeCell ref="D343:E343"/>
    <mergeCell ref="G162:J162"/>
    <mergeCell ref="O24:P24"/>
    <mergeCell ref="Q24:R24"/>
    <mergeCell ref="K24:L24"/>
    <mergeCell ref="A16:U18"/>
    <mergeCell ref="G56:J56"/>
    <mergeCell ref="K56:L56"/>
    <mergeCell ref="G82:N82"/>
    <mergeCell ref="G168:J168"/>
    <mergeCell ref="K168:L168"/>
    <mergeCell ref="G81:N81"/>
    <mergeCell ref="O81:P81"/>
    <mergeCell ref="C102:K102"/>
    <mergeCell ref="C103:K103"/>
    <mergeCell ref="C104:K104"/>
    <mergeCell ref="C105:K105"/>
    <mergeCell ref="C106:K106"/>
    <mergeCell ref="C107:K107"/>
    <mergeCell ref="N145:P145"/>
    <mergeCell ref="L146:M146"/>
    <mergeCell ref="N146:P146"/>
    <mergeCell ref="D146:K146"/>
    <mergeCell ref="O285:P285"/>
    <mergeCell ref="Q285:R285"/>
    <mergeCell ref="M339:O340"/>
    <mergeCell ref="D347:E347"/>
    <mergeCell ref="F347:G347"/>
    <mergeCell ref="H347:I347"/>
    <mergeCell ref="M347:O347"/>
    <mergeCell ref="A339:C340"/>
    <mergeCell ref="G256:H256"/>
    <mergeCell ref="I256:J256"/>
    <mergeCell ref="K256:L256"/>
    <mergeCell ref="H342:I342"/>
    <mergeCell ref="H343:I343"/>
    <mergeCell ref="H344:I344"/>
    <mergeCell ref="H345:I345"/>
    <mergeCell ref="H346:I346"/>
    <mergeCell ref="A338:I338"/>
    <mergeCell ref="D344:E344"/>
    <mergeCell ref="D342:E342"/>
    <mergeCell ref="F342:G342"/>
    <mergeCell ref="D345:E345"/>
    <mergeCell ref="F345:G345"/>
    <mergeCell ref="F343:G343"/>
    <mergeCell ref="D346:E346"/>
    <mergeCell ref="C283:F285"/>
    <mergeCell ref="I252:J252"/>
    <mergeCell ref="K255:L255"/>
    <mergeCell ref="A334:U334"/>
    <mergeCell ref="G284:J284"/>
    <mergeCell ref="K284:N284"/>
    <mergeCell ref="I291:J291"/>
    <mergeCell ref="K285:L285"/>
    <mergeCell ref="K286:L286"/>
    <mergeCell ref="K287:L287"/>
    <mergeCell ref="K289:L289"/>
    <mergeCell ref="I285:J285"/>
    <mergeCell ref="I287:J287"/>
    <mergeCell ref="S286:T286"/>
    <mergeCell ref="U286:V286"/>
    <mergeCell ref="I289:J289"/>
    <mergeCell ref="G285:H285"/>
    <mergeCell ref="G286:H286"/>
    <mergeCell ref="K290:L290"/>
    <mergeCell ref="S292:T292"/>
    <mergeCell ref="S287:T287"/>
    <mergeCell ref="A320:Y329"/>
    <mergeCell ref="M287:N287"/>
    <mergeCell ref="M288:N288"/>
    <mergeCell ref="O284:R284"/>
    <mergeCell ref="O286:P286"/>
    <mergeCell ref="Q286:R286"/>
    <mergeCell ref="K291:L291"/>
    <mergeCell ref="A246:U246"/>
    <mergeCell ref="M291:N291"/>
    <mergeCell ref="G283:V283"/>
    <mergeCell ref="S284:V284"/>
    <mergeCell ref="S285:T285"/>
    <mergeCell ref="U285:V285"/>
    <mergeCell ref="K250:N250"/>
    <mergeCell ref="M285:N285"/>
    <mergeCell ref="U258:V258"/>
    <mergeCell ref="S258:T258"/>
    <mergeCell ref="D271:E271"/>
    <mergeCell ref="G258:H258"/>
    <mergeCell ref="M258:N258"/>
    <mergeCell ref="G290:H290"/>
    <mergeCell ref="I290:J290"/>
    <mergeCell ref="I286:J286"/>
    <mergeCell ref="I288:J288"/>
    <mergeCell ref="U257:V257"/>
    <mergeCell ref="S257:T257"/>
    <mergeCell ref="G257:H257"/>
    <mergeCell ref="U287:V287"/>
    <mergeCell ref="S288:T288"/>
    <mergeCell ref="U288:V288"/>
    <mergeCell ref="U290:V290"/>
    <mergeCell ref="S290:T290"/>
    <mergeCell ref="U289:V289"/>
    <mergeCell ref="S289:T289"/>
    <mergeCell ref="V405:X405"/>
    <mergeCell ref="B405:I405"/>
    <mergeCell ref="S378:U378"/>
    <mergeCell ref="S402:U402"/>
    <mergeCell ref="U291:V291"/>
    <mergeCell ref="S291:T291"/>
    <mergeCell ref="Q292:R292"/>
    <mergeCell ref="G292:H292"/>
    <mergeCell ref="M338:U338"/>
    <mergeCell ref="T339:U340"/>
    <mergeCell ref="P339:Q340"/>
    <mergeCell ref="R339:S340"/>
    <mergeCell ref="D341:E341"/>
    <mergeCell ref="F341:G341"/>
    <mergeCell ref="H339:I340"/>
    <mergeCell ref="H341:I341"/>
    <mergeCell ref="G287:H287"/>
    <mergeCell ref="M406:O406"/>
    <mergeCell ref="P406:R406"/>
    <mergeCell ref="J401:L401"/>
    <mergeCell ref="V403:X403"/>
    <mergeCell ref="J404:L404"/>
    <mergeCell ref="S404:U404"/>
    <mergeCell ref="V406:X406"/>
    <mergeCell ref="J405:L405"/>
    <mergeCell ref="M405:O405"/>
    <mergeCell ref="P405:R405"/>
    <mergeCell ref="S405:U405"/>
    <mergeCell ref="M401:O401"/>
    <mergeCell ref="P403:R403"/>
    <mergeCell ref="M404:O404"/>
    <mergeCell ref="P404:R404"/>
    <mergeCell ref="V404:X404"/>
    <mergeCell ref="V401:X401"/>
    <mergeCell ref="J402:L402"/>
    <mergeCell ref="S401:U401"/>
    <mergeCell ref="V402:X402"/>
    <mergeCell ref="S406:U406"/>
    <mergeCell ref="J406:L406"/>
    <mergeCell ref="J407:L407"/>
    <mergeCell ref="M407:O407"/>
    <mergeCell ref="S407:U407"/>
    <mergeCell ref="B407:I407"/>
    <mergeCell ref="M20:R20"/>
    <mergeCell ref="M21:N21"/>
    <mergeCell ref="K23:L23"/>
    <mergeCell ref="G23:J23"/>
    <mergeCell ref="G22:J22"/>
    <mergeCell ref="G20:J21"/>
    <mergeCell ref="K59:L59"/>
    <mergeCell ref="O59:P59"/>
    <mergeCell ref="Q59:R59"/>
    <mergeCell ref="M59:N59"/>
    <mergeCell ref="G57:J57"/>
    <mergeCell ref="K57:L57"/>
    <mergeCell ref="M57:N57"/>
    <mergeCell ref="O57:P57"/>
    <mergeCell ref="Q57:R57"/>
    <mergeCell ref="G58:J58"/>
    <mergeCell ref="K58:L58"/>
    <mergeCell ref="M58:N58"/>
    <mergeCell ref="Q58:R58"/>
    <mergeCell ref="O58:P58"/>
    <mergeCell ref="O258:P258"/>
    <mergeCell ref="Q258:R258"/>
    <mergeCell ref="I257:J257"/>
    <mergeCell ref="M257:N257"/>
    <mergeCell ref="O257:P257"/>
    <mergeCell ref="Q257:R257"/>
    <mergeCell ref="L111:M111"/>
    <mergeCell ref="L112:M112"/>
    <mergeCell ref="L113:M113"/>
    <mergeCell ref="L114:M114"/>
    <mergeCell ref="L115:M115"/>
    <mergeCell ref="L116:M116"/>
    <mergeCell ref="L117:M117"/>
    <mergeCell ref="K171:L171"/>
    <mergeCell ref="G172:J172"/>
    <mergeCell ref="K172:L172"/>
    <mergeCell ref="A160:U160"/>
    <mergeCell ref="K163:L163"/>
    <mergeCell ref="K164:L164"/>
    <mergeCell ref="D145:K145"/>
    <mergeCell ref="K167:L167"/>
    <mergeCell ref="K166:L166"/>
    <mergeCell ref="L118:M118"/>
    <mergeCell ref="C256:F256"/>
    <mergeCell ref="K288:L288"/>
    <mergeCell ref="I292:J292"/>
    <mergeCell ref="K292:L292"/>
    <mergeCell ref="M292:N292"/>
    <mergeCell ref="O292:P292"/>
    <mergeCell ref="Q290:R290"/>
    <mergeCell ref="M286:N286"/>
    <mergeCell ref="G288:H288"/>
    <mergeCell ref="G289:H289"/>
    <mergeCell ref="G291:H291"/>
    <mergeCell ref="Q287:R287"/>
    <mergeCell ref="O288:P288"/>
    <mergeCell ref="Q288:R288"/>
    <mergeCell ref="O289:P289"/>
    <mergeCell ref="Q289:R289"/>
    <mergeCell ref="O291:P291"/>
    <mergeCell ref="Q291:R291"/>
    <mergeCell ref="O287:P287"/>
    <mergeCell ref="M289:N289"/>
    <mergeCell ref="A458:C458"/>
    <mergeCell ref="D234:F234"/>
    <mergeCell ref="G234:I234"/>
    <mergeCell ref="J234:L234"/>
    <mergeCell ref="D225:F225"/>
    <mergeCell ref="G225:I225"/>
    <mergeCell ref="J225:L225"/>
    <mergeCell ref="A238:Y241"/>
    <mergeCell ref="A442:Y449"/>
    <mergeCell ref="V407:X407"/>
    <mergeCell ref="P407:R407"/>
    <mergeCell ref="J403:L403"/>
    <mergeCell ref="M403:O403"/>
    <mergeCell ref="J369:L369"/>
    <mergeCell ref="M369:O369"/>
    <mergeCell ref="C381:F381"/>
    <mergeCell ref="G381:I381"/>
    <mergeCell ref="G382:I382"/>
    <mergeCell ref="C370:F370"/>
    <mergeCell ref="C374:F375"/>
    <mergeCell ref="P401:R401"/>
    <mergeCell ref="B406:I406"/>
    <mergeCell ref="M225:O225"/>
    <mergeCell ref="P225:R225"/>
    <mergeCell ref="K165:L165"/>
    <mergeCell ref="K162:L162"/>
    <mergeCell ref="C118:K118"/>
    <mergeCell ref="L145:M145"/>
    <mergeCell ref="Q146:S146"/>
    <mergeCell ref="G170:J170"/>
    <mergeCell ref="G169:J169"/>
    <mergeCell ref="G167:J167"/>
    <mergeCell ref="G166:J166"/>
    <mergeCell ref="G165:J165"/>
    <mergeCell ref="G164:J164"/>
    <mergeCell ref="K174:L174"/>
    <mergeCell ref="G171:J171"/>
    <mergeCell ref="V116:W116"/>
    <mergeCell ref="V117:W117"/>
    <mergeCell ref="P226:R226"/>
    <mergeCell ref="D230:F231"/>
    <mergeCell ref="G231:I231"/>
    <mergeCell ref="J231:L231"/>
    <mergeCell ref="H192:J192"/>
    <mergeCell ref="G173:J173"/>
    <mergeCell ref="D196:G196"/>
    <mergeCell ref="K196:M196"/>
    <mergeCell ref="H195:J195"/>
    <mergeCell ref="H196:J196"/>
    <mergeCell ref="D221:F222"/>
    <mergeCell ref="G221:R221"/>
    <mergeCell ref="G222:I222"/>
    <mergeCell ref="J222:L222"/>
    <mergeCell ref="M222:O222"/>
    <mergeCell ref="P222:R222"/>
    <mergeCell ref="D195:G195"/>
    <mergeCell ref="K195:M195"/>
    <mergeCell ref="A213:Y215"/>
    <mergeCell ref="G163:J163"/>
    <mergeCell ref="M24:N24"/>
    <mergeCell ref="M23:N23"/>
    <mergeCell ref="O23:P23"/>
    <mergeCell ref="G59:J59"/>
    <mergeCell ref="V110:W110"/>
    <mergeCell ref="V103:W103"/>
    <mergeCell ref="V104:W104"/>
    <mergeCell ref="V105:W105"/>
    <mergeCell ref="V106:W106"/>
    <mergeCell ref="V107:W107"/>
    <mergeCell ref="V108:W108"/>
    <mergeCell ref="V109:W109"/>
    <mergeCell ref="L110:M110"/>
    <mergeCell ref="L104:M104"/>
    <mergeCell ref="K25:L25"/>
    <mergeCell ref="M25:N25"/>
    <mergeCell ref="O25:P25"/>
    <mergeCell ref="Q25:R25"/>
    <mergeCell ref="G25:J25"/>
    <mergeCell ref="L107:M107"/>
    <mergeCell ref="L108:M108"/>
    <mergeCell ref="L109:M109"/>
    <mergeCell ref="M22:N22"/>
    <mergeCell ref="O22:P22"/>
    <mergeCell ref="Q22:R22"/>
    <mergeCell ref="Q23:R23"/>
    <mergeCell ref="E5:Q8"/>
    <mergeCell ref="E9:Q9"/>
    <mergeCell ref="Q21:R21"/>
    <mergeCell ref="K20:L21"/>
    <mergeCell ref="K22:L22"/>
    <mergeCell ref="O21:P21"/>
    <mergeCell ref="A385:Y393"/>
    <mergeCell ref="A432:Y436"/>
    <mergeCell ref="A84:Y92"/>
    <mergeCell ref="A149:Y154"/>
    <mergeCell ref="C117:K117"/>
    <mergeCell ref="L105:M105"/>
    <mergeCell ref="L106:M106"/>
    <mergeCell ref="V102:W102"/>
    <mergeCell ref="L102:M102"/>
    <mergeCell ref="L103:M103"/>
    <mergeCell ref="A99:U100"/>
    <mergeCell ref="V111:W111"/>
    <mergeCell ref="V112:W112"/>
    <mergeCell ref="V113:W113"/>
    <mergeCell ref="V114:W114"/>
    <mergeCell ref="C116:K116"/>
    <mergeCell ref="Q145:S145"/>
    <mergeCell ref="K170:L170"/>
    <mergeCell ref="K169:L169"/>
    <mergeCell ref="C115:K115"/>
    <mergeCell ref="V118:W118"/>
    <mergeCell ref="V115:W115"/>
    <mergeCell ref="A177:Y179"/>
    <mergeCell ref="G174:J174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1311</v>
      </c>
      <c r="B6" t="s">
        <v>51</v>
      </c>
      <c r="C6" t="s">
        <v>65</v>
      </c>
      <c r="D6">
        <v>1</v>
      </c>
    </row>
    <row r="7" spans="1:4" x14ac:dyDescent="0.25">
      <c r="A7">
        <v>2</v>
      </c>
      <c r="B7" t="s">
        <v>51</v>
      </c>
      <c r="C7" t="s">
        <v>90</v>
      </c>
      <c r="D7">
        <v>2</v>
      </c>
    </row>
    <row r="8" spans="1:4" x14ac:dyDescent="0.25">
      <c r="A8">
        <v>3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148</v>
      </c>
      <c r="B10" t="s">
        <v>52</v>
      </c>
      <c r="C10" t="s">
        <v>65</v>
      </c>
      <c r="D10">
        <v>1</v>
      </c>
    </row>
    <row r="11" spans="1:4" x14ac:dyDescent="0.25">
      <c r="A11">
        <v>0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122</v>
      </c>
      <c r="C2">
        <v>0</v>
      </c>
      <c r="D2">
        <v>2</v>
      </c>
      <c r="E2">
        <v>0</v>
      </c>
      <c r="F2">
        <v>304</v>
      </c>
      <c r="G2">
        <v>88</v>
      </c>
    </row>
    <row r="3" spans="1:7" x14ac:dyDescent="0.25">
      <c r="A3">
        <v>2</v>
      </c>
      <c r="B3" t="s">
        <v>151</v>
      </c>
      <c r="C3">
        <v>13</v>
      </c>
      <c r="D3">
        <v>146</v>
      </c>
      <c r="E3">
        <v>0</v>
      </c>
      <c r="F3">
        <v>11</v>
      </c>
      <c r="G3">
        <v>15</v>
      </c>
    </row>
    <row r="4" spans="1:7" x14ac:dyDescent="0.25">
      <c r="A4">
        <v>3</v>
      </c>
      <c r="B4" t="s">
        <v>123</v>
      </c>
      <c r="C4">
        <v>8</v>
      </c>
      <c r="D4">
        <v>5</v>
      </c>
      <c r="E4">
        <v>0</v>
      </c>
      <c r="F4">
        <v>17</v>
      </c>
      <c r="G4">
        <v>11</v>
      </c>
    </row>
    <row r="5" spans="1:7" x14ac:dyDescent="0.25">
      <c r="A5">
        <v>4</v>
      </c>
      <c r="B5" t="s">
        <v>134</v>
      </c>
      <c r="C5">
        <v>0</v>
      </c>
      <c r="D5">
        <v>0</v>
      </c>
      <c r="E5">
        <v>0</v>
      </c>
      <c r="F5">
        <v>4</v>
      </c>
      <c r="G5">
        <v>17</v>
      </c>
    </row>
    <row r="6" spans="1:7" x14ac:dyDescent="0.25">
      <c r="A6">
        <v>5</v>
      </c>
      <c r="B6" t="s">
        <v>159</v>
      </c>
      <c r="C6">
        <v>0</v>
      </c>
      <c r="D6">
        <v>7</v>
      </c>
      <c r="E6">
        <v>0</v>
      </c>
      <c r="F6">
        <v>0</v>
      </c>
      <c r="G6">
        <v>13</v>
      </c>
    </row>
    <row r="7" spans="1:7" x14ac:dyDescent="0.25">
      <c r="A7">
        <v>6</v>
      </c>
      <c r="B7" t="s">
        <v>102</v>
      </c>
      <c r="C7">
        <v>4</v>
      </c>
      <c r="D7">
        <v>6</v>
      </c>
      <c r="E7">
        <v>0</v>
      </c>
      <c r="F7">
        <v>34</v>
      </c>
      <c r="G7">
        <v>131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122</v>
      </c>
      <c r="C2">
        <v>6</v>
      </c>
      <c r="D2">
        <v>1506</v>
      </c>
      <c r="E2">
        <v>0</v>
      </c>
      <c r="F2">
        <v>528</v>
      </c>
      <c r="G2">
        <v>338</v>
      </c>
    </row>
    <row r="3" spans="1:7" x14ac:dyDescent="0.25">
      <c r="A3">
        <v>2</v>
      </c>
      <c r="B3" t="s">
        <v>151</v>
      </c>
      <c r="C3">
        <v>109</v>
      </c>
      <c r="D3">
        <v>880</v>
      </c>
      <c r="E3">
        <v>0</v>
      </c>
      <c r="F3">
        <v>71</v>
      </c>
      <c r="G3">
        <v>92</v>
      </c>
    </row>
    <row r="4" spans="1:7" x14ac:dyDescent="0.25">
      <c r="A4">
        <v>3</v>
      </c>
      <c r="B4" t="s">
        <v>123</v>
      </c>
      <c r="C4">
        <v>36</v>
      </c>
      <c r="D4">
        <v>18</v>
      </c>
      <c r="E4">
        <v>0</v>
      </c>
      <c r="F4">
        <v>138</v>
      </c>
      <c r="G4">
        <v>95</v>
      </c>
    </row>
    <row r="5" spans="1:7" x14ac:dyDescent="0.25">
      <c r="A5">
        <v>4</v>
      </c>
      <c r="B5" t="s">
        <v>159</v>
      </c>
      <c r="C5">
        <v>1</v>
      </c>
      <c r="D5">
        <v>58</v>
      </c>
      <c r="E5">
        <v>0</v>
      </c>
      <c r="F5">
        <v>1</v>
      </c>
      <c r="G5">
        <v>126</v>
      </c>
    </row>
    <row r="6" spans="1:7" x14ac:dyDescent="0.25">
      <c r="A6">
        <v>5</v>
      </c>
      <c r="B6" t="s">
        <v>134</v>
      </c>
      <c r="C6">
        <v>1</v>
      </c>
      <c r="D6">
        <v>7</v>
      </c>
      <c r="E6">
        <v>0</v>
      </c>
      <c r="F6">
        <v>36</v>
      </c>
      <c r="G6">
        <v>99</v>
      </c>
    </row>
    <row r="7" spans="1:7" x14ac:dyDescent="0.25">
      <c r="A7">
        <v>6</v>
      </c>
      <c r="B7" t="s">
        <v>102</v>
      </c>
      <c r="C7">
        <v>53</v>
      </c>
      <c r="D7">
        <v>83</v>
      </c>
      <c r="E7">
        <v>0</v>
      </c>
      <c r="F7">
        <v>264</v>
      </c>
      <c r="G7">
        <v>763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106</v>
      </c>
      <c r="B1" t="s">
        <v>9</v>
      </c>
      <c r="C1" t="s">
        <v>107</v>
      </c>
    </row>
    <row r="2" spans="1:3" x14ac:dyDescent="0.25">
      <c r="A2">
        <v>765</v>
      </c>
      <c r="B2" t="s">
        <v>108</v>
      </c>
      <c r="C2" t="s">
        <v>160</v>
      </c>
    </row>
    <row r="3" spans="1:3" x14ac:dyDescent="0.25">
      <c r="A3">
        <v>773</v>
      </c>
      <c r="B3" t="s">
        <v>108</v>
      </c>
      <c r="C3" t="s">
        <v>161</v>
      </c>
    </row>
    <row r="4" spans="1:3" x14ac:dyDescent="0.25">
      <c r="A4">
        <v>781</v>
      </c>
      <c r="B4" t="s">
        <v>108</v>
      </c>
      <c r="C4" t="s">
        <v>162</v>
      </c>
    </row>
    <row r="5" spans="1:3" x14ac:dyDescent="0.25">
      <c r="A5">
        <v>779</v>
      </c>
      <c r="B5" t="s">
        <v>108</v>
      </c>
      <c r="C5" t="s">
        <v>163</v>
      </c>
    </row>
    <row r="6" spans="1:3" x14ac:dyDescent="0.25">
      <c r="A6">
        <v>787</v>
      </c>
      <c r="B6" t="s">
        <v>108</v>
      </c>
      <c r="C6" t="s">
        <v>164</v>
      </c>
    </row>
    <row r="7" spans="1:3" x14ac:dyDescent="0.25">
      <c r="A7">
        <v>5774</v>
      </c>
      <c r="B7" t="s">
        <v>5</v>
      </c>
      <c r="C7" t="s">
        <v>160</v>
      </c>
    </row>
    <row r="8" spans="1:3" x14ac:dyDescent="0.25">
      <c r="A8">
        <v>5760</v>
      </c>
      <c r="B8" t="s">
        <v>5</v>
      </c>
      <c r="C8" t="s">
        <v>161</v>
      </c>
    </row>
    <row r="9" spans="1:3" x14ac:dyDescent="0.25">
      <c r="A9">
        <v>5752</v>
      </c>
      <c r="B9" t="s">
        <v>5</v>
      </c>
      <c r="C9" t="s">
        <v>162</v>
      </c>
    </row>
    <row r="10" spans="1:3" x14ac:dyDescent="0.25">
      <c r="A10">
        <v>5735</v>
      </c>
      <c r="B10" t="s">
        <v>5</v>
      </c>
      <c r="C10" t="s">
        <v>163</v>
      </c>
    </row>
    <row r="11" spans="1:3" x14ac:dyDescent="0.25">
      <c r="A11">
        <v>5746</v>
      </c>
      <c r="B11" t="s">
        <v>5</v>
      </c>
      <c r="C11" t="s">
        <v>164</v>
      </c>
    </row>
    <row r="12" spans="1:3" x14ac:dyDescent="0.25">
      <c r="A12">
        <v>111</v>
      </c>
      <c r="B12" t="s">
        <v>6</v>
      </c>
      <c r="C12" t="s">
        <v>160</v>
      </c>
    </row>
    <row r="13" spans="1:3" x14ac:dyDescent="0.25">
      <c r="A13">
        <v>95</v>
      </c>
      <c r="B13" t="s">
        <v>6</v>
      </c>
      <c r="C13" t="s">
        <v>161</v>
      </c>
    </row>
    <row r="14" spans="1:3" x14ac:dyDescent="0.25">
      <c r="A14">
        <v>113</v>
      </c>
      <c r="B14" t="s">
        <v>6</v>
      </c>
      <c r="C14" t="s">
        <v>162</v>
      </c>
    </row>
    <row r="15" spans="1:3" x14ac:dyDescent="0.25">
      <c r="A15">
        <v>146</v>
      </c>
      <c r="B15" t="s">
        <v>6</v>
      </c>
      <c r="C15" t="s">
        <v>163</v>
      </c>
    </row>
    <row r="16" spans="1:3" x14ac:dyDescent="0.25">
      <c r="A16">
        <v>152</v>
      </c>
      <c r="B16" t="s">
        <v>6</v>
      </c>
      <c r="C16" t="s">
        <v>164</v>
      </c>
    </row>
    <row r="17" spans="1:3" x14ac:dyDescent="0.25">
      <c r="A17">
        <v>105</v>
      </c>
      <c r="B17" t="s">
        <v>7</v>
      </c>
      <c r="C17" t="s">
        <v>160</v>
      </c>
    </row>
    <row r="18" spans="1:3" x14ac:dyDescent="0.25">
      <c r="A18">
        <v>104</v>
      </c>
      <c r="B18" t="s">
        <v>7</v>
      </c>
      <c r="C18" t="s">
        <v>161</v>
      </c>
    </row>
    <row r="19" spans="1:3" x14ac:dyDescent="0.25">
      <c r="A19">
        <v>131</v>
      </c>
      <c r="B19" t="s">
        <v>7</v>
      </c>
      <c r="C19" t="s">
        <v>162</v>
      </c>
    </row>
    <row r="20" spans="1:3" x14ac:dyDescent="0.25">
      <c r="A20">
        <v>126</v>
      </c>
      <c r="B20" t="s">
        <v>7</v>
      </c>
      <c r="C20" t="s">
        <v>163</v>
      </c>
    </row>
    <row r="21" spans="1:3" x14ac:dyDescent="0.25">
      <c r="A21" s="2">
        <v>152</v>
      </c>
      <c r="B21" s="2" t="s">
        <v>7</v>
      </c>
      <c r="C21" s="2" t="s">
        <v>164</v>
      </c>
    </row>
    <row r="22" spans="1:3" x14ac:dyDescent="0.25">
      <c r="A22" s="2">
        <v>2</v>
      </c>
      <c r="B22" s="2" t="s">
        <v>132</v>
      </c>
      <c r="C22" s="2" t="s">
        <v>160</v>
      </c>
    </row>
    <row r="23" spans="1:3" x14ac:dyDescent="0.25">
      <c r="A23" s="2">
        <v>2</v>
      </c>
      <c r="B23" s="2" t="s">
        <v>132</v>
      </c>
      <c r="C23" s="2" t="s">
        <v>161</v>
      </c>
    </row>
    <row r="24" spans="1:3" x14ac:dyDescent="0.25">
      <c r="A24" s="2">
        <v>2</v>
      </c>
      <c r="B24" s="2" t="s">
        <v>132</v>
      </c>
      <c r="C24" s="2" t="s">
        <v>162</v>
      </c>
    </row>
    <row r="25" spans="1:3" x14ac:dyDescent="0.25">
      <c r="A25" s="2">
        <v>2</v>
      </c>
      <c r="B25" s="2" t="s">
        <v>132</v>
      </c>
      <c r="C25" s="2" t="s">
        <v>163</v>
      </c>
    </row>
    <row r="26" spans="1:3" x14ac:dyDescent="0.25">
      <c r="A26" s="2">
        <v>2</v>
      </c>
      <c r="B26" s="2" t="s">
        <v>132</v>
      </c>
      <c r="C26" s="2" t="s">
        <v>164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2471</v>
      </c>
      <c r="C2" t="s">
        <v>34</v>
      </c>
    </row>
    <row r="3" spans="1:3" x14ac:dyDescent="0.25">
      <c r="A3" t="s">
        <v>112</v>
      </c>
      <c r="B3">
        <v>24249</v>
      </c>
      <c r="C3" t="s">
        <v>34</v>
      </c>
    </row>
    <row r="4" spans="1:3" x14ac:dyDescent="0.25">
      <c r="A4" t="s">
        <v>113</v>
      </c>
      <c r="B4">
        <v>955</v>
      </c>
      <c r="C4" t="s">
        <v>34</v>
      </c>
    </row>
    <row r="5" spans="1:3" x14ac:dyDescent="0.25">
      <c r="A5" t="s">
        <v>30</v>
      </c>
      <c r="B5">
        <v>59657</v>
      </c>
      <c r="C5" t="s">
        <v>34</v>
      </c>
    </row>
    <row r="6" spans="1:3" x14ac:dyDescent="0.25">
      <c r="A6" t="s">
        <v>111</v>
      </c>
      <c r="B6">
        <v>264</v>
      </c>
      <c r="C6" t="s">
        <v>24</v>
      </c>
    </row>
    <row r="7" spans="1:3" x14ac:dyDescent="0.25">
      <c r="A7" t="s">
        <v>112</v>
      </c>
      <c r="B7">
        <v>1481</v>
      </c>
      <c r="C7" t="s">
        <v>24</v>
      </c>
    </row>
    <row r="8" spans="1:3" x14ac:dyDescent="0.25">
      <c r="A8" t="s">
        <v>113</v>
      </c>
      <c r="B8">
        <v>180</v>
      </c>
      <c r="C8" t="s">
        <v>24</v>
      </c>
    </row>
    <row r="9" spans="1:3" x14ac:dyDescent="0.25">
      <c r="A9" t="s">
        <v>30</v>
      </c>
      <c r="B9">
        <v>2768</v>
      </c>
      <c r="C9" t="s">
        <v>24</v>
      </c>
    </row>
    <row r="10" spans="1:3" x14ac:dyDescent="0.25">
      <c r="A10" t="s">
        <v>111</v>
      </c>
      <c r="B10">
        <v>266</v>
      </c>
      <c r="C10" t="s">
        <v>35</v>
      </c>
    </row>
    <row r="11" spans="1:3" x14ac:dyDescent="0.25">
      <c r="A11" t="s">
        <v>112</v>
      </c>
      <c r="B11">
        <v>1249</v>
      </c>
      <c r="C11" t="s">
        <v>35</v>
      </c>
    </row>
    <row r="12" spans="1:3" x14ac:dyDescent="0.25">
      <c r="A12" t="s">
        <v>113</v>
      </c>
      <c r="B12">
        <v>86</v>
      </c>
      <c r="C12" t="s">
        <v>35</v>
      </c>
    </row>
    <row r="13" spans="1:3" x14ac:dyDescent="0.25">
      <c r="A13" t="s">
        <v>30</v>
      </c>
      <c r="B13">
        <v>2063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384</v>
      </c>
      <c r="B2" t="s">
        <v>133</v>
      </c>
      <c r="C2" t="s">
        <v>3</v>
      </c>
      <c r="D2">
        <v>1</v>
      </c>
    </row>
    <row r="3" spans="1:4" x14ac:dyDescent="0.25">
      <c r="A3">
        <v>339</v>
      </c>
      <c r="B3" t="s">
        <v>133</v>
      </c>
      <c r="C3" t="s">
        <v>77</v>
      </c>
      <c r="D3">
        <v>1</v>
      </c>
    </row>
    <row r="4" spans="1:4" x14ac:dyDescent="0.25">
      <c r="A4">
        <v>58</v>
      </c>
      <c r="B4" t="s">
        <v>165</v>
      </c>
      <c r="C4" t="s">
        <v>3</v>
      </c>
      <c r="D4">
        <v>2</v>
      </c>
    </row>
    <row r="5" spans="1:4" x14ac:dyDescent="0.25">
      <c r="A5">
        <v>40</v>
      </c>
      <c r="B5" t="s">
        <v>165</v>
      </c>
      <c r="C5" t="s">
        <v>77</v>
      </c>
      <c r="D5">
        <v>2</v>
      </c>
    </row>
    <row r="6" spans="1:4" x14ac:dyDescent="0.25">
      <c r="A6">
        <v>0</v>
      </c>
      <c r="B6" t="s">
        <v>166</v>
      </c>
      <c r="C6" t="s">
        <v>3</v>
      </c>
      <c r="D6">
        <v>3</v>
      </c>
    </row>
    <row r="7" spans="1:4" x14ac:dyDescent="0.25">
      <c r="A7">
        <v>0</v>
      </c>
      <c r="B7" t="s">
        <v>166</v>
      </c>
      <c r="C7" t="s">
        <v>77</v>
      </c>
      <c r="D7">
        <v>3</v>
      </c>
    </row>
    <row r="8" spans="1:4" x14ac:dyDescent="0.25">
      <c r="A8">
        <v>6</v>
      </c>
      <c r="B8" t="s">
        <v>167</v>
      </c>
      <c r="C8" t="s">
        <v>3</v>
      </c>
      <c r="D8">
        <v>4</v>
      </c>
    </row>
    <row r="9" spans="1:4" x14ac:dyDescent="0.25">
      <c r="A9">
        <v>4</v>
      </c>
      <c r="B9" t="s">
        <v>167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13529</v>
      </c>
      <c r="C2" t="s">
        <v>34</v>
      </c>
    </row>
    <row r="3" spans="1:3" x14ac:dyDescent="0.25">
      <c r="A3" t="s">
        <v>112</v>
      </c>
      <c r="B3">
        <v>169437</v>
      </c>
      <c r="C3" t="s">
        <v>34</v>
      </c>
    </row>
    <row r="4" spans="1:3" x14ac:dyDescent="0.25">
      <c r="A4" t="s">
        <v>113</v>
      </c>
      <c r="B4">
        <v>5541</v>
      </c>
      <c r="C4" t="s">
        <v>34</v>
      </c>
    </row>
    <row r="5" spans="1:3" x14ac:dyDescent="0.25">
      <c r="A5" t="s">
        <v>30</v>
      </c>
      <c r="B5">
        <v>347679</v>
      </c>
      <c r="C5" t="s">
        <v>34</v>
      </c>
    </row>
    <row r="6" spans="1:3" x14ac:dyDescent="0.25">
      <c r="A6" t="s">
        <v>111</v>
      </c>
      <c r="B6">
        <v>1504</v>
      </c>
      <c r="C6" t="s">
        <v>24</v>
      </c>
    </row>
    <row r="7" spans="1:3" x14ac:dyDescent="0.25">
      <c r="A7" t="s">
        <v>112</v>
      </c>
      <c r="B7">
        <v>9711</v>
      </c>
      <c r="C7" t="s">
        <v>24</v>
      </c>
    </row>
    <row r="8" spans="1:3" x14ac:dyDescent="0.25">
      <c r="A8" t="s">
        <v>113</v>
      </c>
      <c r="B8">
        <v>1029</v>
      </c>
      <c r="C8" t="s">
        <v>24</v>
      </c>
    </row>
    <row r="9" spans="1:3" x14ac:dyDescent="0.25">
      <c r="A9" t="s">
        <v>30</v>
      </c>
      <c r="B9">
        <v>16973</v>
      </c>
      <c r="C9" t="s">
        <v>24</v>
      </c>
    </row>
    <row r="10" spans="1:3" x14ac:dyDescent="0.25">
      <c r="A10" t="s">
        <v>111</v>
      </c>
      <c r="B10">
        <v>1378</v>
      </c>
      <c r="C10" t="s">
        <v>35</v>
      </c>
    </row>
    <row r="11" spans="1:3" x14ac:dyDescent="0.25">
      <c r="A11" t="s">
        <v>112</v>
      </c>
      <c r="B11">
        <v>8391</v>
      </c>
      <c r="C11" t="s">
        <v>35</v>
      </c>
    </row>
    <row r="12" spans="1:3" x14ac:dyDescent="0.25">
      <c r="A12" t="s">
        <v>113</v>
      </c>
      <c r="B12">
        <v>581</v>
      </c>
      <c r="C12" t="s">
        <v>35</v>
      </c>
    </row>
    <row r="13" spans="1:3" x14ac:dyDescent="0.25">
      <c r="A13" t="s">
        <v>30</v>
      </c>
      <c r="B13">
        <v>14104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2511</v>
      </c>
      <c r="B2" t="s">
        <v>133</v>
      </c>
      <c r="C2" t="s">
        <v>3</v>
      </c>
      <c r="D2">
        <v>1</v>
      </c>
    </row>
    <row r="3" spans="1:4" x14ac:dyDescent="0.25">
      <c r="A3">
        <v>1958</v>
      </c>
      <c r="B3" t="s">
        <v>133</v>
      </c>
      <c r="C3" t="s">
        <v>77</v>
      </c>
      <c r="D3">
        <v>1</v>
      </c>
    </row>
    <row r="4" spans="1:4" x14ac:dyDescent="0.25">
      <c r="A4">
        <v>310</v>
      </c>
      <c r="B4" t="s">
        <v>165</v>
      </c>
      <c r="C4" t="s">
        <v>3</v>
      </c>
      <c r="D4">
        <v>2</v>
      </c>
    </row>
    <row r="5" spans="1:4" x14ac:dyDescent="0.25">
      <c r="A5">
        <v>241</v>
      </c>
      <c r="B5" t="s">
        <v>165</v>
      </c>
      <c r="C5" t="s">
        <v>77</v>
      </c>
      <c r="D5">
        <v>2</v>
      </c>
    </row>
    <row r="6" spans="1:4" x14ac:dyDescent="0.25">
      <c r="A6">
        <v>0</v>
      </c>
      <c r="B6" t="s">
        <v>166</v>
      </c>
      <c r="C6" t="s">
        <v>3</v>
      </c>
      <c r="D6">
        <v>3</v>
      </c>
    </row>
    <row r="7" spans="1:4" x14ac:dyDescent="0.25">
      <c r="A7">
        <v>6</v>
      </c>
      <c r="B7" t="s">
        <v>166</v>
      </c>
      <c r="C7" t="s">
        <v>77</v>
      </c>
      <c r="D7">
        <v>3</v>
      </c>
    </row>
    <row r="8" spans="1:4" x14ac:dyDescent="0.25">
      <c r="A8">
        <v>45</v>
      </c>
      <c r="B8" t="s">
        <v>167</v>
      </c>
      <c r="C8" t="s">
        <v>3</v>
      </c>
      <c r="D8">
        <v>4</v>
      </c>
    </row>
    <row r="9" spans="1:4" x14ac:dyDescent="0.25">
      <c r="A9">
        <v>34</v>
      </c>
      <c r="B9" t="s">
        <v>167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25">
      <c r="A2">
        <v>1</v>
      </c>
      <c r="B2" t="s">
        <v>34</v>
      </c>
      <c r="C2">
        <v>9440</v>
      </c>
      <c r="D2" t="s">
        <v>115</v>
      </c>
      <c r="E2">
        <v>1</v>
      </c>
    </row>
    <row r="3" spans="1:5" x14ac:dyDescent="0.25">
      <c r="A3">
        <v>2</v>
      </c>
      <c r="B3" t="s">
        <v>35</v>
      </c>
      <c r="C3">
        <v>541</v>
      </c>
      <c r="D3" t="s">
        <v>115</v>
      </c>
      <c r="E3">
        <v>1</v>
      </c>
    </row>
    <row r="4" spans="1:5" x14ac:dyDescent="0.25">
      <c r="A4">
        <v>3</v>
      </c>
      <c r="B4" t="s">
        <v>36</v>
      </c>
      <c r="C4">
        <v>696</v>
      </c>
      <c r="D4" t="s">
        <v>115</v>
      </c>
      <c r="E4">
        <v>1</v>
      </c>
    </row>
    <row r="5" spans="1:5" x14ac:dyDescent="0.25">
      <c r="A5">
        <v>4</v>
      </c>
      <c r="B5" t="s">
        <v>37</v>
      </c>
      <c r="C5">
        <v>9</v>
      </c>
      <c r="D5" t="s">
        <v>115</v>
      </c>
      <c r="E5">
        <v>1</v>
      </c>
    </row>
    <row r="6" spans="1:5" x14ac:dyDescent="0.25">
      <c r="A6">
        <v>5</v>
      </c>
      <c r="B6" t="s">
        <v>38</v>
      </c>
      <c r="C6">
        <v>4</v>
      </c>
      <c r="D6" t="s">
        <v>115</v>
      </c>
      <c r="E6">
        <v>1</v>
      </c>
    </row>
    <row r="7" spans="1:5" x14ac:dyDescent="0.25">
      <c r="A7">
        <v>6</v>
      </c>
      <c r="B7" t="s">
        <v>46</v>
      </c>
      <c r="C7">
        <v>5</v>
      </c>
      <c r="D7" t="s">
        <v>115</v>
      </c>
      <c r="E7">
        <v>1</v>
      </c>
    </row>
    <row r="8" spans="1:5" x14ac:dyDescent="0.25">
      <c r="A8">
        <v>7</v>
      </c>
      <c r="B8" t="s">
        <v>116</v>
      </c>
      <c r="C8">
        <v>2</v>
      </c>
      <c r="D8" t="s">
        <v>115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25">
      <c r="A10">
        <v>9</v>
      </c>
      <c r="B10" t="s">
        <v>39</v>
      </c>
      <c r="C10">
        <v>4</v>
      </c>
      <c r="D10" t="s">
        <v>115</v>
      </c>
      <c r="E10">
        <v>1</v>
      </c>
    </row>
    <row r="11" spans="1:5" x14ac:dyDescent="0.25">
      <c r="A11">
        <v>10</v>
      </c>
      <c r="B11" t="s">
        <v>40</v>
      </c>
      <c r="C11">
        <v>2</v>
      </c>
      <c r="D11" t="s">
        <v>115</v>
      </c>
      <c r="E11">
        <v>1</v>
      </c>
    </row>
    <row r="12" spans="1:5" x14ac:dyDescent="0.25">
      <c r="A12">
        <v>11</v>
      </c>
      <c r="B12" t="s">
        <v>41</v>
      </c>
      <c r="C12">
        <v>1233</v>
      </c>
      <c r="D12" t="s">
        <v>115</v>
      </c>
      <c r="E12">
        <v>1</v>
      </c>
    </row>
    <row r="13" spans="1:5" x14ac:dyDescent="0.2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25">
      <c r="A14">
        <v>13</v>
      </c>
      <c r="B14" t="s">
        <v>11</v>
      </c>
      <c r="C14">
        <v>13</v>
      </c>
      <c r="D14" t="s">
        <v>115</v>
      </c>
      <c r="E14">
        <v>1</v>
      </c>
    </row>
    <row r="15" spans="1:5" x14ac:dyDescent="0.25">
      <c r="A15">
        <v>14</v>
      </c>
      <c r="B15" t="s">
        <v>43</v>
      </c>
      <c r="C15">
        <v>65</v>
      </c>
      <c r="D15" t="s">
        <v>115</v>
      </c>
      <c r="E15">
        <v>1</v>
      </c>
    </row>
    <row r="16" spans="1:5" x14ac:dyDescent="0.25">
      <c r="A16">
        <v>15</v>
      </c>
      <c r="B16" t="s">
        <v>44</v>
      </c>
      <c r="C16">
        <v>0</v>
      </c>
      <c r="D16" t="s">
        <v>115</v>
      </c>
      <c r="E16">
        <v>1</v>
      </c>
    </row>
    <row r="17" spans="1:5" x14ac:dyDescent="0.25">
      <c r="A17">
        <v>16</v>
      </c>
      <c r="B17" t="s">
        <v>45</v>
      </c>
      <c r="C17">
        <v>4</v>
      </c>
      <c r="D17" t="s">
        <v>115</v>
      </c>
      <c r="E17">
        <v>1</v>
      </c>
    </row>
    <row r="18" spans="1:5" x14ac:dyDescent="0.25">
      <c r="A18">
        <v>1</v>
      </c>
      <c r="B18" t="s">
        <v>34</v>
      </c>
      <c r="C18">
        <v>1975</v>
      </c>
      <c r="D18" t="s">
        <v>12</v>
      </c>
      <c r="E18">
        <v>2</v>
      </c>
    </row>
    <row r="19" spans="1:5" x14ac:dyDescent="0.25">
      <c r="A19">
        <v>2</v>
      </c>
      <c r="B19" t="s">
        <v>35</v>
      </c>
      <c r="C19">
        <v>359</v>
      </c>
      <c r="D19" t="s">
        <v>12</v>
      </c>
      <c r="E19">
        <v>2</v>
      </c>
    </row>
    <row r="20" spans="1:5" x14ac:dyDescent="0.25">
      <c r="A20">
        <v>3</v>
      </c>
      <c r="B20" t="s">
        <v>36</v>
      </c>
      <c r="C20">
        <v>225</v>
      </c>
      <c r="D20" t="s">
        <v>12</v>
      </c>
      <c r="E20">
        <v>2</v>
      </c>
    </row>
    <row r="21" spans="1:5" x14ac:dyDescent="0.25">
      <c r="A21">
        <v>4</v>
      </c>
      <c r="B21" t="s">
        <v>37</v>
      </c>
      <c r="C21">
        <v>10</v>
      </c>
      <c r="D21" t="s">
        <v>12</v>
      </c>
      <c r="E21">
        <v>2</v>
      </c>
    </row>
    <row r="22" spans="1:5" x14ac:dyDescent="0.25">
      <c r="A22">
        <v>5</v>
      </c>
      <c r="B22" t="s">
        <v>38</v>
      </c>
      <c r="C22">
        <v>3</v>
      </c>
      <c r="D22" t="s">
        <v>12</v>
      </c>
      <c r="E22">
        <v>2</v>
      </c>
    </row>
    <row r="23" spans="1:5" x14ac:dyDescent="0.25">
      <c r="A23">
        <v>6</v>
      </c>
      <c r="B23" t="s">
        <v>46</v>
      </c>
      <c r="C23">
        <v>4</v>
      </c>
      <c r="D23" t="s">
        <v>12</v>
      </c>
      <c r="E23">
        <v>2</v>
      </c>
    </row>
    <row r="24" spans="1:5" x14ac:dyDescent="0.25">
      <c r="A24">
        <v>7</v>
      </c>
      <c r="B24" t="s">
        <v>116</v>
      </c>
      <c r="C24">
        <v>2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25">
      <c r="A26">
        <v>9</v>
      </c>
      <c r="B26" t="s">
        <v>39</v>
      </c>
      <c r="C26">
        <v>0</v>
      </c>
      <c r="D26" t="s">
        <v>12</v>
      </c>
      <c r="E26">
        <v>2</v>
      </c>
    </row>
    <row r="27" spans="1:5" x14ac:dyDescent="0.25">
      <c r="A27">
        <v>10</v>
      </c>
      <c r="B27" t="s">
        <v>40</v>
      </c>
      <c r="C27">
        <v>0</v>
      </c>
      <c r="D27" t="s">
        <v>12</v>
      </c>
      <c r="E27">
        <v>2</v>
      </c>
    </row>
    <row r="28" spans="1:5" x14ac:dyDescent="0.25">
      <c r="A28">
        <v>11</v>
      </c>
      <c r="B28" t="s">
        <v>41</v>
      </c>
      <c r="C28">
        <v>6</v>
      </c>
      <c r="D28" t="s">
        <v>12</v>
      </c>
      <c r="E28">
        <v>2</v>
      </c>
    </row>
    <row r="29" spans="1:5" x14ac:dyDescent="0.2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9</v>
      </c>
      <c r="D30" t="s">
        <v>12</v>
      </c>
      <c r="E30">
        <v>2</v>
      </c>
    </row>
    <row r="31" spans="1:5" x14ac:dyDescent="0.25">
      <c r="A31">
        <v>14</v>
      </c>
      <c r="B31" t="s">
        <v>43</v>
      </c>
      <c r="C31">
        <v>37</v>
      </c>
      <c r="D31" t="s">
        <v>12</v>
      </c>
      <c r="E31">
        <v>2</v>
      </c>
    </row>
    <row r="32" spans="1:5" x14ac:dyDescent="0.25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45</v>
      </c>
      <c r="C33">
        <v>2</v>
      </c>
      <c r="D33" t="s">
        <v>12</v>
      </c>
      <c r="E33">
        <v>2</v>
      </c>
    </row>
    <row r="34" spans="1:5" x14ac:dyDescent="0.25">
      <c r="A34">
        <v>1</v>
      </c>
      <c r="B34" t="s">
        <v>34</v>
      </c>
      <c r="C34">
        <v>4673</v>
      </c>
      <c r="D34" t="s">
        <v>94</v>
      </c>
      <c r="E34">
        <v>3</v>
      </c>
    </row>
    <row r="35" spans="1:5" x14ac:dyDescent="0.25">
      <c r="A35">
        <v>2</v>
      </c>
      <c r="B35" t="s">
        <v>35</v>
      </c>
      <c r="C35">
        <v>227</v>
      </c>
      <c r="D35" t="s">
        <v>94</v>
      </c>
      <c r="E35">
        <v>3</v>
      </c>
    </row>
    <row r="36" spans="1:5" x14ac:dyDescent="0.25">
      <c r="A36">
        <v>3</v>
      </c>
      <c r="B36" t="s">
        <v>36</v>
      </c>
      <c r="C36">
        <v>72</v>
      </c>
      <c r="D36" t="s">
        <v>94</v>
      </c>
      <c r="E36">
        <v>3</v>
      </c>
    </row>
    <row r="37" spans="1:5" x14ac:dyDescent="0.25">
      <c r="A37">
        <v>4</v>
      </c>
      <c r="B37" t="s">
        <v>37</v>
      </c>
      <c r="C37">
        <v>2</v>
      </c>
      <c r="D37" t="s">
        <v>94</v>
      </c>
      <c r="E37">
        <v>3</v>
      </c>
    </row>
    <row r="38" spans="1:5" x14ac:dyDescent="0.25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25">
      <c r="A39">
        <v>6</v>
      </c>
      <c r="B39" t="s">
        <v>46</v>
      </c>
      <c r="C39">
        <v>2</v>
      </c>
      <c r="D39" t="s">
        <v>94</v>
      </c>
      <c r="E39">
        <v>3</v>
      </c>
    </row>
    <row r="40" spans="1:5" x14ac:dyDescent="0.2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2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2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25">
      <c r="A44">
        <v>11</v>
      </c>
      <c r="B44" t="s">
        <v>41</v>
      </c>
      <c r="C44">
        <v>0</v>
      </c>
      <c r="D44" t="s">
        <v>94</v>
      </c>
      <c r="E44">
        <v>3</v>
      </c>
    </row>
    <row r="45" spans="1:5" x14ac:dyDescent="0.2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25">
      <c r="A47">
        <v>14</v>
      </c>
      <c r="B47" t="s">
        <v>43</v>
      </c>
      <c r="C47">
        <v>3</v>
      </c>
      <c r="D47" t="s">
        <v>94</v>
      </c>
      <c r="E47">
        <v>3</v>
      </c>
    </row>
    <row r="48" spans="1:5" x14ac:dyDescent="0.2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2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25">
      <c r="A50">
        <v>1</v>
      </c>
      <c r="B50" t="s">
        <v>34</v>
      </c>
      <c r="C50">
        <v>1710</v>
      </c>
      <c r="D50" t="s">
        <v>84</v>
      </c>
      <c r="E50">
        <v>4</v>
      </c>
    </row>
    <row r="51" spans="1:5" x14ac:dyDescent="0.25">
      <c r="A51">
        <v>2</v>
      </c>
      <c r="B51" t="s">
        <v>35</v>
      </c>
      <c r="C51">
        <v>91</v>
      </c>
      <c r="D51" t="s">
        <v>84</v>
      </c>
      <c r="E51">
        <v>4</v>
      </c>
    </row>
    <row r="52" spans="1:5" x14ac:dyDescent="0.25">
      <c r="A52">
        <v>3</v>
      </c>
      <c r="B52" t="s">
        <v>36</v>
      </c>
      <c r="C52">
        <v>137</v>
      </c>
      <c r="D52" t="s">
        <v>84</v>
      </c>
      <c r="E52">
        <v>4</v>
      </c>
    </row>
    <row r="53" spans="1:5" x14ac:dyDescent="0.25">
      <c r="A53">
        <v>4</v>
      </c>
      <c r="B53" t="s">
        <v>37</v>
      </c>
      <c r="C53">
        <v>1</v>
      </c>
      <c r="D53" t="s">
        <v>84</v>
      </c>
      <c r="E53">
        <v>4</v>
      </c>
    </row>
    <row r="54" spans="1:5" x14ac:dyDescent="0.25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25">
      <c r="A55">
        <v>6</v>
      </c>
      <c r="B55" t="s">
        <v>46</v>
      </c>
      <c r="C55">
        <v>0</v>
      </c>
      <c r="D55" t="s">
        <v>84</v>
      </c>
      <c r="E55">
        <v>4</v>
      </c>
    </row>
    <row r="56" spans="1:5" x14ac:dyDescent="0.2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25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2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25">
      <c r="A60">
        <v>11</v>
      </c>
      <c r="B60" t="s">
        <v>41</v>
      </c>
      <c r="C60">
        <v>0</v>
      </c>
      <c r="D60" t="s">
        <v>84</v>
      </c>
      <c r="E60">
        <v>4</v>
      </c>
    </row>
    <row r="61" spans="1:5" x14ac:dyDescent="0.2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25">
      <c r="A62">
        <v>13</v>
      </c>
      <c r="B62" t="s">
        <v>11</v>
      </c>
      <c r="C62">
        <v>1</v>
      </c>
      <c r="D62" t="s">
        <v>84</v>
      </c>
      <c r="E62">
        <v>4</v>
      </c>
    </row>
    <row r="63" spans="1:5" x14ac:dyDescent="0.25">
      <c r="A63">
        <v>14</v>
      </c>
      <c r="B63" t="s">
        <v>43</v>
      </c>
      <c r="C63">
        <v>5</v>
      </c>
      <c r="D63" t="s">
        <v>84</v>
      </c>
      <c r="E63">
        <v>4</v>
      </c>
    </row>
    <row r="64" spans="1:5" x14ac:dyDescent="0.2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2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25">
      <c r="A66">
        <v>1</v>
      </c>
      <c r="B66" t="s">
        <v>34</v>
      </c>
      <c r="C66">
        <v>129</v>
      </c>
      <c r="D66" t="s">
        <v>117</v>
      </c>
      <c r="E66">
        <v>5</v>
      </c>
    </row>
    <row r="67" spans="1:5" x14ac:dyDescent="0.25">
      <c r="A67">
        <v>2</v>
      </c>
      <c r="B67" t="s">
        <v>35</v>
      </c>
      <c r="C67">
        <v>21</v>
      </c>
      <c r="D67" t="s">
        <v>117</v>
      </c>
      <c r="E67">
        <v>5</v>
      </c>
    </row>
    <row r="68" spans="1:5" x14ac:dyDescent="0.25">
      <c r="A68">
        <v>3</v>
      </c>
      <c r="B68" t="s">
        <v>36</v>
      </c>
      <c r="C68">
        <v>11</v>
      </c>
      <c r="D68" t="s">
        <v>117</v>
      </c>
      <c r="E68">
        <v>5</v>
      </c>
    </row>
    <row r="69" spans="1:5" x14ac:dyDescent="0.25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2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25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2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2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2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25">
      <c r="A76">
        <v>11</v>
      </c>
      <c r="B76" t="s">
        <v>41</v>
      </c>
      <c r="C76">
        <v>4</v>
      </c>
      <c r="D76" t="s">
        <v>117</v>
      </c>
      <c r="E76">
        <v>5</v>
      </c>
    </row>
    <row r="77" spans="1:5" x14ac:dyDescent="0.2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25">
      <c r="A78">
        <v>13</v>
      </c>
      <c r="B78" t="s">
        <v>11</v>
      </c>
      <c r="C78">
        <v>23</v>
      </c>
      <c r="D78" t="s">
        <v>117</v>
      </c>
      <c r="E78">
        <v>5</v>
      </c>
    </row>
    <row r="79" spans="1:5" x14ac:dyDescent="0.25">
      <c r="A79">
        <v>14</v>
      </c>
      <c r="B79" t="s">
        <v>43</v>
      </c>
      <c r="C79">
        <v>1</v>
      </c>
      <c r="D79" t="s">
        <v>117</v>
      </c>
      <c r="E79">
        <v>5</v>
      </c>
    </row>
    <row r="80" spans="1:5" x14ac:dyDescent="0.2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25">
      <c r="A81">
        <v>16</v>
      </c>
      <c r="B81" t="s">
        <v>45</v>
      </c>
      <c r="C81">
        <v>6</v>
      </c>
      <c r="D81" t="s">
        <v>117</v>
      </c>
      <c r="E81">
        <v>5</v>
      </c>
    </row>
    <row r="82" spans="1:5" x14ac:dyDescent="0.2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2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2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2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2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2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2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25">
      <c r="A90">
        <v>9</v>
      </c>
      <c r="B90" t="s">
        <v>39</v>
      </c>
      <c r="C90">
        <v>0</v>
      </c>
      <c r="D90" t="s">
        <v>39</v>
      </c>
      <c r="E90">
        <v>6</v>
      </c>
    </row>
    <row r="91" spans="1:5" x14ac:dyDescent="0.2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25">
      <c r="A92">
        <v>11</v>
      </c>
      <c r="B92" t="s">
        <v>41</v>
      </c>
      <c r="C92">
        <v>0</v>
      </c>
      <c r="D92" t="s">
        <v>39</v>
      </c>
      <c r="E92">
        <v>6</v>
      </c>
    </row>
    <row r="93" spans="1:5" x14ac:dyDescent="0.2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2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2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2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2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2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2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2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2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2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2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2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2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25">
      <c r="A124" s="2">
        <v>11</v>
      </c>
      <c r="B124" s="2" t="s">
        <v>41</v>
      </c>
      <c r="C124" s="2">
        <v>3</v>
      </c>
      <c r="D124" s="2" t="s">
        <v>42</v>
      </c>
      <c r="E124" s="2">
        <v>8</v>
      </c>
    </row>
    <row r="125" spans="1:5" x14ac:dyDescent="0.2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2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2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2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25">
      <c r="A130" s="2">
        <v>1</v>
      </c>
      <c r="B130" s="2" t="s">
        <v>34</v>
      </c>
      <c r="C130" s="2">
        <v>9356</v>
      </c>
      <c r="D130" s="2" t="s">
        <v>83</v>
      </c>
      <c r="E130" s="2">
        <v>9</v>
      </c>
    </row>
    <row r="131" spans="1:5" x14ac:dyDescent="0.25">
      <c r="A131" s="2">
        <v>2</v>
      </c>
      <c r="B131" s="2" t="s">
        <v>35</v>
      </c>
      <c r="C131" s="2">
        <v>808</v>
      </c>
      <c r="D131" s="2" t="s">
        <v>83</v>
      </c>
      <c r="E131" s="2">
        <v>9</v>
      </c>
    </row>
    <row r="132" spans="1:5" x14ac:dyDescent="0.25">
      <c r="A132" s="2">
        <v>3</v>
      </c>
      <c r="B132" s="2" t="s">
        <v>36</v>
      </c>
      <c r="C132" s="2">
        <v>521</v>
      </c>
      <c r="D132" s="2" t="s">
        <v>83</v>
      </c>
      <c r="E132" s="2">
        <v>9</v>
      </c>
    </row>
    <row r="133" spans="1:5" x14ac:dyDescent="0.25">
      <c r="A133" s="2">
        <v>4</v>
      </c>
      <c r="B133" s="2" t="s">
        <v>37</v>
      </c>
      <c r="C133" s="2">
        <v>17</v>
      </c>
      <c r="D133" s="2" t="s">
        <v>83</v>
      </c>
      <c r="E133" s="2">
        <v>9</v>
      </c>
    </row>
    <row r="134" spans="1:5" x14ac:dyDescent="0.25">
      <c r="A134" s="2">
        <v>5</v>
      </c>
      <c r="B134" s="2" t="s">
        <v>38</v>
      </c>
      <c r="C134" s="2">
        <v>3</v>
      </c>
      <c r="D134" s="2" t="s">
        <v>83</v>
      </c>
      <c r="E134" s="2">
        <v>9</v>
      </c>
    </row>
    <row r="135" spans="1:5" x14ac:dyDescent="0.25">
      <c r="A135" s="2">
        <v>6</v>
      </c>
      <c r="B135" s="2" t="s">
        <v>46</v>
      </c>
      <c r="C135" s="2">
        <v>7</v>
      </c>
      <c r="D135" s="2" t="s">
        <v>83</v>
      </c>
      <c r="E135" s="2">
        <v>9</v>
      </c>
    </row>
    <row r="136" spans="1:5" x14ac:dyDescent="0.25">
      <c r="A136" s="2">
        <v>7</v>
      </c>
      <c r="B136" s="2" t="s">
        <v>116</v>
      </c>
      <c r="C136" s="2">
        <v>3</v>
      </c>
      <c r="D136" s="2" t="s">
        <v>83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25">
      <c r="A138" s="2">
        <v>9</v>
      </c>
      <c r="B138" s="2" t="s">
        <v>39</v>
      </c>
      <c r="C138" s="2">
        <v>0</v>
      </c>
      <c r="D138" s="2" t="s">
        <v>83</v>
      </c>
      <c r="E138" s="2">
        <v>9</v>
      </c>
    </row>
    <row r="139" spans="1:5" x14ac:dyDescent="0.25">
      <c r="A139" s="2">
        <v>10</v>
      </c>
      <c r="B139" s="2" t="s">
        <v>40</v>
      </c>
      <c r="C139" s="2">
        <v>3</v>
      </c>
      <c r="D139" s="2" t="s">
        <v>83</v>
      </c>
      <c r="E139" s="2">
        <v>9</v>
      </c>
    </row>
    <row r="140" spans="1:5" x14ac:dyDescent="0.25">
      <c r="A140" s="2">
        <v>11</v>
      </c>
      <c r="B140" s="2" t="s">
        <v>41</v>
      </c>
      <c r="C140" s="2">
        <v>33</v>
      </c>
      <c r="D140" s="2" t="s">
        <v>83</v>
      </c>
      <c r="E140" s="2">
        <v>9</v>
      </c>
    </row>
    <row r="141" spans="1:5" x14ac:dyDescent="0.2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70</v>
      </c>
      <c r="D142" s="2" t="s">
        <v>83</v>
      </c>
      <c r="E142" s="2">
        <v>9</v>
      </c>
    </row>
    <row r="143" spans="1:5" x14ac:dyDescent="0.25">
      <c r="A143" s="2">
        <v>14</v>
      </c>
      <c r="B143" s="2" t="s">
        <v>43</v>
      </c>
      <c r="C143" s="2">
        <v>91</v>
      </c>
      <c r="D143" s="2" t="s">
        <v>83</v>
      </c>
      <c r="E143" s="2">
        <v>9</v>
      </c>
    </row>
    <row r="144" spans="1:5" x14ac:dyDescent="0.25">
      <c r="A144" s="2">
        <v>15</v>
      </c>
      <c r="B144" s="2" t="s">
        <v>44</v>
      </c>
      <c r="C144" s="2">
        <v>3</v>
      </c>
      <c r="D144" s="2" t="s">
        <v>83</v>
      </c>
      <c r="E144" s="2">
        <v>9</v>
      </c>
    </row>
    <row r="145" spans="1:5" x14ac:dyDescent="0.25">
      <c r="A145" s="2">
        <v>16</v>
      </c>
      <c r="B145" s="2" t="s">
        <v>45</v>
      </c>
      <c r="C145" s="2">
        <v>11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95</v>
      </c>
      <c r="B1" t="s">
        <v>100</v>
      </c>
      <c r="C1" t="s">
        <v>2</v>
      </c>
      <c r="D1" t="s">
        <v>110</v>
      </c>
    </row>
    <row r="2" spans="1:4" x14ac:dyDescent="0.25">
      <c r="A2">
        <v>1</v>
      </c>
      <c r="B2">
        <v>14</v>
      </c>
      <c r="C2" t="s">
        <v>85</v>
      </c>
      <c r="D2" t="s">
        <v>3</v>
      </c>
    </row>
    <row r="3" spans="1:4" x14ac:dyDescent="0.25">
      <c r="A3">
        <v>2</v>
      </c>
      <c r="B3">
        <v>4</v>
      </c>
      <c r="C3" t="s">
        <v>85</v>
      </c>
      <c r="D3" t="s">
        <v>86</v>
      </c>
    </row>
    <row r="4" spans="1:4" x14ac:dyDescent="0.2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95</v>
      </c>
      <c r="B1" t="s">
        <v>130</v>
      </c>
      <c r="C1" t="s">
        <v>100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80</v>
      </c>
      <c r="C5">
        <v>97</v>
      </c>
    </row>
    <row r="6" spans="1:3" x14ac:dyDescent="0.25">
      <c r="A6">
        <v>5</v>
      </c>
      <c r="B6" t="s">
        <v>81</v>
      </c>
      <c r="C6">
        <v>0</v>
      </c>
    </row>
    <row r="7" spans="1:3" x14ac:dyDescent="0.25">
      <c r="A7">
        <v>6</v>
      </c>
      <c r="B7" t="s">
        <v>131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95</v>
      </c>
      <c r="B1" t="s">
        <v>126</v>
      </c>
      <c r="C1" t="s">
        <v>30</v>
      </c>
      <c r="D1" t="s">
        <v>127</v>
      </c>
    </row>
    <row r="2" spans="1:4" x14ac:dyDescent="0.25">
      <c r="A2">
        <v>1</v>
      </c>
      <c r="B2" t="s">
        <v>128</v>
      </c>
      <c r="C2">
        <v>0</v>
      </c>
      <c r="D2">
        <v>0</v>
      </c>
    </row>
    <row r="3" spans="1:4" x14ac:dyDescent="0.25">
      <c r="A3">
        <v>2</v>
      </c>
      <c r="B3" t="s">
        <v>129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122</v>
      </c>
      <c r="C2" t="s">
        <v>31</v>
      </c>
      <c r="D2" t="s">
        <v>30</v>
      </c>
      <c r="E2">
        <v>1</v>
      </c>
      <c r="F2">
        <v>298</v>
      </c>
      <c r="G2">
        <v>1</v>
      </c>
    </row>
    <row r="3" spans="1:7" x14ac:dyDescent="0.25">
      <c r="A3">
        <v>2</v>
      </c>
      <c r="B3" t="s">
        <v>151</v>
      </c>
      <c r="C3" t="s">
        <v>31</v>
      </c>
      <c r="D3" t="s">
        <v>30</v>
      </c>
      <c r="E3">
        <v>1</v>
      </c>
      <c r="F3">
        <v>174</v>
      </c>
      <c r="G3">
        <v>1</v>
      </c>
    </row>
    <row r="4" spans="1:7" x14ac:dyDescent="0.25">
      <c r="A4">
        <v>3</v>
      </c>
      <c r="B4" t="s">
        <v>123</v>
      </c>
      <c r="C4" t="s">
        <v>31</v>
      </c>
      <c r="D4" t="s">
        <v>30</v>
      </c>
      <c r="E4">
        <v>1</v>
      </c>
      <c r="F4">
        <v>22</v>
      </c>
      <c r="G4">
        <v>1</v>
      </c>
    </row>
    <row r="5" spans="1:7" x14ac:dyDescent="0.25">
      <c r="A5">
        <v>4</v>
      </c>
      <c r="B5" t="s">
        <v>152</v>
      </c>
      <c r="C5" t="s">
        <v>31</v>
      </c>
      <c r="D5" t="s">
        <v>30</v>
      </c>
      <c r="E5">
        <v>1</v>
      </c>
      <c r="F5">
        <v>18</v>
      </c>
      <c r="G5">
        <v>1</v>
      </c>
    </row>
    <row r="6" spans="1:7" x14ac:dyDescent="0.25">
      <c r="A6">
        <v>5</v>
      </c>
      <c r="B6" t="s">
        <v>153</v>
      </c>
      <c r="C6" t="s">
        <v>31</v>
      </c>
      <c r="D6" t="s">
        <v>30</v>
      </c>
      <c r="E6">
        <v>1</v>
      </c>
      <c r="F6">
        <v>16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111</v>
      </c>
      <c r="G7">
        <v>1</v>
      </c>
    </row>
    <row r="8" spans="1:7" x14ac:dyDescent="0.25">
      <c r="A8">
        <v>1</v>
      </c>
      <c r="B8" t="s">
        <v>122</v>
      </c>
      <c r="C8" t="s">
        <v>31</v>
      </c>
      <c r="D8" t="s">
        <v>10</v>
      </c>
      <c r="E8">
        <v>2</v>
      </c>
      <c r="F8">
        <v>364</v>
      </c>
      <c r="G8">
        <v>1</v>
      </c>
    </row>
    <row r="9" spans="1:7" x14ac:dyDescent="0.25">
      <c r="A9">
        <v>2</v>
      </c>
      <c r="B9" t="s">
        <v>151</v>
      </c>
      <c r="C9" t="s">
        <v>31</v>
      </c>
      <c r="D9" t="s">
        <v>10</v>
      </c>
      <c r="E9">
        <v>2</v>
      </c>
      <c r="F9">
        <v>236</v>
      </c>
      <c r="G9">
        <v>1</v>
      </c>
    </row>
    <row r="10" spans="1:7" x14ac:dyDescent="0.2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26</v>
      </c>
      <c r="G10">
        <v>1</v>
      </c>
    </row>
    <row r="11" spans="1:7" x14ac:dyDescent="0.25">
      <c r="A11">
        <v>4</v>
      </c>
      <c r="B11" t="s">
        <v>152</v>
      </c>
      <c r="C11" t="s">
        <v>31</v>
      </c>
      <c r="D11" t="s">
        <v>10</v>
      </c>
      <c r="E11">
        <v>2</v>
      </c>
      <c r="F11">
        <v>18</v>
      </c>
      <c r="G11">
        <v>1</v>
      </c>
    </row>
    <row r="12" spans="1:7" x14ac:dyDescent="0.25">
      <c r="A12">
        <v>5</v>
      </c>
      <c r="B12" t="s">
        <v>153</v>
      </c>
      <c r="C12" t="s">
        <v>31</v>
      </c>
      <c r="D12" t="s">
        <v>10</v>
      </c>
      <c r="E12">
        <v>2</v>
      </c>
      <c r="F12">
        <v>16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112</v>
      </c>
      <c r="G13">
        <v>1</v>
      </c>
    </row>
    <row r="14" spans="1:7" x14ac:dyDescent="0.25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347</v>
      </c>
      <c r="G14">
        <v>2</v>
      </c>
    </row>
    <row r="15" spans="1:7" x14ac:dyDescent="0.25">
      <c r="A15">
        <v>2</v>
      </c>
      <c r="B15" t="s">
        <v>151</v>
      </c>
      <c r="C15" s="2" t="s">
        <v>55</v>
      </c>
      <c r="D15" t="s">
        <v>30</v>
      </c>
      <c r="E15">
        <v>1</v>
      </c>
      <c r="F15" s="2">
        <v>192</v>
      </c>
      <c r="G15">
        <v>2</v>
      </c>
    </row>
    <row r="16" spans="1:7" x14ac:dyDescent="0.2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32</v>
      </c>
      <c r="G16">
        <v>2</v>
      </c>
    </row>
    <row r="17" spans="1:7" x14ac:dyDescent="0.25">
      <c r="A17">
        <v>4</v>
      </c>
      <c r="B17" t="s">
        <v>152</v>
      </c>
      <c r="C17" s="2" t="s">
        <v>55</v>
      </c>
      <c r="D17" t="s">
        <v>30</v>
      </c>
      <c r="E17">
        <v>1</v>
      </c>
      <c r="F17" s="2">
        <v>19</v>
      </c>
      <c r="G17">
        <v>2</v>
      </c>
    </row>
    <row r="18" spans="1:7" x14ac:dyDescent="0.25">
      <c r="A18">
        <v>5</v>
      </c>
      <c r="B18" t="s">
        <v>153</v>
      </c>
      <c r="C18" s="2" t="s">
        <v>55</v>
      </c>
      <c r="D18" t="s">
        <v>30</v>
      </c>
      <c r="E18">
        <v>1</v>
      </c>
      <c r="F18" s="2">
        <v>16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150</v>
      </c>
      <c r="G19">
        <v>2</v>
      </c>
    </row>
    <row r="20" spans="1:7" x14ac:dyDescent="0.25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487</v>
      </c>
      <c r="G20">
        <v>2</v>
      </c>
    </row>
    <row r="21" spans="1:7" x14ac:dyDescent="0.25">
      <c r="A21">
        <v>2</v>
      </c>
      <c r="B21" t="s">
        <v>151</v>
      </c>
      <c r="C21" s="2" t="s">
        <v>55</v>
      </c>
      <c r="D21" t="s">
        <v>10</v>
      </c>
      <c r="E21">
        <v>2</v>
      </c>
      <c r="F21" s="2">
        <v>277</v>
      </c>
      <c r="G21">
        <v>2</v>
      </c>
    </row>
    <row r="22" spans="1:7" x14ac:dyDescent="0.2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51</v>
      </c>
      <c r="G22">
        <v>2</v>
      </c>
    </row>
    <row r="23" spans="1:7" x14ac:dyDescent="0.25">
      <c r="A23">
        <v>4</v>
      </c>
      <c r="B23" t="s">
        <v>152</v>
      </c>
      <c r="C23" s="2" t="s">
        <v>55</v>
      </c>
      <c r="D23" t="s">
        <v>10</v>
      </c>
      <c r="E23">
        <v>2</v>
      </c>
      <c r="F23" s="2">
        <v>19</v>
      </c>
      <c r="G23">
        <v>2</v>
      </c>
    </row>
    <row r="24" spans="1:7" x14ac:dyDescent="0.25">
      <c r="A24">
        <v>5</v>
      </c>
      <c r="B24" t="s">
        <v>153</v>
      </c>
      <c r="C24" s="2" t="s">
        <v>55</v>
      </c>
      <c r="D24" t="s">
        <v>10</v>
      </c>
      <c r="E24">
        <v>2</v>
      </c>
      <c r="F24" s="2">
        <v>16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170</v>
      </c>
      <c r="G25">
        <v>2</v>
      </c>
    </row>
    <row r="26" spans="1:7" x14ac:dyDescent="0.25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1</v>
      </c>
      <c r="G26">
        <v>3</v>
      </c>
    </row>
    <row r="27" spans="1:7" x14ac:dyDescent="0.25">
      <c r="A27">
        <v>2</v>
      </c>
      <c r="B27" t="s">
        <v>151</v>
      </c>
      <c r="C27" t="s">
        <v>103</v>
      </c>
      <c r="D27" t="s">
        <v>30</v>
      </c>
      <c r="E27">
        <v>1</v>
      </c>
      <c r="F27">
        <v>2</v>
      </c>
      <c r="G27">
        <v>3</v>
      </c>
    </row>
    <row r="28" spans="1:7" x14ac:dyDescent="0.2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152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153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7</v>
      </c>
      <c r="G31">
        <v>3</v>
      </c>
    </row>
    <row r="32" spans="1:7" x14ac:dyDescent="0.25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1</v>
      </c>
      <c r="G32">
        <v>3</v>
      </c>
    </row>
    <row r="33" spans="1:7" x14ac:dyDescent="0.25">
      <c r="A33">
        <v>2</v>
      </c>
      <c r="B33" t="s">
        <v>151</v>
      </c>
      <c r="C33" t="s">
        <v>103</v>
      </c>
      <c r="D33" t="s">
        <v>10</v>
      </c>
      <c r="E33">
        <v>2</v>
      </c>
      <c r="F33">
        <v>4</v>
      </c>
      <c r="G33">
        <v>3</v>
      </c>
    </row>
    <row r="34" spans="1:7" x14ac:dyDescent="0.2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152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153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9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122</v>
      </c>
      <c r="C2" t="s">
        <v>31</v>
      </c>
      <c r="D2" t="s">
        <v>30</v>
      </c>
      <c r="E2">
        <v>1</v>
      </c>
      <c r="F2">
        <v>3547</v>
      </c>
      <c r="G2">
        <v>1</v>
      </c>
    </row>
    <row r="3" spans="1:7" x14ac:dyDescent="0.25">
      <c r="A3">
        <v>2</v>
      </c>
      <c r="B3" t="s">
        <v>151</v>
      </c>
      <c r="C3" t="s">
        <v>31</v>
      </c>
      <c r="D3" t="s">
        <v>30</v>
      </c>
      <c r="E3">
        <v>1</v>
      </c>
      <c r="F3">
        <v>1031</v>
      </c>
      <c r="G3">
        <v>1</v>
      </c>
    </row>
    <row r="4" spans="1:7" x14ac:dyDescent="0.25">
      <c r="A4">
        <v>3</v>
      </c>
      <c r="B4" t="s">
        <v>123</v>
      </c>
      <c r="C4" t="s">
        <v>31</v>
      </c>
      <c r="D4" t="s">
        <v>30</v>
      </c>
      <c r="E4">
        <v>1</v>
      </c>
      <c r="F4">
        <v>144</v>
      </c>
      <c r="G4">
        <v>1</v>
      </c>
    </row>
    <row r="5" spans="1:7" x14ac:dyDescent="0.25">
      <c r="A5">
        <v>4</v>
      </c>
      <c r="B5" t="s">
        <v>134</v>
      </c>
      <c r="C5" t="s">
        <v>31</v>
      </c>
      <c r="D5" t="s">
        <v>30</v>
      </c>
      <c r="E5">
        <v>1</v>
      </c>
      <c r="F5">
        <v>41</v>
      </c>
      <c r="G5">
        <v>1</v>
      </c>
    </row>
    <row r="6" spans="1:7" x14ac:dyDescent="0.25">
      <c r="A6">
        <v>5</v>
      </c>
      <c r="B6" t="s">
        <v>152</v>
      </c>
      <c r="C6" t="s">
        <v>31</v>
      </c>
      <c r="D6" t="s">
        <v>30</v>
      </c>
      <c r="E6">
        <v>1</v>
      </c>
      <c r="F6">
        <v>90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792</v>
      </c>
      <c r="G7">
        <v>1</v>
      </c>
    </row>
    <row r="8" spans="1:7" x14ac:dyDescent="0.25">
      <c r="A8">
        <v>1</v>
      </c>
      <c r="B8" t="s">
        <v>122</v>
      </c>
      <c r="C8" t="s">
        <v>31</v>
      </c>
      <c r="D8" t="s">
        <v>10</v>
      </c>
      <c r="E8">
        <v>2</v>
      </c>
      <c r="F8">
        <v>4472</v>
      </c>
      <c r="G8">
        <v>1</v>
      </c>
    </row>
    <row r="9" spans="1:7" x14ac:dyDescent="0.25">
      <c r="A9">
        <v>2</v>
      </c>
      <c r="B9" t="s">
        <v>151</v>
      </c>
      <c r="C9" t="s">
        <v>31</v>
      </c>
      <c r="D9" t="s">
        <v>10</v>
      </c>
      <c r="E9">
        <v>2</v>
      </c>
      <c r="F9">
        <v>1397</v>
      </c>
      <c r="G9">
        <v>1</v>
      </c>
    </row>
    <row r="10" spans="1:7" x14ac:dyDescent="0.2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185</v>
      </c>
      <c r="G10">
        <v>1</v>
      </c>
    </row>
    <row r="11" spans="1:7" x14ac:dyDescent="0.25">
      <c r="A11">
        <v>4</v>
      </c>
      <c r="B11" t="s">
        <v>134</v>
      </c>
      <c r="C11" t="s">
        <v>31</v>
      </c>
      <c r="D11" t="s">
        <v>10</v>
      </c>
      <c r="E11">
        <v>2</v>
      </c>
      <c r="F11">
        <v>98</v>
      </c>
      <c r="G11">
        <v>1</v>
      </c>
    </row>
    <row r="12" spans="1:7" x14ac:dyDescent="0.25">
      <c r="A12">
        <v>5</v>
      </c>
      <c r="B12" t="s">
        <v>152</v>
      </c>
      <c r="C12" t="s">
        <v>31</v>
      </c>
      <c r="D12" t="s">
        <v>10</v>
      </c>
      <c r="E12">
        <v>2</v>
      </c>
      <c r="F12">
        <v>104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847</v>
      </c>
      <c r="G13">
        <v>1</v>
      </c>
    </row>
    <row r="14" spans="1:7" x14ac:dyDescent="0.25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3637</v>
      </c>
      <c r="G14">
        <v>2</v>
      </c>
    </row>
    <row r="15" spans="1:7" x14ac:dyDescent="0.25">
      <c r="A15">
        <v>2</v>
      </c>
      <c r="B15" t="s">
        <v>151</v>
      </c>
      <c r="C15" s="2" t="s">
        <v>55</v>
      </c>
      <c r="D15" t="s">
        <v>30</v>
      </c>
      <c r="E15">
        <v>1</v>
      </c>
      <c r="F15" s="2">
        <v>1070</v>
      </c>
      <c r="G15">
        <v>2</v>
      </c>
    </row>
    <row r="16" spans="1:7" x14ac:dyDescent="0.2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244</v>
      </c>
      <c r="G16">
        <v>2</v>
      </c>
    </row>
    <row r="17" spans="1:7" x14ac:dyDescent="0.25">
      <c r="A17">
        <v>4</v>
      </c>
      <c r="B17" t="s">
        <v>134</v>
      </c>
      <c r="C17" s="2" t="s">
        <v>55</v>
      </c>
      <c r="D17" t="s">
        <v>30</v>
      </c>
      <c r="E17">
        <v>1</v>
      </c>
      <c r="F17" s="2">
        <v>49</v>
      </c>
      <c r="G17">
        <v>2</v>
      </c>
    </row>
    <row r="18" spans="1:7" x14ac:dyDescent="0.25">
      <c r="A18">
        <v>5</v>
      </c>
      <c r="B18" t="s">
        <v>152</v>
      </c>
      <c r="C18" s="2" t="s">
        <v>55</v>
      </c>
      <c r="D18" t="s">
        <v>30</v>
      </c>
      <c r="E18">
        <v>1</v>
      </c>
      <c r="F18" s="2">
        <v>94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926</v>
      </c>
      <c r="G19">
        <v>2</v>
      </c>
    </row>
    <row r="20" spans="1:7" x14ac:dyDescent="0.25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5043</v>
      </c>
      <c r="G20">
        <v>2</v>
      </c>
    </row>
    <row r="21" spans="1:7" x14ac:dyDescent="0.25">
      <c r="A21">
        <v>2</v>
      </c>
      <c r="B21" t="s">
        <v>151</v>
      </c>
      <c r="C21" s="2" t="s">
        <v>55</v>
      </c>
      <c r="D21" t="s">
        <v>10</v>
      </c>
      <c r="E21">
        <v>2</v>
      </c>
      <c r="F21" s="2">
        <v>1554</v>
      </c>
      <c r="G21">
        <v>2</v>
      </c>
    </row>
    <row r="22" spans="1:7" x14ac:dyDescent="0.2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387</v>
      </c>
      <c r="G22">
        <v>2</v>
      </c>
    </row>
    <row r="23" spans="1:7" x14ac:dyDescent="0.25">
      <c r="A23">
        <v>4</v>
      </c>
      <c r="B23" t="s">
        <v>134</v>
      </c>
      <c r="C23" s="2" t="s">
        <v>55</v>
      </c>
      <c r="D23" t="s">
        <v>10</v>
      </c>
      <c r="E23">
        <v>2</v>
      </c>
      <c r="F23" s="2">
        <v>124</v>
      </c>
      <c r="G23">
        <v>2</v>
      </c>
    </row>
    <row r="24" spans="1:7" x14ac:dyDescent="0.25">
      <c r="A24">
        <v>5</v>
      </c>
      <c r="B24" t="s">
        <v>152</v>
      </c>
      <c r="C24" s="2" t="s">
        <v>55</v>
      </c>
      <c r="D24" t="s">
        <v>10</v>
      </c>
      <c r="E24">
        <v>2</v>
      </c>
      <c r="F24" s="2">
        <v>111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1065</v>
      </c>
      <c r="G25">
        <v>2</v>
      </c>
    </row>
    <row r="26" spans="1:7" x14ac:dyDescent="0.25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5</v>
      </c>
      <c r="G26">
        <v>3</v>
      </c>
    </row>
    <row r="27" spans="1:7" x14ac:dyDescent="0.25">
      <c r="A27">
        <v>2</v>
      </c>
      <c r="B27" t="s">
        <v>151</v>
      </c>
      <c r="C27" t="s">
        <v>103</v>
      </c>
      <c r="D27" t="s">
        <v>30</v>
      </c>
      <c r="E27">
        <v>1</v>
      </c>
      <c r="F27">
        <v>7</v>
      </c>
      <c r="G27">
        <v>3</v>
      </c>
    </row>
    <row r="28" spans="1:7" x14ac:dyDescent="0.2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6</v>
      </c>
      <c r="G28">
        <v>3</v>
      </c>
    </row>
    <row r="29" spans="1:7" x14ac:dyDescent="0.25">
      <c r="A29">
        <v>4</v>
      </c>
      <c r="B29" t="s">
        <v>134</v>
      </c>
      <c r="C29" t="s">
        <v>103</v>
      </c>
      <c r="D29" t="s">
        <v>30</v>
      </c>
      <c r="E29">
        <v>1</v>
      </c>
      <c r="F29">
        <v>12</v>
      </c>
      <c r="G29">
        <v>3</v>
      </c>
    </row>
    <row r="30" spans="1:7" x14ac:dyDescent="0.25">
      <c r="A30">
        <v>5</v>
      </c>
      <c r="B30" t="s">
        <v>152</v>
      </c>
      <c r="C30" t="s">
        <v>103</v>
      </c>
      <c r="D30" t="s">
        <v>30</v>
      </c>
      <c r="E30">
        <v>1</v>
      </c>
      <c r="F30">
        <v>7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141</v>
      </c>
      <c r="G31">
        <v>3</v>
      </c>
    </row>
    <row r="32" spans="1:7" x14ac:dyDescent="0.25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7</v>
      </c>
      <c r="G32">
        <v>3</v>
      </c>
    </row>
    <row r="33" spans="1:7" x14ac:dyDescent="0.25">
      <c r="A33">
        <v>2</v>
      </c>
      <c r="B33" t="s">
        <v>151</v>
      </c>
      <c r="C33" t="s">
        <v>103</v>
      </c>
      <c r="D33" t="s">
        <v>10</v>
      </c>
      <c r="E33">
        <v>2</v>
      </c>
      <c r="F33">
        <v>11</v>
      </c>
      <c r="G33">
        <v>3</v>
      </c>
    </row>
    <row r="34" spans="1:7" x14ac:dyDescent="0.2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15</v>
      </c>
      <c r="G34">
        <v>3</v>
      </c>
    </row>
    <row r="35" spans="1:7" x14ac:dyDescent="0.25">
      <c r="A35">
        <v>4</v>
      </c>
      <c r="B35" t="s">
        <v>134</v>
      </c>
      <c r="C35" t="s">
        <v>103</v>
      </c>
      <c r="D35" t="s">
        <v>10</v>
      </c>
      <c r="E35">
        <v>2</v>
      </c>
      <c r="F35">
        <v>26</v>
      </c>
      <c r="G35">
        <v>3</v>
      </c>
    </row>
    <row r="36" spans="1:7" x14ac:dyDescent="0.25">
      <c r="A36">
        <v>5</v>
      </c>
      <c r="B36" t="s">
        <v>152</v>
      </c>
      <c r="C36" t="s">
        <v>103</v>
      </c>
      <c r="D36" t="s">
        <v>10</v>
      </c>
      <c r="E36">
        <v>2</v>
      </c>
      <c r="F36">
        <v>21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154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25">
      <c r="A2">
        <v>1</v>
      </c>
      <c r="B2" t="s">
        <v>124</v>
      </c>
      <c r="C2">
        <v>591</v>
      </c>
      <c r="D2">
        <v>519</v>
      </c>
      <c r="E2">
        <v>209</v>
      </c>
    </row>
    <row r="3" spans="1:5" x14ac:dyDescent="0.25">
      <c r="A3">
        <v>2</v>
      </c>
      <c r="B3" t="s">
        <v>125</v>
      </c>
      <c r="C3">
        <v>245</v>
      </c>
      <c r="D3">
        <v>170</v>
      </c>
      <c r="E3">
        <v>14</v>
      </c>
    </row>
    <row r="4" spans="1:5" x14ac:dyDescent="0.25">
      <c r="A4">
        <v>3</v>
      </c>
      <c r="B4" t="s">
        <v>136</v>
      </c>
      <c r="C4">
        <v>102</v>
      </c>
      <c r="D4">
        <v>99</v>
      </c>
      <c r="E4">
        <v>15</v>
      </c>
    </row>
    <row r="5" spans="1:5" x14ac:dyDescent="0.25">
      <c r="A5" s="2">
        <v>4</v>
      </c>
      <c r="B5" s="2" t="s">
        <v>154</v>
      </c>
      <c r="C5" s="2">
        <v>46</v>
      </c>
      <c r="D5" s="2">
        <v>44</v>
      </c>
      <c r="E5" s="2">
        <v>39</v>
      </c>
    </row>
    <row r="6" spans="1:5" x14ac:dyDescent="0.25">
      <c r="A6" s="2">
        <v>5</v>
      </c>
      <c r="B6" s="2" t="s">
        <v>155</v>
      </c>
      <c r="C6" s="2">
        <v>36</v>
      </c>
      <c r="D6" s="2">
        <v>33</v>
      </c>
      <c r="E6" s="2">
        <v>26</v>
      </c>
    </row>
    <row r="7" spans="1:5" x14ac:dyDescent="0.25">
      <c r="A7" s="2">
        <v>6</v>
      </c>
      <c r="B7" s="2" t="s">
        <v>102</v>
      </c>
      <c r="C7" s="2">
        <v>206</v>
      </c>
      <c r="D7" s="2">
        <v>138</v>
      </c>
      <c r="E7" s="2">
        <v>66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25">
      <c r="A2" s="2">
        <v>1</v>
      </c>
      <c r="B2" s="2" t="s">
        <v>124</v>
      </c>
      <c r="C2" s="2">
        <v>53</v>
      </c>
      <c r="D2" s="2">
        <v>46</v>
      </c>
      <c r="E2" s="2">
        <v>14</v>
      </c>
    </row>
    <row r="3" spans="1:5" x14ac:dyDescent="0.25">
      <c r="A3" s="2">
        <v>2</v>
      </c>
      <c r="B3" s="2" t="s">
        <v>156</v>
      </c>
      <c r="C3" s="2">
        <v>15</v>
      </c>
      <c r="D3" s="2">
        <v>16</v>
      </c>
      <c r="E3" s="2">
        <v>6</v>
      </c>
    </row>
    <row r="4" spans="1:5" x14ac:dyDescent="0.25">
      <c r="A4" s="2">
        <v>3</v>
      </c>
      <c r="B4" s="2" t="s">
        <v>125</v>
      </c>
      <c r="C4" s="2">
        <v>14</v>
      </c>
      <c r="D4" s="2">
        <v>14</v>
      </c>
      <c r="E4" s="2">
        <v>5</v>
      </c>
    </row>
    <row r="5" spans="1:5" x14ac:dyDescent="0.25">
      <c r="A5" s="2">
        <v>4</v>
      </c>
      <c r="B5" s="2" t="s">
        <v>157</v>
      </c>
      <c r="C5" s="2">
        <v>10</v>
      </c>
      <c r="D5" s="2">
        <v>10</v>
      </c>
      <c r="E5" s="2">
        <v>2</v>
      </c>
    </row>
    <row r="6" spans="1:5" x14ac:dyDescent="0.25">
      <c r="A6" s="2">
        <v>5</v>
      </c>
      <c r="B6" s="2" t="s">
        <v>158</v>
      </c>
      <c r="C6" s="2">
        <v>7</v>
      </c>
      <c r="D6" s="2">
        <v>3</v>
      </c>
      <c r="E6" s="2">
        <v>0</v>
      </c>
    </row>
    <row r="7" spans="1:5" x14ac:dyDescent="0.25">
      <c r="A7" s="2">
        <v>6</v>
      </c>
      <c r="B7" s="2" t="s">
        <v>102</v>
      </c>
      <c r="C7" s="2">
        <v>64</v>
      </c>
      <c r="D7" s="2">
        <v>48</v>
      </c>
      <c r="E7" s="2">
        <v>16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119</v>
      </c>
      <c r="B1" t="s">
        <v>120</v>
      </c>
      <c r="C1" t="s">
        <v>121</v>
      </c>
    </row>
    <row r="2" spans="1:3" x14ac:dyDescent="0.25">
      <c r="A2" s="1" t="s">
        <v>148</v>
      </c>
      <c r="B2" s="1" t="s">
        <v>149</v>
      </c>
      <c r="C2" s="1" t="s">
        <v>150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64</v>
      </c>
      <c r="B6" t="s">
        <v>51</v>
      </c>
      <c r="C6" t="s">
        <v>65</v>
      </c>
      <c r="D6">
        <v>1</v>
      </c>
    </row>
    <row r="7" spans="1:4" x14ac:dyDescent="0.25">
      <c r="A7">
        <v>0</v>
      </c>
      <c r="B7" t="s">
        <v>51</v>
      </c>
      <c r="C7" t="s">
        <v>90</v>
      </c>
      <c r="D7">
        <v>2</v>
      </c>
    </row>
    <row r="8" spans="1:4" x14ac:dyDescent="0.25">
      <c r="A8">
        <v>1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22</v>
      </c>
      <c r="B10" t="s">
        <v>52</v>
      </c>
      <c r="C10" t="s">
        <v>65</v>
      </c>
      <c r="D10">
        <v>1</v>
      </c>
    </row>
    <row r="11" spans="1:4" x14ac:dyDescent="0.25">
      <c r="A11">
        <v>0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5FCF27-C05A-47F7-AB6B-3FBE333CBFD7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Kozłowska Magdalena</cp:lastModifiedBy>
  <cp:lastPrinted>2025-07-14T10:10:46Z</cp:lastPrinted>
  <dcterms:created xsi:type="dcterms:W3CDTF">2014-07-29T18:33:30Z</dcterms:created>
  <dcterms:modified xsi:type="dcterms:W3CDTF">2025-07-14T10:13:57Z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