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4_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Ceny UE bydła żywego" sheetId="63" r:id="rId11"/>
    <sheet name="Handel-zagr. I-XI_2020" sheetId="60" r:id="rId12"/>
    <sheet name="Eksport I-XI_2020" sheetId="61" r:id="rId13"/>
    <sheet name="Import_I-XI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0" sheetId="36" r:id="rId20"/>
    <sheet name="Baza_cen sprzedaży_2017-2020" sheetId="50" r:id="rId21"/>
  </sheets>
  <definedNames>
    <definedName name="_xlnm._FilterDatabase" localSheetId="15" hidden="1">'Eksport 2019ost.'!#REF!</definedName>
    <definedName name="_xlnm._FilterDatabase" localSheetId="12" hidden="1">'Eksport I-XI_2020'!$A$6:$D$25</definedName>
    <definedName name="_xlnm._FilterDatabase" localSheetId="13" hidden="1">'Import_I-XI_2020'!$K$7:$N$33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L506" i="36" l="1"/>
  <c r="M486" i="36"/>
  <c r="L342" i="36"/>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06" i="36"/>
  <c r="Q504" i="36"/>
  <c r="K498" i="36"/>
  <c r="M497" i="36"/>
  <c r="F497" i="36"/>
  <c r="M496" i="36"/>
  <c r="J496" i="36"/>
  <c r="W495" i="36"/>
  <c r="B494" i="36"/>
  <c r="V488" i="36"/>
  <c r="H488" i="36"/>
  <c r="G488" i="36"/>
  <c r="W487" i="36"/>
  <c r="H487" i="36"/>
  <c r="G487" i="36"/>
  <c r="H486" i="36"/>
  <c r="H485" i="36"/>
  <c r="G485" i="36"/>
  <c r="S484" i="36"/>
  <c r="H484" i="36"/>
  <c r="G484" i="36"/>
  <c r="R483" i="36"/>
  <c r="H483" i="36"/>
  <c r="G483" i="36"/>
  <c r="B483" i="36"/>
  <c r="H482" i="36"/>
  <c r="G482" i="36"/>
  <c r="S472" i="36"/>
  <c r="M467" i="36"/>
  <c r="L466" i="36"/>
  <c r="M461" i="36"/>
  <c r="Z455" i="36"/>
  <c r="W455" i="36"/>
  <c r="V455" i="36"/>
  <c r="S455" i="36"/>
  <c r="R455" i="36"/>
  <c r="Q455" i="36"/>
  <c r="P455" i="36"/>
  <c r="M455" i="36"/>
  <c r="L455" i="36"/>
  <c r="K455" i="36"/>
  <c r="J455" i="36"/>
  <c r="I455" i="36"/>
  <c r="H455" i="36"/>
  <c r="G455" i="36"/>
  <c r="F455" i="36"/>
  <c r="E455" i="36"/>
  <c r="D455" i="36"/>
  <c r="C455" i="36"/>
  <c r="B455" i="36"/>
  <c r="J454" i="36"/>
  <c r="H445" i="36"/>
  <c r="B441" i="36"/>
  <c r="Z436" i="36"/>
  <c r="W436" i="36"/>
  <c r="V436" i="36"/>
  <c r="S436" i="36"/>
  <c r="R436" i="36"/>
  <c r="Q436" i="36"/>
  <c r="P436" i="36"/>
  <c r="M436" i="36"/>
  <c r="L436" i="36"/>
  <c r="K436" i="36"/>
  <c r="J436" i="36"/>
  <c r="I436" i="36"/>
  <c r="H436" i="36"/>
  <c r="G436" i="36"/>
  <c r="F436" i="36"/>
  <c r="E436" i="36"/>
  <c r="D436" i="36"/>
  <c r="C436" i="36"/>
  <c r="B436" i="36"/>
  <c r="I435" i="36"/>
  <c r="P429" i="36"/>
  <c r="G428" i="36"/>
  <c r="L425" i="36"/>
  <c r="E424" i="36"/>
  <c r="J418" i="36"/>
  <c r="D417" i="36"/>
  <c r="P411" i="36"/>
  <c r="R410" i="36"/>
  <c r="V409" i="36"/>
  <c r="D409" i="36"/>
  <c r="I408" i="36"/>
  <c r="R407" i="36"/>
  <c r="E407" i="36"/>
  <c r="M406" i="36"/>
  <c r="B406" i="36"/>
  <c r="J402" i="36"/>
  <c r="W401" i="36"/>
  <c r="H401" i="36"/>
  <c r="R400" i="36"/>
  <c r="E400" i="36"/>
  <c r="M399" i="36"/>
  <c r="C399" i="36"/>
  <c r="K398" i="36"/>
  <c r="W397" i="36"/>
  <c r="H397" i="36"/>
  <c r="R393" i="36"/>
  <c r="F393" i="36"/>
  <c r="P392" i="36"/>
  <c r="C392" i="36"/>
  <c r="K391" i="36"/>
  <c r="W390" i="36"/>
  <c r="I390" i="36"/>
  <c r="S389" i="36"/>
  <c r="F389" i="36"/>
  <c r="P388" i="36"/>
  <c r="C388" i="36"/>
  <c r="L384" i="36"/>
  <c r="Z383" i="36"/>
  <c r="I383" i="36"/>
  <c r="S382" i="36"/>
  <c r="F382" i="36"/>
  <c r="Q381" i="36"/>
  <c r="D381" i="36"/>
  <c r="L380" i="36"/>
  <c r="Z379" i="36"/>
  <c r="I379" i="36"/>
  <c r="Z344" i="36"/>
  <c r="Z508" i="36" s="1"/>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L333" i="36"/>
  <c r="L497" i="36" s="1"/>
  <c r="K333" i="36"/>
  <c r="K497" i="36" s="1"/>
  <c r="J333" i="36"/>
  <c r="J497" i="36" s="1"/>
  <c r="I333" i="36"/>
  <c r="I497" i="36" s="1"/>
  <c r="H333" i="36"/>
  <c r="H497" i="36" s="1"/>
  <c r="G333" i="36"/>
  <c r="G497" i="36" s="1"/>
  <c r="F333" i="36"/>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I240" i="36"/>
  <c r="I402" i="36" s="1"/>
  <c r="H240" i="36"/>
  <c r="H402" i="36" s="1"/>
  <c r="G240" i="36"/>
  <c r="G402" i="36" s="1"/>
  <c r="F240" i="36"/>
  <c r="F402" i="36" s="1"/>
  <c r="E240" i="36"/>
  <c r="E402" i="36" s="1"/>
  <c r="D240" i="36"/>
  <c r="D402" i="36" s="1"/>
  <c r="C240" i="36"/>
  <c r="C402" i="36" s="1"/>
  <c r="B240" i="36"/>
  <c r="B402" i="36" s="1"/>
  <c r="Z239" i="36"/>
  <c r="Z401" i="36" s="1"/>
  <c r="W239" i="36"/>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L237" i="36"/>
  <c r="L399" i="36" s="1"/>
  <c r="K237" i="36"/>
  <c r="K399" i="36" s="1"/>
  <c r="J237" i="36"/>
  <c r="J399" i="36" s="1"/>
  <c r="I237" i="36"/>
  <c r="I399" i="36" s="1"/>
  <c r="H237" i="36"/>
  <c r="H399" i="36" s="1"/>
  <c r="G237" i="36"/>
  <c r="G399" i="36" s="1"/>
  <c r="F237" i="36"/>
  <c r="F399" i="36" s="1"/>
  <c r="E237" i="36"/>
  <c r="E399" i="36" s="1"/>
  <c r="D237" i="36"/>
  <c r="D399" i="36" s="1"/>
  <c r="C237" i="36"/>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Q231" i="36"/>
  <c r="Q393" i="36" s="1"/>
  <c r="P231" i="36"/>
  <c r="P393" i="36" s="1"/>
  <c r="M231" i="36"/>
  <c r="M393" i="36" s="1"/>
  <c r="L231" i="36"/>
  <c r="L393" i="36" s="1"/>
  <c r="K231" i="36"/>
  <c r="K393" i="36" s="1"/>
  <c r="J231" i="36"/>
  <c r="J393" i="36" s="1"/>
  <c r="I231" i="36"/>
  <c r="I393" i="36" s="1"/>
  <c r="H231" i="36"/>
  <c r="H393" i="36" s="1"/>
  <c r="G231" i="36"/>
  <c r="G393" i="36" s="1"/>
  <c r="F231" i="36"/>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V228" i="36"/>
  <c r="V390" i="36" s="1"/>
  <c r="S228" i="36"/>
  <c r="S390" i="36" s="1"/>
  <c r="R228" i="36"/>
  <c r="R390" i="36" s="1"/>
  <c r="Q228" i="36"/>
  <c r="Q390" i="36" s="1"/>
  <c r="P228" i="36"/>
  <c r="P390" i="36" s="1"/>
  <c r="M228" i="36"/>
  <c r="M390" i="36" s="1"/>
  <c r="L228" i="36"/>
  <c r="L390" i="36" s="1"/>
  <c r="K228" i="36"/>
  <c r="K390" i="36" s="1"/>
  <c r="J228" i="36"/>
  <c r="J390" i="36" s="1"/>
  <c r="I228" i="36"/>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B226" i="36"/>
  <c r="B388" i="36" s="1"/>
  <c r="Z222" i="36"/>
  <c r="Z384" i="36" s="1"/>
  <c r="W222" i="36"/>
  <c r="W384" i="36" s="1"/>
  <c r="V222" i="36"/>
  <c r="V384" i="36" s="1"/>
  <c r="S222" i="36"/>
  <c r="S384" i="36" s="1"/>
  <c r="R222" i="36"/>
  <c r="R384" i="36" s="1"/>
  <c r="Q222" i="36"/>
  <c r="Q384" i="36" s="1"/>
  <c r="P222" i="36"/>
  <c r="P384" i="36" s="1"/>
  <c r="M222" i="36"/>
  <c r="M384" i="36" s="1"/>
  <c r="L222" i="36"/>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E220" i="36"/>
  <c r="E382" i="36" s="1"/>
  <c r="D220" i="36"/>
  <c r="D382" i="36" s="1"/>
  <c r="C220" i="36"/>
  <c r="C382" i="36" s="1"/>
  <c r="B220" i="36"/>
  <c r="B382" i="36" s="1"/>
  <c r="Z219" i="36"/>
  <c r="Z381" i="36" s="1"/>
  <c r="W219" i="36"/>
  <c r="W381" i="36" s="1"/>
  <c r="V219" i="36"/>
  <c r="V381" i="36" s="1"/>
  <c r="S219" i="36"/>
  <c r="S381" i="36" s="1"/>
  <c r="R219" i="36"/>
  <c r="R381" i="36" s="1"/>
  <c r="Q219" i="36"/>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<sst xmlns="http://schemas.openxmlformats.org/spreadsheetml/2006/main" count="6164" uniqueCount="525">
  <si>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</si>
  <si>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</si>
  <si>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</si>
  <si>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</si>
  <si>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</si>
  <si>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</si>
  <si>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</si>
  <si>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</si>
  <si>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</si>
  <si>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</si>
  <si>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</si>
  <si>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</si>
  <si>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</si>
  <si>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</si>
  <si>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</si>
  <si>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</si>
  <si>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</si>
  <si>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</si>
  <si>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</si>
  <si>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</si>
  <si>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</si>
  <si>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</si>
  <si>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</si>
  <si>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</si>
  <si>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</si>
  <si>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</si>
  <si>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</si>
  <si>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</si>
  <si>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</si>
  <si>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</si>
  <si>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</si>
  <si>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</si>
  <si>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</si>
  <si>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</si>
  <si>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</si>
  <si>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</si>
  <si>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</si>
  <si>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</si>
  <si>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</si>
  <si>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</si>
  <si>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</si>
  <si>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</si>
  <si>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</si>
  <si>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</si>
  <si>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</si>
  <si>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</si>
  <si>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</si>
  <si>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</si>
  <si>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</si>
  <si>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</si>
  <si>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</si>
  <si>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</si>
  <si>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</si>
  <si>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</si>
  <si>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</si>
  <si>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</si>
  <si>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</si>
  <si>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</si>
  <si>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</si>
  <si>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</si>
  <si>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</si>
  <si>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</si>
  <si>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</si>
  <si>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</si>
  <si>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</si>
  <si>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</si>
  <si>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</si>
  <si>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</si>
  <si>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</si>
  <si>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</si>
  <si>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</si>
  <si>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</si>
  <si>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</si>
  <si>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</si>
  <si>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</si>
  <si>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</si>
  <si>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</si>
  <si>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</si>
  <si>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</si>
  <si>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</si>
  <si>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</si>
  <si>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</si>
  <si>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</si>
  <si>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</si>
  <si>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</si>
  <si>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</si>
  <si>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</si>
  <si>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</si>
  <si>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</si>
  <si>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</si>
  <si>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</si>
  <si>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</si>
  <si>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</si>
  <si>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</si>
  <si>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</si>
  <si>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</si>
  <si>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</si>
  <si>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</si>
  <si>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</si>
  <si>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</si>
  <si>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</si>
  <si>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</si>
  <si>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</si>
  <si>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</si>
  <si>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</si>
  <si>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</si>
  <si>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</si>
  <si>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</si>
  <si>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</si>
  <si>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</si>
  <si>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</si>
  <si>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</si>
  <si>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</si>
  <si>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</si>
  <si>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</si>
  <si>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</si>
  <si>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</si>
  <si>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</si>
  <si>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</si>
  <si>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</si>
  <si>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</si>
  <si>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</si>
  <si>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</si>
  <si>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</si>
  <si>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</si>
  <si>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</si>
  <si>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</si>
  <si>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</si>
  <si>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</si>
  <si>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</si>
  <si>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</si>
  <si>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</si>
  <si>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</si>
  <si>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</si>
  <si>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</si>
  <si>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</si>
  <si>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</si>
  <si>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</si>
  <si>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</si>
  <si>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</si>
  <si>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</si>
  <si>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</si>
  <si>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</si>
  <si>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</si>
  <si>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</si>
  <si>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</si>
  <si>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</si>
  <si>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</si>
  <si>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</si>
  <si>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</si>
  <si>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</si>
  <si>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</si>
  <si>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</si>
  <si>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</si>
  <si>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</si>
  <si>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</si>
  <si>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</si>
  <si>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</si>
  <si>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</si>
  <si>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</si>
  <si>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</si>
  <si>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</si>
  <si>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</si>
  <si>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</si>
  <si>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</si>
  <si>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</si>
  <si>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</si>
  <si>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</si>
  <si>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</si>
  <si>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</si>
  <si>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</si>
  <si>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</si>
  <si>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</si>
  <si>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</si>
  <si>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</si>
  <si>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</si>
  <si>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</si>
  <si>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</si>
  <si>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</si>
  <si>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</si>
  <si>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</si>
  <si>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</si>
  <si>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</si>
  <si>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</si>
  <si>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</si>
  <si>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</si>
  <si>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</si>
  <si>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</si>
  <si>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</si>
  <si>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</si>
  <si>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</si>
  <si>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</si>
  <si>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</si>
  <si>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</si>
  <si>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</si>
  <si>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</si>
  <si>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</si>
  <si>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</si>
  <si>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</si>
  <si>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</si>
  <si>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</si>
  <si>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</si>
  <si>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</si>
  <si>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</si>
  <si>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</si>
  <si>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</si>
  <si>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</si>
  <si>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</si>
  <si>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</si>
  <si>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</si>
  <si>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</si>
  <si>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</si>
  <si>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</si>
  <si>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</si>
  <si>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</si>
  <si>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</si>
  <si>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</si>
  <si>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</si>
  <si>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</si>
  <si>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</si>
  <si>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</si>
  <si>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</si>
  <si>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</si>
  <si>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</si>
  <si>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</si>
  <si>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</si>
  <si>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</si>
  <si>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</si>
  <si>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</si>
  <si>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</si>
  <si>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</si>
  <si>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</si>
  <si>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</si>
  <si>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</si>
  <si>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</si>
  <si>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</si>
  <si>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</si>
  <si>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</si>
  <si>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</si>
  <si>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</si>
  <si>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</si>
  <si>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</si>
  <si>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</si>
  <si>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</si>
  <si>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</si>
  <si>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</si>
  <si>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</si>
  <si>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</si>
  <si>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</si>
  <si>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</si>
  <si>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</si>
  <si>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</si>
  <si>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</si>
  <si>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</si>
  <si>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</si>
  <si>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</si>
  <si>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</si>
  <si>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</si>
  <si>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</si>
  <si>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</si>
  <si>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</si>
  <si>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</si>
  <si>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</si>
  <si>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</si>
  <si>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</si>
  <si>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</si>
  <si>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</si>
  <si>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</si>
  <si>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</si>
  <si>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</si>
  <si>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</si>
  <si>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</si>
  <si>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</si>
  <si>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</si>
  <si>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</si>
  <si>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</si>
  <si>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</si>
  <si>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</si>
  <si>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</si>
  <si>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</si>
  <si>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</si>
  <si>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</si>
  <si>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</si>
  <si>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</si>
  <si>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</si>
  <si>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</si>
  <si>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</si>
  <si>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</si>
  <si>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</si>
  <si>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</si>
  <si>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</si>
  <si>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</si>
  <si>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</si>
  <si>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</si>
  <si>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</si>
  <si>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</si>
  <si>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</si>
  <si>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</si>
  <si>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</si>
  <si>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</si>
  <si>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</si>
  <si>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</si>
  <si>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</si>
  <si>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</si>
  <si>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</si>
  <si>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</si>
  <si>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</si>
  <si>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</si>
  <si>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</si>
  <si>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</si>
  <si>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</si>
  <si>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</si>
  <si>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</si>
  <si>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</si>
  <si>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</si>
  <si>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</si>
  <si>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</si>
  <si>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</si>
  <si>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</si>
  <si>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</si>
  <si>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</si>
  <si>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</si>
  <si>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</si>
  <si>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</si>
  <si>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</si>
  <si>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</si>
  <si>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</si>
  <si>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</si>
  <si>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</si>
  <si>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</si>
  <si>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</si>
  <si>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</si>
  <si>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</si>
  <si>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</si>
  <si>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</si>
  <si>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</si>
  <si>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</si>
  <si>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</si>
  <si>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</si>
  <si>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</si>
  <si>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</si>
  <si>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</si>
  <si>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</si>
  <si>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</si>
  <si>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</si>
  <si>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</si>
  <si>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</si>
  <si>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</si>
  <si>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</si>
  <si>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</si>
  <si>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</si>
  <si>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</si>
  <si>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</si>
  <si>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</si>
  <si>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</si>
  <si>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</si>
  <si>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</si>
  <si>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</si>
  <si>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</si>
  <si>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</si>
  <si>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</si>
  <si>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</si>
  <si>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</si>
  <si>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</si>
  <si>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</si>
  <si>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</si>
  <si>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</si>
  <si>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</si>
  <si>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</si>
  <si>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</si>
  <si>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</si>
  <si>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</si>
  <si>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</si>
  <si>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</si>
  <si>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</si>
  <si>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</si>
  <si>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</si>
  <si>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</si>
  <si>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</si>
  <si>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</si>
  <si>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</si>
  <si>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</si>
  <si>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</si>
  <si>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</si>
  <si>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</si>
  <si>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</si>
  <si>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</si>
  <si>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</si>
  <si>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</si>
  <si>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</si>
  <si>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</si>
  <si>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</si>
  <si>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</si>
  <si>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</si>
  <si>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</si>
  <si>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</si>
  <si>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</si>
  <si>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</si>
  <si>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</si>
  <si>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</si>
  <si>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</si>
  <si>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</si>
  <si>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</si>
  <si>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</si>
  <si>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</si>
  <si>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</si>
  <si>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</si>
  <si>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</si>
  <si>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</si>
  <si>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</si>
  <si>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</si>
  <si>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</si>
  <si>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</si>
  <si>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</si>
  <si>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</si>
  <si>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</si>
  <si>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</si>
  <si>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</si>
  <si>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</si>
  <si>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</si>
  <si>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</si>
  <si>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</si>
  <si>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</si>
  <si>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</si>
  <si>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</si>
  <si>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</si>
  <si>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</si>
  <si>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</si>
  <si>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</si>
  <si>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</si>
  <si>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</si>
  <si>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</si>
  <si>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</si>
  <si>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</si>
  <si>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</si>
  <si>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</si>
  <si>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</si>
  <si>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</si>
  <si>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</si>
  <si>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</si>
  <si>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</si>
  <si>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</si>
  <si>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</si>
  <si>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</si>
  <si>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</si>
  <si>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</si>
  <si>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</si>
  <si>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</si>
  <si>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</si>
  <si>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</si>
  <si>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</si>
  <si>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</si>
  <si>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</si>
  <si>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</si>
  <si>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</si>
  <si>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</si>
  <si>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</si>
  <si>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</si>
  <si>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</si>
  <si>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</si>
  <si>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</si>
  <si>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</si>
  <si>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</si>
  <si>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</si>
  <si>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</si>
  <si>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</si>
  <si>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</si>
  <si>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</si>
  <si>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</si>
  <si>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UK</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</si>
  <si>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</si>
  <si>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</si>
  <si>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</si>
  <si>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</si>
  <si>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</si>
  <si>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</si>
  <si>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</si>
  <si>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</si>
  <si>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</si>
  <si>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</si>
  <si>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</si>
  <si>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</si>
  <si>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</si>
  <si>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</si>
  <si>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</si>
  <si>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</si>
  <si>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</si>
  <si>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</si>
  <si>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</si>
  <si>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</si>
  <si>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</si>
  <si>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</si>
  <si>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</si>
  <si>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</si>
  <si>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</si>
  <si>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</si>
  <si>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</si>
  <si>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</si>
  <si>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</si>
  <si>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 2020 r.</t>
    </r>
    <r>
      <rPr>
        <b/>
        <sz val="14"/>
        <color indexed="8"/>
        <rFont val="Arial"/>
        <family val="2"/>
        <charset val="238"/>
      </rPr>
      <t xml:space="preserve"> (dane wstępne)</t>
    </r>
  </si>
  <si>
    <t>OKRES: I-XI - 2020 r. (wstępne) - ważniejsze państwa</t>
  </si>
  <si>
    <t>Kosowo</t>
  </si>
  <si>
    <t>Szwajcaria</t>
  </si>
  <si>
    <t>I-XI 2020 r. (wstępne)</t>
  </si>
  <si>
    <t>I-XI 2019 r.</t>
  </si>
  <si>
    <t>zmiana w stos. do I-XI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</si>
  <si>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 2020 r. (dane wstępne)  </t>
    </r>
    <r>
      <rPr>
        <b/>
        <sz val="11"/>
        <rFont val="Times New Roman"/>
        <family val="1"/>
        <charset val="238"/>
      </rPr>
      <t>w porównaniu do I-XI 2019 r.  (</t>
    </r>
    <r>
      <rPr>
        <i/>
        <sz val="11"/>
        <rFont val="Times New Roman"/>
        <family val="1"/>
        <charset val="238"/>
      </rPr>
      <t>wg wstępnych danych Min. Finansów</t>
    </r>
    <r>
      <rPr>
        <b/>
        <sz val="11"/>
        <rFont val="Times New Roman"/>
        <family val="1"/>
        <charset val="238"/>
      </rPr>
      <t>).</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</si>
  <si>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 2020 r. (dane wstępne) </t>
    </r>
    <r>
      <rPr>
        <b/>
        <sz val="11"/>
        <rFont val="Times New Roman"/>
        <family val="1"/>
        <charset val="238"/>
      </rPr>
      <t xml:space="preserve">w porównaniu do I-XI 2019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</si>
  <si>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 2020 r.</t>
    </r>
    <r>
      <rPr>
        <b/>
        <sz val="14"/>
        <color indexed="8"/>
        <rFont val="Arial"/>
        <family val="2"/>
        <charset val="238"/>
      </rPr>
      <t xml:space="preserve"> (dane wstępne)</t>
    </r>
  </si>
  <si>
    <t>OKRES: I-XI 2020 r. (wstępne) - ważniejsze państwa</t>
  </si>
  <si>
    <t>Argentyna</t>
  </si>
  <si>
    <t>Brazylia</t>
  </si>
  <si>
    <t>Dane nie zostały przesłane - niektóre ceny takie same jak tydzień wcześniej: EL</t>
  </si>
  <si>
    <t>Tablica 4. Ceny sprzedaży netto (bez VAT) ćwierci wołowych (kraj) wg makroregionów</t>
  </si>
  <si>
    <t>24.01.2021</t>
  </si>
  <si>
    <r>
      <t xml:space="preserve">Tablica 5. Średnie ceny sprzedaży netto (bez VAT) elementów mięsa wołowego wg makroregionów </t>
    </r>
    <r>
      <rPr>
        <b/>
        <sz val="14"/>
        <color rgb="FF0000FF"/>
        <rFont val="Times New Roman CE"/>
        <family val="1"/>
        <charset val="238"/>
      </rPr>
      <t>w okresie: 25.01 - 31.01.2021</t>
    </r>
  </si>
  <si>
    <t>31.01.2021</t>
  </si>
  <si>
    <t>Tydzień 04/2021</t>
  </si>
  <si>
    <t>25.01 - 31.01.2021r.</t>
  </si>
  <si>
    <t>Tydz. 04/2021</t>
  </si>
  <si>
    <t>2021-01-24</t>
  </si>
  <si>
    <t>2021-01-25 - 2021-01-31</t>
  </si>
  <si>
    <t>NR 04/2021</t>
  </si>
  <si>
    <t>04.02.2021 r.</t>
  </si>
  <si>
    <t>Notowania z okresu: 25.01 - 31.01.2021r.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</si>
</sst>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0" tint="-0.249977111117893"/>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0">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23">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1" fillId="65" borderId="4"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2" fontId="221" fillId="64" borderId="111" xfId="101" applyNumberFormat="1" applyFont="1" applyFill="1" applyBorder="1"/>
    <xf numFmtId="2" fontId="221" fillId="64" borderId="112" xfId="101" applyNumberFormat="1" applyFont="1" applyFill="1" applyBorder="1"/>
    <xf numFmtId="2" fontId="221" fillId="64" borderId="113" xfId="101" applyNumberFormat="1" applyFont="1" applyFill="1" applyBorder="1"/>
    <xf numFmtId="2" fontId="221" fillId="64" borderId="104" xfId="101" applyNumberFormat="1" applyFont="1" applyFill="1" applyBorder="1"/>
    <xf numFmtId="2" fontId="221" fillId="65" borderId="102" xfId="101" applyNumberFormat="1" applyFont="1" applyFill="1" applyBorder="1"/>
    <xf numFmtId="0" fontId="194" fillId="60" borderId="34" xfId="0" applyFont="1" applyFill="1" applyBorder="1" applyAlignment="1">
      <alignment horizontal="right"/>
    </xf>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4" fontId="223" fillId="65" borderId="64" xfId="101" applyNumberFormat="1" applyFont="1" applyFill="1" applyBorder="1"/>
    <xf numFmtId="0" fontId="224" fillId="0" borderId="0" xfId="0" applyFont="1"/>
    <xf numFmtId="0" fontId="225" fillId="60" borderId="34" xfId="0" applyFont="1" applyFill="1" applyBorder="1" applyAlignment="1">
      <alignment horizontal="right"/>
    </xf>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77" fontId="225" fillId="65" borderId="64"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1" fontId="225" fillId="65" borderId="52" xfId="0" applyNumberFormat="1" applyFont="1" applyFill="1" applyBorder="1"/>
    <xf numFmtId="0" fontId="227" fillId="0" borderId="0" xfId="0" applyFont="1"/>
    <xf numFmtId="0" fontId="228" fillId="60" borderId="34" xfId="0" applyFont="1" applyFill="1" applyBorder="1" applyAlignment="1">
      <alignment horizontal="right"/>
    </xf>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2" fontId="228" fillId="65" borderId="64" xfId="0" applyNumberFormat="1" applyFont="1" applyFill="1" applyBorder="1"/>
    <xf numFmtId="0" fontId="194" fillId="60" borderId="114" xfId="0" applyFont="1" applyFill="1" applyBorder="1"/>
    <xf numFmtId="0" fontId="194" fillId="60" borderId="115" xfId="0" applyFont="1" applyFill="1" applyBorder="1"/>
    <xf numFmtId="0" fontId="194" fillId="64" borderId="115" xfId="0" applyFont="1" applyFill="1" applyBorder="1"/>
    <xf numFmtId="0" fontId="194" fillId="65" borderId="116" xfId="0" applyFont="1" applyFill="1" applyBorder="1"/>
    <xf numFmtId="0" fontId="228" fillId="60" borderId="50" xfId="0" applyFont="1" applyFill="1" applyBorder="1" applyAlignment="1">
      <alignment horizontal="right"/>
    </xf>
    <xf numFmtId="2" fontId="228" fillId="60" borderId="26" xfId="0" applyNumberFormat="1" applyFont="1" applyFill="1" applyBorder="1"/>
    <xf numFmtId="2" fontId="228" fillId="60" borderId="43" xfId="0" applyNumberFormat="1" applyFont="1" applyFill="1" applyBorder="1"/>
    <xf numFmtId="2" fontId="228" fillId="60" borderId="117" xfId="0" applyNumberFormat="1" applyFont="1" applyFill="1" applyBorder="1"/>
    <xf numFmtId="2" fontId="228" fillId="64" borderId="40" xfId="0" applyNumberFormat="1" applyFont="1" applyFill="1" applyBorder="1"/>
    <xf numFmtId="2" fontId="228" fillId="65" borderId="42" xfId="0" applyNumberFormat="1" applyFont="1" applyFill="1" applyBorder="1"/>
    <xf numFmtId="0" fontId="194" fillId="60" borderId="0" xfId="0" applyFont="1" applyFill="1"/>
    <xf numFmtId="0" fontId="220" fillId="64" borderId="32" xfId="0" applyFont="1" applyFill="1" applyBorder="1" applyAlignment="1">
      <alignment horizontal="center" vertical="center"/>
    </xf>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1" fontId="225" fillId="65" borderId="64" xfId="0" applyNumberFormat="1" applyFont="1" applyFill="1" applyBorder="1"/>
    <xf numFmtId="2" fontId="229" fillId="64" borderId="112" xfId="101" applyNumberFormat="1" applyFont="1" applyFill="1" applyBorder="1"/>
    <xf numFmtId="2" fontId="223" fillId="65" borderId="64" xfId="101" applyNumberFormat="1" applyFont="1" applyFill="1" applyBorder="1"/>
    <xf numFmtId="2" fontId="230" fillId="64" borderId="112"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96" xfId="0" applyFont="1" applyFill="1" applyBorder="1" applyAlignment="1">
      <alignment horizontal="right"/>
    </xf>
    <xf numFmtId="0" fontId="221" fillId="64" borderId="118" xfId="0" applyFont="1" applyFill="1" applyBorder="1"/>
    <xf numFmtId="0" fontId="221" fillId="64" borderId="119" xfId="0" applyFont="1" applyFill="1" applyBorder="1"/>
    <xf numFmtId="2" fontId="221" fillId="64" borderId="119" xfId="0" applyNumberFormat="1" applyFont="1" applyFill="1" applyBorder="1"/>
    <xf numFmtId="2" fontId="221" fillId="65" borderId="99" xfId="0" applyNumberFormat="1" applyFont="1" applyFill="1" applyBorder="1"/>
    <xf numFmtId="4" fontId="194" fillId="60" borderId="10" xfId="0" applyNumberFormat="1" applyFont="1" applyFill="1" applyBorder="1"/>
    <xf numFmtId="4" fontId="194" fillId="64" borderId="37" xfId="0" applyNumberFormat="1" applyFont="1" applyFill="1" applyBorder="1"/>
    <xf numFmtId="4" fontId="194" fillId="65" borderId="38"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1" fontId="225" fillId="65" borderId="38" xfId="0" applyNumberFormat="1" applyFont="1" applyFill="1" applyBorder="1"/>
    <xf numFmtId="2" fontId="228" fillId="64" borderId="39" xfId="0" applyNumberFormat="1" applyFont="1" applyFill="1" applyBorder="1"/>
    <xf numFmtId="2" fontId="228" fillId="65" borderId="40" xfId="0" applyNumberFormat="1" applyFont="1" applyFill="1" applyBorder="1"/>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4" fontId="5" fillId="0" borderId="47" xfId="0" applyNumberFormat="1" applyFont="1" applyBorder="1" applyAlignment="1">
      <alignment horizontal="center" vertical="center" wrapText="1"/>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2" fontId="14" fillId="0" borderId="58" xfId="0" quotePrefix="1" applyNumberFormat="1" applyFont="1" applyFill="1" applyBorder="1"/>
    <xf numFmtId="165" fontId="34" fillId="60" borderId="29" xfId="0" applyNumberFormat="1" applyFont="1" applyFill="1" applyBorder="1" applyAlignment="1">
      <alignment horizontal="center"/>
    </xf>
    <xf numFmtId="0" fontId="4" fillId="0" borderId="11" xfId="0" applyFont="1" applyBorder="1" applyAlignment="1">
      <alignment horizontal="center"/>
    </xf>
    <xf numFmtId="0" fontId="194" fillId="60" borderId="0" xfId="96" applyFont="1" applyFill="1" applyBorder="1" applyAlignment="1">
      <alignment horizontal="center" vertical="center"/>
    </xf>
    <xf numFmtId="0" fontId="194" fillId="60" borderId="0" xfId="96" applyFont="1" applyFill="1" applyAlignment="1">
      <alignment vertical="center"/>
    </xf>
    <xf numFmtId="0" fontId="197" fillId="64" borderId="36" xfId="96" applyFont="1" applyFill="1" applyBorder="1" applyAlignment="1" applyProtection="1">
      <alignment horizontal="center" vertical="center"/>
      <protection locked="0"/>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0" fontId="197" fillId="64" borderId="38" xfId="96" applyFont="1" applyFill="1" applyBorder="1" applyAlignment="1" applyProtection="1">
      <alignment horizontal="center" vertical="center"/>
      <protection locked="0"/>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0" fontId="197" fillId="64" borderId="40" xfId="96" applyFont="1" applyFill="1" applyBorder="1" applyAlignment="1" applyProtection="1">
      <alignment horizontal="center" vertical="center"/>
      <protection locked="0"/>
    </xf>
    <xf numFmtId="2" fontId="198" fillId="60" borderId="105" xfId="96" applyNumberFormat="1" applyFont="1" applyFill="1" applyBorder="1" applyAlignment="1">
      <alignment horizontal="center" vertical="center"/>
    </xf>
    <xf numFmtId="2" fontId="198" fillId="60" borderId="106" xfId="96" applyNumberFormat="1" applyFont="1" applyFill="1" applyBorder="1" applyAlignment="1">
      <alignment horizontal="center" vertical="center"/>
    </xf>
    <xf numFmtId="2" fontId="198" fillId="64" borderId="106" xfId="96"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96"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194" fillId="60" borderId="0" xfId="96" applyFont="1" applyFill="1" applyBorder="1" applyAlignment="1">
      <alignment horizontal="center" vertical="center"/>
    </xf>
    <xf numFmtId="0" fontId="198" fillId="60" borderId="0" xfId="96" applyFont="1" applyFill="1" applyBorder="1" applyAlignment="1" applyProtection="1">
      <alignment horizontal="center" vertical="center"/>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43" fontId="198" fillId="60" borderId="3" xfId="229" applyFont="1" applyFill="1" applyBorder="1" applyAlignment="1">
      <alignment horizontal="center" vertical="center"/>
    </xf>
    <xf numFmtId="2" fontId="14" fillId="0" borderId="64"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8" fillId="64" borderId="33"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3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5" name="Obraz 4"/>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95250</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30517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B10" sqref="B10"/>
    </sheetView>
  </sheetViews>
  <sheetFormatPr defaultRowHeight="11.25"/>
  <cols>
    <col min="1" max="1" width="4.42578125" style="1167" customWidth="1"/>
    <col min="2" max="2" width="13.7109375" style="1167" customWidth="1"/>
    <col min="3" max="3" width="10.28515625" style="1167" customWidth="1"/>
    <col min="4" max="4" width="10.7109375" style="1167" customWidth="1"/>
    <col min="5" max="6" width="9.140625" style="1167"/>
    <col min="7" max="7" width="12.42578125" style="1167" customWidth="1"/>
    <col min="8" max="16384" width="9.140625" style="1167"/>
  </cols>
  <sheetData>
    <row r="2" spans="1:10" ht="12.75">
      <c r="B2" s="1168" t="s">
        <v>0</v>
      </c>
      <c r="G2" s="1169" t="s">
        <v>523</v>
      </c>
      <c r="I2" s="1170"/>
    </row>
    <row r="3" spans="1:10" ht="12.75">
      <c r="B3" s="1168" t="s">
        <v>444</v>
      </c>
    </row>
    <row r="5" spans="1:10">
      <c r="B5" s="1171" t="s">
        <v>445</v>
      </c>
      <c r="C5" s="1171"/>
      <c r="D5" s="1171"/>
      <c r="E5" s="1171"/>
      <c r="F5" s="1171"/>
    </row>
    <row r="6" spans="1:10">
      <c r="B6" s="1172"/>
      <c r="C6" s="1173"/>
      <c r="D6" s="1174"/>
      <c r="E6" s="1174"/>
      <c r="F6" s="1174"/>
      <c r="G6" s="1174"/>
      <c r="H6" s="1174"/>
      <c r="I6" s="1174"/>
      <c r="J6" s="1174"/>
    </row>
    <row r="7" spans="1:10">
      <c r="B7" s="1172" t="s">
        <v>1</v>
      </c>
      <c r="C7" s="1173"/>
      <c r="D7" s="1174"/>
      <c r="E7" s="1174"/>
      <c r="F7" s="1174"/>
      <c r="G7" s="1174"/>
      <c r="H7" s="1174"/>
      <c r="I7" s="1174"/>
      <c r="J7" s="1174"/>
    </row>
    <row r="8" spans="1:10">
      <c r="B8" s="1172" t="s">
        <v>2</v>
      </c>
      <c r="C8" s="1173"/>
      <c r="D8" s="1174"/>
      <c r="E8" s="1174"/>
      <c r="F8" s="1174"/>
      <c r="G8" s="1174"/>
      <c r="H8" s="1174"/>
      <c r="I8" s="1174"/>
      <c r="J8" s="1174"/>
    </row>
    <row r="9" spans="1:10" ht="23.25">
      <c r="B9" s="1174"/>
      <c r="C9" s="1174"/>
      <c r="D9" s="1174"/>
      <c r="E9" s="1174"/>
      <c r="H9" s="1174"/>
      <c r="I9" s="1174"/>
      <c r="J9" s="1175"/>
    </row>
    <row r="10" spans="1:10" ht="24.75" customHeight="1">
      <c r="B10" s="1176" t="s">
        <v>522</v>
      </c>
      <c r="C10" s="1177"/>
      <c r="D10" s="1178" t="s">
        <v>68</v>
      </c>
      <c r="E10" s="1175"/>
      <c r="F10" s="1175"/>
      <c r="G10" s="1175"/>
      <c r="H10" s="1175"/>
      <c r="I10" s="1175"/>
      <c r="J10" s="1174"/>
    </row>
    <row r="11" spans="1:10">
      <c r="B11" s="1173"/>
      <c r="C11" s="1173"/>
      <c r="E11" s="1174"/>
      <c r="F11" s="1179" t="s">
        <v>254</v>
      </c>
      <c r="G11" s="1174"/>
      <c r="H11" s="1174"/>
      <c r="I11" s="1174"/>
      <c r="J11" s="1174"/>
    </row>
    <row r="12" spans="1:10" ht="15.75">
      <c r="B12" s="1180"/>
      <c r="C12" s="1173"/>
      <c r="D12" s="1174"/>
      <c r="E12" s="1174"/>
      <c r="F12" s="1174"/>
      <c r="G12" s="1181"/>
      <c r="H12" s="1182"/>
      <c r="I12" s="1174"/>
      <c r="J12" s="1174"/>
    </row>
    <row r="13" spans="1:10" ht="15.75">
      <c r="A13" s="1174"/>
      <c r="B13" s="1176" t="s">
        <v>524</v>
      </c>
      <c r="C13" s="1183"/>
      <c r="D13" s="1183"/>
      <c r="E13" s="1183"/>
      <c r="F13" s="1174"/>
      <c r="G13" s="1174"/>
      <c r="H13" s="65"/>
      <c r="I13" s="1174"/>
      <c r="J13" s="1174"/>
    </row>
    <row r="14" spans="1:10" ht="15.75">
      <c r="A14" s="1174"/>
      <c r="B14" s="1176"/>
      <c r="C14" s="1183"/>
      <c r="D14" s="1183"/>
      <c r="E14" s="1183"/>
      <c r="F14" s="1174"/>
      <c r="G14" s="1174"/>
      <c r="H14" s="65"/>
      <c r="I14" s="1174"/>
      <c r="J14" s="1174"/>
    </row>
    <row r="15" spans="1:10">
      <c r="B15" s="1172"/>
      <c r="C15" s="1173"/>
      <c r="D15" s="1174"/>
      <c r="E15" s="1174"/>
      <c r="F15" s="1174"/>
      <c r="G15" s="1174"/>
      <c r="H15" s="1174"/>
      <c r="I15" s="1174"/>
      <c r="J15" s="1174"/>
    </row>
    <row r="16" spans="1:10">
      <c r="B16" s="1174"/>
      <c r="C16" s="1174"/>
      <c r="D16" s="1174"/>
      <c r="E16" s="1174"/>
      <c r="F16" s="1174"/>
      <c r="G16" s="1174"/>
      <c r="H16" s="1174"/>
      <c r="I16" s="1174"/>
      <c r="J16" s="1174"/>
    </row>
    <row r="17" spans="2:11">
      <c r="B17" s="1174"/>
      <c r="C17" s="1174"/>
      <c r="D17" s="1174"/>
      <c r="E17" s="1174"/>
      <c r="F17" s="1174"/>
      <c r="G17" s="1174"/>
      <c r="H17" s="1174"/>
      <c r="I17" s="1174"/>
      <c r="J17" s="1174"/>
    </row>
    <row r="18" spans="2:11">
      <c r="B18" s="1174" t="s">
        <v>498</v>
      </c>
      <c r="C18" s="1174"/>
      <c r="D18" s="1174"/>
      <c r="E18" s="1174"/>
      <c r="F18" s="1174"/>
      <c r="G18" s="1174"/>
      <c r="H18" s="1174"/>
      <c r="I18" s="1174"/>
      <c r="J18" s="1174"/>
    </row>
    <row r="19" spans="2:11">
      <c r="B19" s="1174" t="s">
        <v>3</v>
      </c>
      <c r="C19" s="1174"/>
      <c r="D19" s="1174"/>
      <c r="E19" s="1174"/>
      <c r="F19" s="1174"/>
      <c r="G19" s="1174"/>
      <c r="H19" s="1174"/>
      <c r="I19" s="1174"/>
      <c r="J19" s="1174"/>
    </row>
    <row r="20" spans="2:11">
      <c r="B20" s="1174" t="s">
        <v>448</v>
      </c>
      <c r="C20" s="1174"/>
      <c r="D20" s="1174"/>
      <c r="E20" s="1174"/>
      <c r="F20" s="1174"/>
      <c r="G20" s="1174"/>
      <c r="H20" s="1174"/>
      <c r="I20" s="1174"/>
      <c r="J20" s="1174"/>
    </row>
    <row r="21" spans="2:11">
      <c r="B21" s="1174" t="s">
        <v>4</v>
      </c>
      <c r="C21" s="1174"/>
      <c r="D21" s="1174"/>
      <c r="E21" s="1174"/>
      <c r="F21" s="1174"/>
      <c r="G21" s="1174"/>
      <c r="H21" s="1174"/>
      <c r="I21" s="1174"/>
      <c r="J21" s="1174"/>
    </row>
    <row r="22" spans="2:11">
      <c r="B22" s="1174" t="s">
        <v>5</v>
      </c>
      <c r="C22" s="1174"/>
      <c r="D22" s="1174"/>
      <c r="E22" s="1174"/>
      <c r="F22" s="1174"/>
      <c r="G22" s="1174"/>
      <c r="H22" s="1174"/>
      <c r="I22" s="1174"/>
      <c r="J22" s="1174"/>
    </row>
    <row r="23" spans="2:11">
      <c r="B23" s="1174" t="s">
        <v>85</v>
      </c>
      <c r="C23" s="1174"/>
      <c r="D23" s="1174"/>
      <c r="E23" s="1174"/>
      <c r="F23" s="1174"/>
      <c r="G23" s="1174"/>
      <c r="H23" s="1174"/>
      <c r="I23" s="1174"/>
      <c r="J23" s="1174"/>
    </row>
    <row r="24" spans="2:11">
      <c r="B24" s="1167" t="s">
        <v>6</v>
      </c>
      <c r="C24" s="1174"/>
      <c r="D24" s="1174"/>
      <c r="E24" s="1174"/>
      <c r="F24" s="1174"/>
      <c r="G24" s="1174"/>
      <c r="H24" s="1174"/>
      <c r="I24" s="1174"/>
      <c r="J24" s="1174"/>
    </row>
    <row r="25" spans="2:11" ht="11.25" customHeight="1">
      <c r="B25" s="1184" t="s">
        <v>96</v>
      </c>
      <c r="C25" s="1174"/>
      <c r="D25" s="1174"/>
      <c r="E25" s="1174"/>
      <c r="F25" s="1174"/>
      <c r="G25" s="1174"/>
      <c r="H25" s="1174"/>
      <c r="I25" s="1174"/>
    </row>
    <row r="26" spans="2:11" ht="12.75">
      <c r="B26" s="1184" t="s">
        <v>7</v>
      </c>
    </row>
    <row r="27" spans="2:11" ht="12.75">
      <c r="B27" s="1184"/>
    </row>
    <row r="28" spans="2:11">
      <c r="B28" s="1185" t="s">
        <v>449</v>
      </c>
      <c r="C28" s="1186"/>
      <c r="D28" s="1186"/>
      <c r="E28" s="1186"/>
      <c r="F28" s="1186"/>
      <c r="G28" s="1186"/>
      <c r="H28" s="1186"/>
      <c r="I28" s="1186"/>
      <c r="J28" s="1186"/>
      <c r="K28" s="1186"/>
    </row>
    <row r="29" spans="2:11">
      <c r="B29" s="1187"/>
      <c r="C29" s="1186"/>
      <c r="D29" s="1186"/>
      <c r="E29" s="1186"/>
      <c r="F29" s="1186"/>
      <c r="G29" s="1186"/>
      <c r="H29" s="1186"/>
      <c r="I29" s="1186"/>
      <c r="J29" s="1186"/>
      <c r="K29" s="1186"/>
    </row>
    <row r="30" spans="2:11">
      <c r="B30" s="116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R30" sqref="R30"/>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59" t="s">
        <v>458</v>
      </c>
      <c r="B1" s="1071"/>
      <c r="C1" s="1070"/>
      <c r="D1" s="1070"/>
      <c r="E1" s="1070"/>
      <c r="F1" s="1070"/>
      <c r="G1" s="1070"/>
      <c r="H1" s="1070"/>
      <c r="I1" s="1071"/>
      <c r="J1" s="1070"/>
      <c r="K1" s="1070"/>
      <c r="L1" s="1070"/>
      <c r="M1" s="1070"/>
      <c r="N1" s="1070"/>
      <c r="O1" s="1070"/>
      <c r="P1" s="1071"/>
      <c r="Q1" s="1070"/>
      <c r="R1" s="1070"/>
      <c r="S1" s="1070"/>
      <c r="T1" s="1070"/>
      <c r="U1" s="1070"/>
      <c r="V1" s="1070"/>
      <c r="W1" s="1071"/>
      <c r="X1" s="1070"/>
      <c r="Y1" s="1070"/>
      <c r="Z1" s="1070"/>
      <c r="AA1" s="1070"/>
      <c r="AB1" s="1073"/>
    </row>
    <row r="2" spans="1:34">
      <c r="A2" s="1259" t="s">
        <v>457</v>
      </c>
      <c r="B2" s="1074"/>
      <c r="C2" s="1072"/>
      <c r="D2" s="1072"/>
      <c r="E2" s="1072"/>
      <c r="F2" s="1072"/>
      <c r="G2" s="1072"/>
      <c r="H2" s="1073"/>
      <c r="I2" s="1074"/>
      <c r="J2" s="1072"/>
      <c r="K2" s="1072"/>
      <c r="L2" s="1072"/>
      <c r="M2" s="1072"/>
      <c r="N2" s="1072"/>
      <c r="O2" s="1073"/>
      <c r="P2" s="1074"/>
      <c r="Q2" s="1072"/>
      <c r="R2" s="1072"/>
      <c r="S2" s="1072"/>
      <c r="T2" s="1072"/>
      <c r="U2" s="1072"/>
      <c r="V2" s="1073"/>
      <c r="W2" s="1074"/>
      <c r="X2" s="1072"/>
      <c r="Y2" s="1072"/>
      <c r="Z2" s="1072"/>
      <c r="AA2" s="1072"/>
      <c r="AB2" s="1070"/>
    </row>
    <row r="3" spans="1:34" ht="26.25">
      <c r="A3" s="1070"/>
      <c r="B3" s="1071"/>
      <c r="C3" s="1070"/>
      <c r="D3" s="1070"/>
      <c r="E3" s="1070"/>
      <c r="F3" s="1101"/>
      <c r="G3" s="1100"/>
      <c r="H3" s="1101"/>
      <c r="I3" s="1071"/>
      <c r="J3" s="1070"/>
      <c r="K3" s="1070"/>
      <c r="L3" s="1373" t="s">
        <v>423</v>
      </c>
      <c r="M3" s="1374"/>
      <c r="N3" s="1374"/>
      <c r="O3" s="1374"/>
      <c r="P3" s="1375"/>
      <c r="Q3" s="1374"/>
      <c r="R3" s="1374"/>
      <c r="S3" s="1374"/>
      <c r="T3" s="1374"/>
      <c r="U3" s="1374"/>
      <c r="V3" s="1372"/>
      <c r="W3" s="1100"/>
      <c r="X3" s="1103"/>
      <c r="Y3" s="1104" t="s">
        <v>517</v>
      </c>
      <c r="Z3" s="1103"/>
      <c r="AA3" s="1100"/>
      <c r="AB3" s="1073"/>
      <c r="AC3" s="106"/>
      <c r="AD3" s="106"/>
      <c r="AE3" s="106"/>
      <c r="AF3" s="106"/>
      <c r="AG3" s="106"/>
      <c r="AH3" s="106"/>
    </row>
    <row r="4" spans="1:34" s="1076" customFormat="1" ht="15.75">
      <c r="A4" s="1195" t="s">
        <v>512</v>
      </c>
      <c r="B4" s="1203"/>
      <c r="C4" s="1204"/>
      <c r="D4" s="1204"/>
      <c r="E4" s="1204"/>
      <c r="F4" s="1205"/>
      <c r="G4" s="1206"/>
      <c r="H4" s="1205"/>
      <c r="I4" s="1101"/>
      <c r="J4" s="1101"/>
      <c r="K4" s="1072"/>
      <c r="L4" s="1100"/>
      <c r="M4" s="1100"/>
      <c r="N4" s="1100"/>
      <c r="O4" s="1120"/>
      <c r="P4" s="1101"/>
      <c r="Q4" s="1100"/>
      <c r="R4" s="1100"/>
      <c r="S4" s="1100"/>
      <c r="T4" s="1100"/>
      <c r="U4" s="1100"/>
      <c r="V4" s="1376"/>
      <c r="W4" s="1377"/>
      <c r="X4" s="1102"/>
      <c r="Y4" s="1129" t="s">
        <v>518</v>
      </c>
      <c r="Z4" s="1102"/>
      <c r="AA4" s="1099"/>
      <c r="AB4" s="1073"/>
      <c r="AC4" s="106"/>
      <c r="AD4" s="106"/>
      <c r="AE4" s="106"/>
      <c r="AF4" s="106"/>
      <c r="AG4" s="106"/>
      <c r="AH4" s="106"/>
    </row>
    <row r="5" spans="1:34" s="1076" customFormat="1" ht="15.75">
      <c r="A5" s="1100"/>
      <c r="B5" s="1120"/>
      <c r="C5" s="1101"/>
      <c r="D5" s="1100"/>
      <c r="E5" s="1100"/>
      <c r="F5" s="1100"/>
      <c r="G5" s="1100"/>
      <c r="H5" s="1100"/>
      <c r="I5" s="1120"/>
      <c r="J5" s="1101"/>
      <c r="K5" s="1100"/>
      <c r="L5" s="1100"/>
      <c r="M5" s="1100"/>
      <c r="N5" s="1100"/>
      <c r="O5" s="1120"/>
      <c r="P5" s="1101"/>
      <c r="Q5" s="1100"/>
      <c r="R5" s="1100"/>
      <c r="S5" s="1100"/>
      <c r="T5" s="1100"/>
      <c r="U5" s="1100"/>
      <c r="V5" s="1376"/>
      <c r="W5" s="1377"/>
      <c r="X5" s="1102"/>
      <c r="Y5" s="1129"/>
      <c r="Z5" s="1102"/>
      <c r="AA5" s="1281"/>
      <c r="AB5" s="1120"/>
      <c r="AC5" s="106"/>
      <c r="AD5" s="106"/>
      <c r="AE5" s="106"/>
      <c r="AF5" s="106"/>
      <c r="AG5" s="106"/>
      <c r="AH5" s="106"/>
    </row>
    <row r="6" spans="1:34" s="1076" customFormat="1" ht="15.75">
      <c r="A6" s="1100"/>
      <c r="B6" s="1120"/>
      <c r="C6" s="1101"/>
      <c r="D6" s="1100"/>
      <c r="E6" s="1100"/>
      <c r="F6" s="1100"/>
      <c r="G6" s="1100"/>
      <c r="H6" s="1100"/>
      <c r="I6" s="1120"/>
      <c r="J6" s="1101"/>
      <c r="K6" s="1100"/>
      <c r="L6" s="1100"/>
      <c r="M6" s="1100"/>
      <c r="N6" s="1100"/>
      <c r="O6" s="1120"/>
      <c r="P6" s="1101"/>
      <c r="Q6" s="1100"/>
      <c r="R6" s="1100"/>
      <c r="S6" s="1100"/>
      <c r="T6" s="1100"/>
      <c r="U6" s="1100"/>
      <c r="V6" s="1376"/>
      <c r="W6" s="1377"/>
      <c r="X6" s="1102"/>
      <c r="Y6" s="1129"/>
      <c r="Z6" s="1102"/>
      <c r="AA6" s="1281"/>
      <c r="AB6" s="1120"/>
      <c r="AC6" s="106"/>
      <c r="AD6" s="106"/>
      <c r="AE6" s="106"/>
      <c r="AF6" s="106"/>
      <c r="AG6" s="106"/>
      <c r="AH6" s="106"/>
    </row>
    <row r="7" spans="1:34" ht="13.5" thickBot="1">
      <c r="A7" s="1070"/>
      <c r="B7" s="1071"/>
      <c r="C7" s="1070"/>
      <c r="D7" s="1070"/>
      <c r="E7" s="1070"/>
      <c r="F7" s="1070"/>
      <c r="G7" s="1070"/>
      <c r="H7" s="1070"/>
      <c r="I7" s="1071"/>
      <c r="J7" s="1070"/>
      <c r="K7" s="1070"/>
      <c r="L7" s="1070"/>
      <c r="M7" s="1070"/>
      <c r="N7" s="1070"/>
      <c r="O7" s="1070"/>
      <c r="P7" s="1071"/>
      <c r="Q7" s="1070"/>
      <c r="R7" s="1070"/>
      <c r="S7" s="1070"/>
      <c r="T7" s="1070"/>
      <c r="U7" s="1070"/>
      <c r="V7" s="1101"/>
      <c r="W7" s="1100"/>
      <c r="X7" s="1101"/>
      <c r="Y7" s="1100"/>
      <c r="Z7" s="1101"/>
      <c r="AA7" s="1100"/>
      <c r="AB7" s="1070"/>
      <c r="AC7" s="106"/>
      <c r="AD7" s="106"/>
      <c r="AE7" s="106"/>
      <c r="AF7" s="106"/>
      <c r="AG7" s="106"/>
      <c r="AH7" s="106"/>
    </row>
    <row r="8" spans="1:34" ht="13.5" thickBot="1">
      <c r="A8" s="1150" t="s">
        <v>376</v>
      </c>
      <c r="B8" s="1148"/>
      <c r="C8" s="1494" t="s">
        <v>438</v>
      </c>
      <c r="D8" s="1495"/>
      <c r="E8" s="1495"/>
      <c r="F8" s="1495"/>
      <c r="G8" s="1495"/>
      <c r="H8" s="1496"/>
      <c r="I8" s="1149"/>
      <c r="J8" s="1494" t="s">
        <v>439</v>
      </c>
      <c r="K8" s="1495"/>
      <c r="L8" s="1495"/>
      <c r="M8" s="1495"/>
      <c r="N8" s="1495"/>
      <c r="O8" s="1496"/>
      <c r="P8" s="1149"/>
      <c r="Q8" s="1494" t="s">
        <v>440</v>
      </c>
      <c r="R8" s="1495"/>
      <c r="S8" s="1495"/>
      <c r="T8" s="1495"/>
      <c r="U8" s="1495"/>
      <c r="V8" s="1496"/>
      <c r="W8" s="1149"/>
      <c r="X8" s="1497" t="s">
        <v>441</v>
      </c>
      <c r="Y8" s="1498"/>
      <c r="Z8" s="1498"/>
      <c r="AA8" s="1499"/>
      <c r="AB8" s="1120"/>
      <c r="AC8" s="106"/>
      <c r="AD8" s="106"/>
      <c r="AE8" s="106"/>
      <c r="AF8" s="106"/>
      <c r="AG8" s="106"/>
      <c r="AH8" s="106"/>
    </row>
    <row r="9" spans="1:34">
      <c r="A9" s="1148"/>
      <c r="B9" s="1148"/>
      <c r="C9" s="1500" t="s">
        <v>377</v>
      </c>
      <c r="D9" s="1500" t="s">
        <v>378</v>
      </c>
      <c r="E9" s="1500" t="s">
        <v>379</v>
      </c>
      <c r="F9" s="1500" t="s">
        <v>380</v>
      </c>
      <c r="G9" s="1151" t="s">
        <v>427</v>
      </c>
      <c r="H9" s="1152"/>
      <c r="I9" s="1149"/>
      <c r="J9" s="1492" t="s">
        <v>381</v>
      </c>
      <c r="K9" s="1492" t="s">
        <v>382</v>
      </c>
      <c r="L9" s="1492" t="s">
        <v>383</v>
      </c>
      <c r="M9" s="1492" t="s">
        <v>380</v>
      </c>
      <c r="N9" s="1151" t="s">
        <v>427</v>
      </c>
      <c r="O9" s="1151"/>
      <c r="P9" s="1149"/>
      <c r="Q9" s="1500" t="s">
        <v>377</v>
      </c>
      <c r="R9" s="1500" t="s">
        <v>378</v>
      </c>
      <c r="S9" s="1500" t="s">
        <v>379</v>
      </c>
      <c r="T9" s="1500" t="s">
        <v>380</v>
      </c>
      <c r="U9" s="1151" t="s">
        <v>427</v>
      </c>
      <c r="V9" s="1152"/>
      <c r="W9" s="1149"/>
      <c r="X9" s="1501" t="s">
        <v>384</v>
      </c>
      <c r="Y9" s="1153" t="s">
        <v>385</v>
      </c>
      <c r="Z9" s="1151" t="s">
        <v>427</v>
      </c>
      <c r="AA9" s="1151"/>
      <c r="AB9" s="1120"/>
      <c r="AC9" s="106"/>
      <c r="AD9" s="106"/>
      <c r="AE9" s="106"/>
      <c r="AF9" s="106"/>
      <c r="AG9" s="106"/>
      <c r="AH9" s="106"/>
    </row>
    <row r="10" spans="1:34" ht="13.5" thickBot="1">
      <c r="A10" s="1154" t="s">
        <v>428</v>
      </c>
      <c r="B10" s="1148"/>
      <c r="C10" s="1493"/>
      <c r="D10" s="1493"/>
      <c r="E10" s="1493"/>
      <c r="F10" s="1493"/>
      <c r="G10" s="1155" t="s">
        <v>429</v>
      </c>
      <c r="H10" s="1156" t="s">
        <v>386</v>
      </c>
      <c r="I10" s="1157"/>
      <c r="J10" s="1493"/>
      <c r="K10" s="1493"/>
      <c r="L10" s="1493"/>
      <c r="M10" s="1493"/>
      <c r="N10" s="1155" t="s">
        <v>429</v>
      </c>
      <c r="O10" s="1156" t="s">
        <v>386</v>
      </c>
      <c r="P10" s="1148"/>
      <c r="Q10" s="1493"/>
      <c r="R10" s="1493"/>
      <c r="S10" s="1493"/>
      <c r="T10" s="1493"/>
      <c r="U10" s="1155" t="s">
        <v>429</v>
      </c>
      <c r="V10" s="1156" t="s">
        <v>386</v>
      </c>
      <c r="W10" s="1148"/>
      <c r="X10" s="1502"/>
      <c r="Y10" s="1158" t="s">
        <v>387</v>
      </c>
      <c r="Z10" s="1155" t="s">
        <v>429</v>
      </c>
      <c r="AA10" s="1155" t="s">
        <v>386</v>
      </c>
      <c r="AB10" s="1119"/>
      <c r="AC10" s="106"/>
    </row>
    <row r="11" spans="1:34" ht="13.5" thickBot="1">
      <c r="A11" s="1159" t="s">
        <v>430</v>
      </c>
      <c r="B11" s="1148"/>
      <c r="C11" s="1424">
        <v>371.86500000000001</v>
      </c>
      <c r="D11" s="1425">
        <v>367.22899999999998</v>
      </c>
      <c r="E11" s="1426"/>
      <c r="F11" s="1427">
        <v>366.40300000000002</v>
      </c>
      <c r="G11" s="1428">
        <v>2.9279999999999973</v>
      </c>
      <c r="H11" s="1429">
        <v>8.0555746612558377E-3</v>
      </c>
      <c r="I11" s="1423"/>
      <c r="J11" s="1424">
        <v>321.733</v>
      </c>
      <c r="K11" s="1425">
        <v>387.226</v>
      </c>
      <c r="L11" s="1426">
        <v>386.3</v>
      </c>
      <c r="M11" s="1427">
        <v>382.21899999999999</v>
      </c>
      <c r="N11" s="1428">
        <v>2.2900000000000205</v>
      </c>
      <c r="O11" s="1429">
        <v>6.0274419694206216E-3</v>
      </c>
      <c r="P11" s="1422"/>
      <c r="Q11" s="1424">
        <v>376.673</v>
      </c>
      <c r="R11" s="1425">
        <v>366.38299999999998</v>
      </c>
      <c r="S11" s="1426"/>
      <c r="T11" s="1427">
        <v>359.59899999999999</v>
      </c>
      <c r="U11" s="1428">
        <v>1.450999999999965</v>
      </c>
      <c r="V11" s="1429">
        <v>4.0513977461831274E-3</v>
      </c>
      <c r="W11" s="1422"/>
      <c r="X11" s="1430">
        <v>367.30619999999999</v>
      </c>
      <c r="Y11" s="1431">
        <v>165.15566546762591</v>
      </c>
      <c r="Z11" s="1428">
        <v>2.680499999999995</v>
      </c>
      <c r="AA11" s="1429">
        <v>7.3513742997270981E-3</v>
      </c>
      <c r="AB11" s="1120"/>
      <c r="AC11" s="106"/>
    </row>
    <row r="12" spans="1:34" ht="3.75" customHeight="1">
      <c r="A12" s="1160"/>
      <c r="B12" s="1148"/>
      <c r="C12" s="1160"/>
      <c r="D12" s="1161"/>
      <c r="E12" s="1161"/>
      <c r="F12" s="1161"/>
      <c r="G12" s="1161"/>
      <c r="H12" s="1222"/>
      <c r="I12" s="1161"/>
      <c r="J12" s="1161"/>
      <c r="K12" s="1161"/>
      <c r="L12" s="1161"/>
      <c r="M12" s="1161"/>
      <c r="N12" s="1161"/>
      <c r="O12" s="1223"/>
      <c r="P12" s="1148"/>
      <c r="Q12" s="1160"/>
      <c r="R12" s="1161"/>
      <c r="S12" s="1161"/>
      <c r="T12" s="1161"/>
      <c r="U12" s="1161"/>
      <c r="V12" s="1222"/>
      <c r="W12" s="1148"/>
      <c r="X12" s="1162"/>
      <c r="Y12" s="1163"/>
      <c r="Z12" s="1160"/>
      <c r="AA12" s="1160"/>
      <c r="AB12" s="1120"/>
      <c r="AC12" s="106"/>
    </row>
    <row r="13" spans="1:34" ht="13.5" thickBot="1">
      <c r="A13" s="1198"/>
      <c r="B13" s="1196"/>
      <c r="C13" s="1200" t="s">
        <v>388</v>
      </c>
      <c r="D13" s="1200" t="s">
        <v>389</v>
      </c>
      <c r="E13" s="1200" t="s">
        <v>390</v>
      </c>
      <c r="F13" s="1200" t="s">
        <v>391</v>
      </c>
      <c r="G13" s="1200"/>
      <c r="H13" s="1224"/>
      <c r="I13" s="1197"/>
      <c r="J13" s="1200" t="s">
        <v>388</v>
      </c>
      <c r="K13" s="1200" t="s">
        <v>389</v>
      </c>
      <c r="L13" s="1200" t="s">
        <v>390</v>
      </c>
      <c r="M13" s="1200" t="s">
        <v>391</v>
      </c>
      <c r="N13" s="1201"/>
      <c r="O13" s="1225"/>
      <c r="P13" s="1197"/>
      <c r="Q13" s="1200" t="s">
        <v>388</v>
      </c>
      <c r="R13" s="1200" t="s">
        <v>389</v>
      </c>
      <c r="S13" s="1200" t="s">
        <v>390</v>
      </c>
      <c r="T13" s="1200" t="s">
        <v>391</v>
      </c>
      <c r="U13" s="1200"/>
      <c r="V13" s="1224"/>
      <c r="W13" s="1196"/>
      <c r="X13" s="1202" t="s">
        <v>384</v>
      </c>
      <c r="Y13" s="1197"/>
      <c r="Z13" s="1199"/>
      <c r="AA13" s="1199"/>
      <c r="AB13" s="1120"/>
      <c r="AC13" s="106"/>
    </row>
    <row r="14" spans="1:34">
      <c r="A14" s="1387" t="s">
        <v>392</v>
      </c>
      <c r="B14" s="1385"/>
      <c r="C14" s="1388">
        <v>337.85930000000002</v>
      </c>
      <c r="D14" s="1389">
        <v>314.67489999999998</v>
      </c>
      <c r="E14" s="1389" t="s">
        <v>454</v>
      </c>
      <c r="F14" s="1390">
        <v>334.8734</v>
      </c>
      <c r="G14" s="1391">
        <v>-8.449999999999136E-2</v>
      </c>
      <c r="H14" s="1392">
        <v>-2.5227050921916572E-4</v>
      </c>
      <c r="I14" s="1393"/>
      <c r="J14" s="1388" t="s">
        <v>454</v>
      </c>
      <c r="K14" s="1389" t="s">
        <v>454</v>
      </c>
      <c r="L14" s="1389" t="s">
        <v>454</v>
      </c>
      <c r="M14" s="1390" t="s">
        <v>454</v>
      </c>
      <c r="N14" s="1391"/>
      <c r="O14" s="1392"/>
      <c r="P14" s="1385"/>
      <c r="Q14" s="1388" t="s">
        <v>454</v>
      </c>
      <c r="R14" s="1389" t="s">
        <v>454</v>
      </c>
      <c r="S14" s="1389" t="s">
        <v>454</v>
      </c>
      <c r="T14" s="1390" t="s">
        <v>454</v>
      </c>
      <c r="U14" s="1391" t="s">
        <v>454</v>
      </c>
      <c r="V14" s="1394" t="s">
        <v>454</v>
      </c>
      <c r="W14" s="1385"/>
      <c r="X14" s="1395">
        <v>334.8734</v>
      </c>
      <c r="Y14" s="1396"/>
      <c r="Z14" s="1397">
        <v>-8.449999999999136E-2</v>
      </c>
      <c r="AA14" s="1394">
        <v>-2.5227050921916572E-4</v>
      </c>
      <c r="AB14" s="1119"/>
    </row>
    <row r="15" spans="1:34">
      <c r="A15" s="1398" t="s">
        <v>393</v>
      </c>
      <c r="B15" s="1385"/>
      <c r="C15" s="1399" t="s">
        <v>454</v>
      </c>
      <c r="D15" s="1400" t="s">
        <v>454</v>
      </c>
      <c r="E15" s="1400" t="s">
        <v>454</v>
      </c>
      <c r="F15" s="1401" t="s">
        <v>454</v>
      </c>
      <c r="G15" s="1402"/>
      <c r="H15" s="1403" t="s">
        <v>454</v>
      </c>
      <c r="I15" s="1393"/>
      <c r="J15" s="1399" t="s">
        <v>454</v>
      </c>
      <c r="K15" s="1400" t="s">
        <v>454</v>
      </c>
      <c r="L15" s="1400" t="s">
        <v>454</v>
      </c>
      <c r="M15" s="1401" t="s">
        <v>454</v>
      </c>
      <c r="N15" s="1402" t="s">
        <v>454</v>
      </c>
      <c r="O15" s="1404" t="s">
        <v>454</v>
      </c>
      <c r="P15" s="1385"/>
      <c r="Q15" s="1399" t="s">
        <v>454</v>
      </c>
      <c r="R15" s="1400" t="s">
        <v>454</v>
      </c>
      <c r="S15" s="1400" t="s">
        <v>454</v>
      </c>
      <c r="T15" s="1401" t="s">
        <v>454</v>
      </c>
      <c r="U15" s="1402" t="s">
        <v>454</v>
      </c>
      <c r="V15" s="1404" t="s">
        <v>454</v>
      </c>
      <c r="W15" s="1385"/>
      <c r="X15" s="1405" t="s">
        <v>454</v>
      </c>
      <c r="Y15" s="1386"/>
      <c r="Z15" s="1406" t="s">
        <v>454</v>
      </c>
      <c r="AA15" s="1404" t="s">
        <v>454</v>
      </c>
      <c r="AB15" s="1120"/>
    </row>
    <row r="16" spans="1:34">
      <c r="A16" s="1398" t="s">
        <v>394</v>
      </c>
      <c r="B16" s="1385"/>
      <c r="C16" s="1399">
        <v>317.05220000000003</v>
      </c>
      <c r="D16" s="1400">
        <v>321.58390000000003</v>
      </c>
      <c r="E16" s="1400">
        <v>322.4323</v>
      </c>
      <c r="F16" s="1401">
        <v>320.72309999999999</v>
      </c>
      <c r="G16" s="1402">
        <v>2.1533000000000015</v>
      </c>
      <c r="H16" s="1403">
        <v>6.7592722222884483E-3</v>
      </c>
      <c r="I16" s="1393"/>
      <c r="J16" s="1399" t="s">
        <v>454</v>
      </c>
      <c r="K16" s="1400" t="s">
        <v>454</v>
      </c>
      <c r="L16" s="1400" t="s">
        <v>454</v>
      </c>
      <c r="M16" s="1401" t="s">
        <v>454</v>
      </c>
      <c r="N16" s="1402" t="s">
        <v>454</v>
      </c>
      <c r="O16" s="1404" t="s">
        <v>454</v>
      </c>
      <c r="P16" s="1385"/>
      <c r="Q16" s="1399" t="s">
        <v>454</v>
      </c>
      <c r="R16" s="1400" t="s">
        <v>454</v>
      </c>
      <c r="S16" s="1400" t="s">
        <v>398</v>
      </c>
      <c r="T16" s="1401" t="s">
        <v>398</v>
      </c>
      <c r="U16" s="1402" t="s">
        <v>454</v>
      </c>
      <c r="V16" s="1404" t="s">
        <v>454</v>
      </c>
      <c r="W16" s="1385"/>
      <c r="X16" s="1405" t="s">
        <v>398</v>
      </c>
      <c r="Y16" s="1386"/>
      <c r="Z16" s="1406" t="s">
        <v>454</v>
      </c>
      <c r="AA16" s="1404" t="s">
        <v>454</v>
      </c>
      <c r="AB16" s="1120"/>
    </row>
    <row r="17" spans="1:28">
      <c r="A17" s="1398" t="s">
        <v>395</v>
      </c>
      <c r="B17" s="1385"/>
      <c r="C17" s="1399" t="s">
        <v>454</v>
      </c>
      <c r="D17" s="1400">
        <v>316.6225</v>
      </c>
      <c r="E17" s="1400">
        <v>301.62380000000002</v>
      </c>
      <c r="F17" s="1401">
        <v>306.60199999999998</v>
      </c>
      <c r="G17" s="1402">
        <v>1.9609999999999559</v>
      </c>
      <c r="H17" s="1403">
        <v>6.4370849622996662E-3</v>
      </c>
      <c r="I17" s="1393"/>
      <c r="J17" s="1399" t="s">
        <v>454</v>
      </c>
      <c r="K17" s="1400" t="s">
        <v>454</v>
      </c>
      <c r="L17" s="1400" t="s">
        <v>454</v>
      </c>
      <c r="M17" s="1401" t="s">
        <v>454</v>
      </c>
      <c r="N17" s="1402" t="s">
        <v>454</v>
      </c>
      <c r="O17" s="1404" t="s">
        <v>454</v>
      </c>
      <c r="P17" s="1385"/>
      <c r="Q17" s="1399" t="s">
        <v>454</v>
      </c>
      <c r="R17" s="1400">
        <v>329.77809999999999</v>
      </c>
      <c r="S17" s="1400">
        <v>338.78859999999997</v>
      </c>
      <c r="T17" s="1401">
        <v>336.98540000000003</v>
      </c>
      <c r="U17" s="1402">
        <v>-5.0599999999974443E-2</v>
      </c>
      <c r="V17" s="1404">
        <v>-1.5013233007743487E-4</v>
      </c>
      <c r="W17" s="1385"/>
      <c r="X17" s="1407">
        <v>325.95979999999997</v>
      </c>
      <c r="Y17" s="1385"/>
      <c r="Z17" s="1406">
        <v>0.6793999999999869</v>
      </c>
      <c r="AA17" s="1404">
        <v>2.0886595073050795E-3</v>
      </c>
      <c r="AB17" s="1119"/>
    </row>
    <row r="18" spans="1:28">
      <c r="A18" s="1398" t="s">
        <v>396</v>
      </c>
      <c r="B18" s="1385"/>
      <c r="C18" s="1399">
        <v>374.29919999999998</v>
      </c>
      <c r="D18" s="1400">
        <v>385.72989999999999</v>
      </c>
      <c r="E18" s="1400" t="s">
        <v>454</v>
      </c>
      <c r="F18" s="1401">
        <v>379.59870000000001</v>
      </c>
      <c r="G18" s="1402">
        <v>3.5382999999999925</v>
      </c>
      <c r="H18" s="1403">
        <v>9.4088609170228654E-3</v>
      </c>
      <c r="I18" s="1393"/>
      <c r="J18" s="1399" t="s">
        <v>454</v>
      </c>
      <c r="K18" s="1400" t="s">
        <v>454</v>
      </c>
      <c r="L18" s="1400" t="s">
        <v>454</v>
      </c>
      <c r="M18" s="1401" t="s">
        <v>454</v>
      </c>
      <c r="N18" s="1402" t="s">
        <v>454</v>
      </c>
      <c r="O18" s="1404" t="s">
        <v>454</v>
      </c>
      <c r="P18" s="1385"/>
      <c r="Q18" s="1399" t="s">
        <v>454</v>
      </c>
      <c r="R18" s="1400" t="s">
        <v>454</v>
      </c>
      <c r="S18" s="1400" t="s">
        <v>454</v>
      </c>
      <c r="T18" s="1401" t="s">
        <v>454</v>
      </c>
      <c r="U18" s="1402" t="s">
        <v>454</v>
      </c>
      <c r="V18" s="1404" t="s">
        <v>454</v>
      </c>
      <c r="W18" s="1385"/>
      <c r="X18" s="1407">
        <v>379.59870000000001</v>
      </c>
      <c r="Y18" s="1386"/>
      <c r="Z18" s="1406">
        <v>3.5382999999999925</v>
      </c>
      <c r="AA18" s="1404">
        <v>9.4088609170228654E-3</v>
      </c>
      <c r="AB18" s="1120"/>
    </row>
    <row r="19" spans="1:28">
      <c r="A19" s="1398" t="s">
        <v>397</v>
      </c>
      <c r="B19" s="1385"/>
      <c r="C19" s="1399" t="s">
        <v>454</v>
      </c>
      <c r="D19" s="1400" t="s">
        <v>398</v>
      </c>
      <c r="E19" s="1400" t="s">
        <v>454</v>
      </c>
      <c r="F19" s="1401" t="s">
        <v>398</v>
      </c>
      <c r="G19" s="1402" t="s">
        <v>454</v>
      </c>
      <c r="H19" s="1403" t="s">
        <v>454</v>
      </c>
      <c r="I19" s="1393"/>
      <c r="J19" s="1399" t="s">
        <v>454</v>
      </c>
      <c r="K19" s="1400" t="s">
        <v>454</v>
      </c>
      <c r="L19" s="1400" t="s">
        <v>454</v>
      </c>
      <c r="M19" s="1401" t="s">
        <v>454</v>
      </c>
      <c r="N19" s="1402" t="s">
        <v>454</v>
      </c>
      <c r="O19" s="1404" t="s">
        <v>454</v>
      </c>
      <c r="P19" s="1385"/>
      <c r="Q19" s="1399" t="s">
        <v>454</v>
      </c>
      <c r="R19" s="1400" t="s">
        <v>454</v>
      </c>
      <c r="S19" s="1400" t="s">
        <v>454</v>
      </c>
      <c r="T19" s="1401" t="s">
        <v>454</v>
      </c>
      <c r="U19" s="1402" t="s">
        <v>454</v>
      </c>
      <c r="V19" s="1404" t="s">
        <v>454</v>
      </c>
      <c r="W19" s="1385"/>
      <c r="X19" s="1407" t="s">
        <v>398</v>
      </c>
      <c r="Y19" s="1386"/>
      <c r="Z19" s="1406" t="s">
        <v>454</v>
      </c>
      <c r="AA19" s="1404" t="s">
        <v>454</v>
      </c>
      <c r="AB19" s="1120"/>
    </row>
    <row r="20" spans="1:28">
      <c r="A20" s="1398" t="s">
        <v>399</v>
      </c>
      <c r="B20" s="1385"/>
      <c r="C20" s="1408" t="s">
        <v>454</v>
      </c>
      <c r="D20" s="1409" t="s">
        <v>454</v>
      </c>
      <c r="E20" s="1409" t="s">
        <v>454</v>
      </c>
      <c r="F20" s="1410" t="s">
        <v>454</v>
      </c>
      <c r="G20" s="1402"/>
      <c r="H20" s="1403"/>
      <c r="I20" s="1411"/>
      <c r="J20" s="1408">
        <v>379.64139999999998</v>
      </c>
      <c r="K20" s="1409">
        <v>388.18669999999997</v>
      </c>
      <c r="L20" s="1409">
        <v>398.4742</v>
      </c>
      <c r="M20" s="1410">
        <v>391.61200000000002</v>
      </c>
      <c r="N20" s="1402">
        <v>1.6205000000000496</v>
      </c>
      <c r="O20" s="1404">
        <v>4.1552187675886199E-3</v>
      </c>
      <c r="P20" s="1385"/>
      <c r="Q20" s="1408" t="s">
        <v>454</v>
      </c>
      <c r="R20" s="1409" t="s">
        <v>454</v>
      </c>
      <c r="S20" s="1409" t="s">
        <v>454</v>
      </c>
      <c r="T20" s="1410" t="s">
        <v>454</v>
      </c>
      <c r="U20" s="1402" t="s">
        <v>454</v>
      </c>
      <c r="V20" s="1404" t="s">
        <v>454</v>
      </c>
      <c r="W20" s="1385"/>
      <c r="X20" s="1407">
        <v>391.61200000000002</v>
      </c>
      <c r="Y20" s="1396"/>
      <c r="Z20" s="1406">
        <v>1.6205000000000496</v>
      </c>
      <c r="AA20" s="1404">
        <v>4.1552187675886199E-3</v>
      </c>
      <c r="AB20" s="1119"/>
    </row>
    <row r="21" spans="1:28">
      <c r="A21" s="1398" t="s">
        <v>400</v>
      </c>
      <c r="B21" s="1385"/>
      <c r="C21" s="1399" t="s">
        <v>454</v>
      </c>
      <c r="D21" s="1400">
        <v>434.06540000000001</v>
      </c>
      <c r="E21" s="1400">
        <v>416.97800000000001</v>
      </c>
      <c r="F21" s="1401">
        <v>426.09160000000003</v>
      </c>
      <c r="G21" s="1402">
        <v>0</v>
      </c>
      <c r="H21" s="1403">
        <v>0</v>
      </c>
      <c r="I21" s="1393"/>
      <c r="J21" s="1399" t="s">
        <v>454</v>
      </c>
      <c r="K21" s="1400" t="s">
        <v>454</v>
      </c>
      <c r="L21" s="1400" t="s">
        <v>454</v>
      </c>
      <c r="M21" s="1401" t="s">
        <v>454</v>
      </c>
      <c r="N21" s="1402" t="s">
        <v>454</v>
      </c>
      <c r="O21" s="1404" t="s">
        <v>454</v>
      </c>
      <c r="P21" s="1385"/>
      <c r="Q21" s="1399" t="s">
        <v>454</v>
      </c>
      <c r="R21" s="1400" t="s">
        <v>454</v>
      </c>
      <c r="S21" s="1400" t="s">
        <v>454</v>
      </c>
      <c r="T21" s="1401" t="s">
        <v>454</v>
      </c>
      <c r="U21" s="1402" t="s">
        <v>454</v>
      </c>
      <c r="V21" s="1404" t="s">
        <v>454</v>
      </c>
      <c r="W21" s="1385"/>
      <c r="X21" s="1407">
        <v>426.09160000000003</v>
      </c>
      <c r="Y21" s="1396"/>
      <c r="Z21" s="1406" t="s">
        <v>454</v>
      </c>
      <c r="AA21" s="1404" t="s">
        <v>454</v>
      </c>
      <c r="AB21" s="1120"/>
    </row>
    <row r="22" spans="1:28">
      <c r="A22" s="1398" t="s">
        <v>401</v>
      </c>
      <c r="B22" s="1385"/>
      <c r="C22" s="1399">
        <v>351.88580000000002</v>
      </c>
      <c r="D22" s="1400">
        <v>354.80829999999997</v>
      </c>
      <c r="E22" s="1400" t="s">
        <v>454</v>
      </c>
      <c r="F22" s="1401">
        <v>352.91140000000001</v>
      </c>
      <c r="G22" s="1402">
        <v>3.2637000000000285</v>
      </c>
      <c r="H22" s="1403">
        <v>9.3342527349673521E-3</v>
      </c>
      <c r="I22" s="1393"/>
      <c r="J22" s="1399" t="s">
        <v>454</v>
      </c>
      <c r="K22" s="1400" t="s">
        <v>454</v>
      </c>
      <c r="L22" s="1400" t="s">
        <v>454</v>
      </c>
      <c r="M22" s="1401" t="s">
        <v>454</v>
      </c>
      <c r="N22" s="1402" t="s">
        <v>454</v>
      </c>
      <c r="O22" s="1404" t="s">
        <v>454</v>
      </c>
      <c r="P22" s="1385"/>
      <c r="Q22" s="1399">
        <v>371.19920000000002</v>
      </c>
      <c r="R22" s="1400">
        <v>371.8177</v>
      </c>
      <c r="S22" s="1400" t="s">
        <v>454</v>
      </c>
      <c r="T22" s="1401">
        <v>371.69889999999998</v>
      </c>
      <c r="U22" s="1402">
        <v>0.13040000000000873</v>
      </c>
      <c r="V22" s="1404">
        <v>3.5094471140584282E-4</v>
      </c>
      <c r="W22" s="1385"/>
      <c r="X22" s="1407">
        <v>364.774</v>
      </c>
      <c r="Y22" s="1396"/>
      <c r="Z22" s="1406">
        <v>1.2853000000000065</v>
      </c>
      <c r="AA22" s="1404">
        <v>3.5360108856203887E-3</v>
      </c>
      <c r="AB22" s="1120"/>
    </row>
    <row r="23" spans="1:28">
      <c r="A23" s="1398" t="s">
        <v>402</v>
      </c>
      <c r="B23" s="1385"/>
      <c r="C23" s="1408">
        <v>372.01530000000002</v>
      </c>
      <c r="D23" s="1409">
        <v>365.83359999999999</v>
      </c>
      <c r="E23" s="1409">
        <v>341.89010000000002</v>
      </c>
      <c r="F23" s="1410">
        <v>365.44819999999999</v>
      </c>
      <c r="G23" s="1402">
        <v>1.3741999999999734</v>
      </c>
      <c r="H23" s="1403">
        <v>3.7745073803676643E-3</v>
      </c>
      <c r="I23" s="1393"/>
      <c r="J23" s="1408">
        <v>368.77390000000003</v>
      </c>
      <c r="K23" s="1409">
        <v>365</v>
      </c>
      <c r="L23" s="1409">
        <v>325.90230000000003</v>
      </c>
      <c r="M23" s="1410">
        <v>342.58710000000002</v>
      </c>
      <c r="N23" s="1402">
        <v>5.1116000000000099</v>
      </c>
      <c r="O23" s="1404">
        <v>1.5146581011066029E-2</v>
      </c>
      <c r="P23" s="1385"/>
      <c r="Q23" s="1408" t="s">
        <v>454</v>
      </c>
      <c r="R23" s="1409" t="s">
        <v>454</v>
      </c>
      <c r="S23" s="1409" t="s">
        <v>454</v>
      </c>
      <c r="T23" s="1410" t="s">
        <v>454</v>
      </c>
      <c r="U23" s="1402" t="s">
        <v>454</v>
      </c>
      <c r="V23" s="1404" t="s">
        <v>454</v>
      </c>
      <c r="W23" s="1385"/>
      <c r="X23" s="1407">
        <v>362.2371</v>
      </c>
      <c r="Y23" s="1386"/>
      <c r="Z23" s="1406">
        <v>1.8992000000000075</v>
      </c>
      <c r="AA23" s="1404">
        <v>5.270608503851637E-3</v>
      </c>
      <c r="AB23" s="1119"/>
    </row>
    <row r="24" spans="1:28">
      <c r="A24" s="1398" t="s">
        <v>403</v>
      </c>
      <c r="B24" s="1385"/>
      <c r="C24" s="1408">
        <v>311.42219999999998</v>
      </c>
      <c r="D24" s="1409">
        <v>324.93520000000001</v>
      </c>
      <c r="E24" s="1409" t="s">
        <v>454</v>
      </c>
      <c r="F24" s="1410">
        <v>321.32159999999999</v>
      </c>
      <c r="G24" s="1402">
        <v>-0.72950000000003001</v>
      </c>
      <c r="H24" s="1403">
        <v>-2.2651684779217973E-3</v>
      </c>
      <c r="I24" s="1393"/>
      <c r="J24" s="1408" t="s">
        <v>454</v>
      </c>
      <c r="K24" s="1409" t="s">
        <v>454</v>
      </c>
      <c r="L24" s="1409" t="s">
        <v>454</v>
      </c>
      <c r="M24" s="1410" t="s">
        <v>454</v>
      </c>
      <c r="N24" s="1402" t="s">
        <v>454</v>
      </c>
      <c r="O24" s="1404" t="s">
        <v>454</v>
      </c>
      <c r="P24" s="1385"/>
      <c r="Q24" s="1408" t="s">
        <v>454</v>
      </c>
      <c r="R24" s="1409">
        <v>372.7989</v>
      </c>
      <c r="S24" s="1409">
        <v>372.7989</v>
      </c>
      <c r="T24" s="1410">
        <v>372.7989</v>
      </c>
      <c r="U24" s="1402">
        <v>42.507000000000005</v>
      </c>
      <c r="V24" s="1404">
        <v>0.12869525410704896</v>
      </c>
      <c r="W24" s="1385"/>
      <c r="X24" s="1407">
        <v>323.39100000000002</v>
      </c>
      <c r="Y24" s="1386"/>
      <c r="Z24" s="1406">
        <v>1.0086000000000013</v>
      </c>
      <c r="AA24" s="1404">
        <v>3.1285827017852874E-3</v>
      </c>
      <c r="AB24" s="1120"/>
    </row>
    <row r="25" spans="1:28">
      <c r="A25" s="1398" t="s">
        <v>404</v>
      </c>
      <c r="B25" s="1385"/>
      <c r="C25" s="1399">
        <v>391.43430000000001</v>
      </c>
      <c r="D25" s="1400">
        <v>402.69369999999998</v>
      </c>
      <c r="E25" s="1400">
        <v>339.16419999999999</v>
      </c>
      <c r="F25" s="1401">
        <v>390.2328</v>
      </c>
      <c r="G25" s="1412">
        <v>3.4408000000000243</v>
      </c>
      <c r="H25" s="1403">
        <v>8.8957372437901139E-3</v>
      </c>
      <c r="I25" s="1393"/>
      <c r="J25" s="1399" t="s">
        <v>454</v>
      </c>
      <c r="K25" s="1400" t="s">
        <v>454</v>
      </c>
      <c r="L25" s="1400" t="s">
        <v>454</v>
      </c>
      <c r="M25" s="1401" t="s">
        <v>454</v>
      </c>
      <c r="N25" s="1402" t="s">
        <v>454</v>
      </c>
      <c r="O25" s="1404" t="s">
        <v>454</v>
      </c>
      <c r="P25" s="1385"/>
      <c r="Q25" s="1399">
        <v>452.50470000000001</v>
      </c>
      <c r="R25" s="1400">
        <v>403.69420000000002</v>
      </c>
      <c r="S25" s="1400">
        <v>489.82220000000001</v>
      </c>
      <c r="T25" s="1401">
        <v>444.08789999999999</v>
      </c>
      <c r="U25" s="1402">
        <v>66.371299999999962</v>
      </c>
      <c r="V25" s="1404">
        <v>0.17571719114277728</v>
      </c>
      <c r="W25" s="1385"/>
      <c r="X25" s="1407">
        <v>393.43220000000002</v>
      </c>
      <c r="Y25" s="1386"/>
      <c r="Z25" s="1406">
        <v>7.179300000000012</v>
      </c>
      <c r="AA25" s="1404">
        <v>1.8587044912802053E-2</v>
      </c>
      <c r="AB25" s="1120"/>
    </row>
    <row r="26" spans="1:28">
      <c r="A26" s="1398" t="s">
        <v>405</v>
      </c>
      <c r="B26" s="1385"/>
      <c r="C26" s="1399" t="s">
        <v>454</v>
      </c>
      <c r="D26" s="1400" t="s">
        <v>454</v>
      </c>
      <c r="E26" s="1400" t="s">
        <v>454</v>
      </c>
      <c r="F26" s="1401" t="s">
        <v>454</v>
      </c>
      <c r="G26" s="1402">
        <v>0</v>
      </c>
      <c r="H26" s="1403">
        <v>0</v>
      </c>
      <c r="I26" s="1393"/>
      <c r="J26" s="1399" t="s">
        <v>454</v>
      </c>
      <c r="K26" s="1400" t="s">
        <v>454</v>
      </c>
      <c r="L26" s="1400" t="s">
        <v>454</v>
      </c>
      <c r="M26" s="1401" t="s">
        <v>454</v>
      </c>
      <c r="N26" s="1402" t="s">
        <v>454</v>
      </c>
      <c r="O26" s="1404" t="s">
        <v>454</v>
      </c>
      <c r="P26" s="1385"/>
      <c r="Q26" s="1399" t="s">
        <v>454</v>
      </c>
      <c r="R26" s="1400" t="s">
        <v>454</v>
      </c>
      <c r="S26" s="1400" t="s">
        <v>454</v>
      </c>
      <c r="T26" s="1401" t="s">
        <v>454</v>
      </c>
      <c r="U26" s="1402" t="s">
        <v>454</v>
      </c>
      <c r="V26" s="1404" t="s">
        <v>454</v>
      </c>
      <c r="W26" s="1385"/>
      <c r="X26" s="1407" t="s">
        <v>454</v>
      </c>
      <c r="Y26" s="1396"/>
      <c r="Z26" s="1406" t="s">
        <v>454</v>
      </c>
      <c r="AA26" s="1404" t="s">
        <v>454</v>
      </c>
      <c r="AB26" s="1119"/>
    </row>
    <row r="27" spans="1:28">
      <c r="A27" s="1398" t="s">
        <v>406</v>
      </c>
      <c r="B27" s="1385"/>
      <c r="C27" s="1399" t="s">
        <v>454</v>
      </c>
      <c r="D27" s="1400">
        <v>236.70939999999999</v>
      </c>
      <c r="E27" s="1400" t="s">
        <v>454</v>
      </c>
      <c r="F27" s="1401">
        <v>236.70939999999999</v>
      </c>
      <c r="G27" s="1402">
        <v>-6.4257000000000062</v>
      </c>
      <c r="H27" s="1403">
        <v>-2.6428516491448617E-2</v>
      </c>
      <c r="I27" s="1393"/>
      <c r="J27" s="1399" t="s">
        <v>454</v>
      </c>
      <c r="K27" s="1400" t="s">
        <v>454</v>
      </c>
      <c r="L27" s="1400" t="s">
        <v>454</v>
      </c>
      <c r="M27" s="1401" t="s">
        <v>454</v>
      </c>
      <c r="N27" s="1402" t="s">
        <v>454</v>
      </c>
      <c r="O27" s="1404" t="s">
        <v>454</v>
      </c>
      <c r="P27" s="1385"/>
      <c r="Q27" s="1399" t="s">
        <v>454</v>
      </c>
      <c r="R27" s="1400">
        <v>236.95570000000001</v>
      </c>
      <c r="S27" s="1400" t="s">
        <v>454</v>
      </c>
      <c r="T27" s="1401">
        <v>236.95570000000001</v>
      </c>
      <c r="U27" s="1402">
        <v>21.796099999999996</v>
      </c>
      <c r="V27" s="1404">
        <v>0.10130201022868612</v>
      </c>
      <c r="W27" s="1385"/>
      <c r="X27" s="1407">
        <v>236.76339999999999</v>
      </c>
      <c r="Y27" s="1396"/>
      <c r="Z27" s="1406">
        <v>-0.23950000000002092</v>
      </c>
      <c r="AA27" s="1404">
        <v>-1.0105361579965111E-3</v>
      </c>
      <c r="AB27" s="1120"/>
    </row>
    <row r="28" spans="1:28">
      <c r="A28" s="1398" t="s">
        <v>407</v>
      </c>
      <c r="B28" s="1385"/>
      <c r="C28" s="1399" t="s">
        <v>454</v>
      </c>
      <c r="D28" s="1400">
        <v>284.5376</v>
      </c>
      <c r="E28" s="1400">
        <v>285.57679999999999</v>
      </c>
      <c r="F28" s="1401">
        <v>285.31209999999999</v>
      </c>
      <c r="G28" s="1402">
        <v>1.4117999999999711</v>
      </c>
      <c r="H28" s="1403">
        <v>4.9728725189792655E-3</v>
      </c>
      <c r="I28" s="1393"/>
      <c r="J28" s="1399" t="s">
        <v>454</v>
      </c>
      <c r="K28" s="1400" t="s">
        <v>454</v>
      </c>
      <c r="L28" s="1400" t="s">
        <v>454</v>
      </c>
      <c r="M28" s="1401" t="s">
        <v>454</v>
      </c>
      <c r="N28" s="1402" t="s">
        <v>454</v>
      </c>
      <c r="O28" s="1404" t="s">
        <v>454</v>
      </c>
      <c r="P28" s="1385"/>
      <c r="Q28" s="1399" t="s">
        <v>454</v>
      </c>
      <c r="R28" s="1400" t="s">
        <v>398</v>
      </c>
      <c r="S28" s="1400" t="s">
        <v>454</v>
      </c>
      <c r="T28" s="1401" t="s">
        <v>398</v>
      </c>
      <c r="U28" s="1402" t="s">
        <v>454</v>
      </c>
      <c r="V28" s="1404" t="s">
        <v>454</v>
      </c>
      <c r="W28" s="1385"/>
      <c r="X28" s="1407" t="s">
        <v>398</v>
      </c>
      <c r="Y28" s="1396"/>
      <c r="Z28" s="1406" t="s">
        <v>454</v>
      </c>
      <c r="AA28" s="1404" t="s">
        <v>454</v>
      </c>
      <c r="AB28" s="1120"/>
    </row>
    <row r="29" spans="1:28">
      <c r="A29" s="1398" t="s">
        <v>408</v>
      </c>
      <c r="B29" s="1385"/>
      <c r="C29" s="1399">
        <v>397.30070000000001</v>
      </c>
      <c r="D29" s="1409">
        <v>374.92450000000002</v>
      </c>
      <c r="E29" s="1409" t="s">
        <v>454</v>
      </c>
      <c r="F29" s="1410">
        <v>391.0129</v>
      </c>
      <c r="G29" s="1402">
        <v>2.9087999999999852</v>
      </c>
      <c r="H29" s="1403">
        <v>7.4948963435326199E-3</v>
      </c>
      <c r="I29" s="1393"/>
      <c r="J29" s="1399" t="s">
        <v>454</v>
      </c>
      <c r="K29" s="1409" t="s">
        <v>454</v>
      </c>
      <c r="L29" s="1409" t="s">
        <v>454</v>
      </c>
      <c r="M29" s="1410" t="s">
        <v>454</v>
      </c>
      <c r="N29" s="1402" t="s">
        <v>454</v>
      </c>
      <c r="O29" s="1404" t="s">
        <v>454</v>
      </c>
      <c r="P29" s="1385"/>
      <c r="Q29" s="1399" t="s">
        <v>454</v>
      </c>
      <c r="R29" s="1409" t="s">
        <v>454</v>
      </c>
      <c r="S29" s="1409" t="s">
        <v>454</v>
      </c>
      <c r="T29" s="1410" t="s">
        <v>454</v>
      </c>
      <c r="U29" s="1402" t="s">
        <v>454</v>
      </c>
      <c r="V29" s="1404" t="s">
        <v>454</v>
      </c>
      <c r="W29" s="1385"/>
      <c r="X29" s="1407">
        <v>391.0129</v>
      </c>
      <c r="Y29" s="1396"/>
      <c r="Z29" s="1406">
        <v>2.9087999999999852</v>
      </c>
      <c r="AA29" s="1404">
        <v>7.4948963435326199E-3</v>
      </c>
      <c r="AB29" s="1119"/>
    </row>
    <row r="30" spans="1:28">
      <c r="A30" s="1398" t="s">
        <v>409</v>
      </c>
      <c r="B30" s="1385"/>
      <c r="C30" s="1399" t="s">
        <v>454</v>
      </c>
      <c r="D30" s="1409" t="s">
        <v>454</v>
      </c>
      <c r="E30" s="1409" t="s">
        <v>454</v>
      </c>
      <c r="F30" s="1410" t="s">
        <v>454</v>
      </c>
      <c r="G30" s="1402" t="s">
        <v>454</v>
      </c>
      <c r="H30" s="1403" t="s">
        <v>454</v>
      </c>
      <c r="I30" s="1393"/>
      <c r="J30" s="1399" t="s">
        <v>454</v>
      </c>
      <c r="K30" s="1409" t="s">
        <v>454</v>
      </c>
      <c r="L30" s="1409" t="s">
        <v>454</v>
      </c>
      <c r="M30" s="1410" t="s">
        <v>454</v>
      </c>
      <c r="N30" s="1402" t="s">
        <v>454</v>
      </c>
      <c r="O30" s="1404" t="s">
        <v>454</v>
      </c>
      <c r="P30" s="1385"/>
      <c r="Q30" s="1399" t="s">
        <v>454</v>
      </c>
      <c r="R30" s="1409" t="s">
        <v>454</v>
      </c>
      <c r="S30" s="1409" t="s">
        <v>454</v>
      </c>
      <c r="T30" s="1410" t="s">
        <v>454</v>
      </c>
      <c r="U30" s="1402" t="s">
        <v>454</v>
      </c>
      <c r="V30" s="1404" t="s">
        <v>454</v>
      </c>
      <c r="W30" s="1385"/>
      <c r="X30" s="1407" t="s">
        <v>454</v>
      </c>
      <c r="Y30" s="1396"/>
      <c r="Z30" s="1406"/>
      <c r="AA30" s="1404"/>
      <c r="AB30" s="1120"/>
    </row>
    <row r="31" spans="1:28">
      <c r="A31" s="1398" t="s">
        <v>410</v>
      </c>
      <c r="B31" s="1385"/>
      <c r="C31" s="1399" t="s">
        <v>454</v>
      </c>
      <c r="D31" s="1409" t="s">
        <v>454</v>
      </c>
      <c r="E31" s="1409" t="s">
        <v>454</v>
      </c>
      <c r="F31" s="1410" t="s">
        <v>454</v>
      </c>
      <c r="G31" s="1402">
        <v>0</v>
      </c>
      <c r="H31" s="1403" t="s">
        <v>454</v>
      </c>
      <c r="I31" s="1393"/>
      <c r="J31" s="1399" t="s">
        <v>454</v>
      </c>
      <c r="K31" s="1409" t="s">
        <v>454</v>
      </c>
      <c r="L31" s="1409" t="s">
        <v>454</v>
      </c>
      <c r="M31" s="1410" t="s">
        <v>454</v>
      </c>
      <c r="N31" s="1402" t="s">
        <v>454</v>
      </c>
      <c r="O31" s="1404" t="s">
        <v>454</v>
      </c>
      <c r="P31" s="1385"/>
      <c r="Q31" s="1399" t="s">
        <v>454</v>
      </c>
      <c r="R31" s="1409" t="s">
        <v>454</v>
      </c>
      <c r="S31" s="1409" t="s">
        <v>454</v>
      </c>
      <c r="T31" s="1410" t="s">
        <v>454</v>
      </c>
      <c r="U31" s="1402" t="s">
        <v>454</v>
      </c>
      <c r="V31" s="1404" t="s">
        <v>454</v>
      </c>
      <c r="W31" s="1385"/>
      <c r="X31" s="1407" t="s">
        <v>454</v>
      </c>
      <c r="Y31" s="1396"/>
      <c r="Z31" s="1406" t="s">
        <v>454</v>
      </c>
      <c r="AA31" s="1404" t="s">
        <v>454</v>
      </c>
      <c r="AB31" s="1120"/>
    </row>
    <row r="32" spans="1:28">
      <c r="A32" s="1398" t="s">
        <v>411</v>
      </c>
      <c r="B32" s="1385"/>
      <c r="C32" s="1399" t="s">
        <v>454</v>
      </c>
      <c r="D32" s="1400">
        <v>339.50970000000001</v>
      </c>
      <c r="E32" s="1400">
        <v>330.49020000000002</v>
      </c>
      <c r="F32" s="1401">
        <v>335.36770000000001</v>
      </c>
      <c r="G32" s="1402">
        <v>10.509500000000003</v>
      </c>
      <c r="H32" s="1403">
        <v>3.2351038083693107E-2</v>
      </c>
      <c r="I32" s="1393"/>
      <c r="J32" s="1399" t="s">
        <v>454</v>
      </c>
      <c r="K32" s="1400" t="s">
        <v>454</v>
      </c>
      <c r="L32" s="1400" t="s">
        <v>454</v>
      </c>
      <c r="M32" s="1401" t="s">
        <v>454</v>
      </c>
      <c r="N32" s="1402" t="s">
        <v>454</v>
      </c>
      <c r="O32" s="1404" t="s">
        <v>454</v>
      </c>
      <c r="P32" s="1385"/>
      <c r="Q32" s="1399" t="s">
        <v>454</v>
      </c>
      <c r="R32" s="1400">
        <v>345.95260000000002</v>
      </c>
      <c r="S32" s="1400">
        <v>311.38470000000001</v>
      </c>
      <c r="T32" s="1401">
        <v>316.1823</v>
      </c>
      <c r="U32" s="1402">
        <v>0.90030000000001564</v>
      </c>
      <c r="V32" s="1404">
        <v>2.8555388509334811E-3</v>
      </c>
      <c r="W32" s="1385"/>
      <c r="X32" s="1407">
        <v>320.63139999999999</v>
      </c>
      <c r="Y32" s="1386"/>
      <c r="Z32" s="1406">
        <v>3.1286999999999807</v>
      </c>
      <c r="AA32" s="1404">
        <v>9.8540894297907133E-3</v>
      </c>
      <c r="AB32" s="1119"/>
    </row>
    <row r="33" spans="1:28">
      <c r="A33" s="1398" t="s">
        <v>412</v>
      </c>
      <c r="B33" s="1385"/>
      <c r="C33" s="1399">
        <v>373.77620000000002</v>
      </c>
      <c r="D33" s="1400">
        <v>370.68849999999998</v>
      </c>
      <c r="E33" s="1400" t="s">
        <v>454</v>
      </c>
      <c r="F33" s="1401">
        <v>372.67340000000002</v>
      </c>
      <c r="G33" s="1402">
        <v>9.739999999999327E-2</v>
      </c>
      <c r="H33" s="1403">
        <v>2.614231727218197E-4</v>
      </c>
      <c r="I33" s="1393"/>
      <c r="J33" s="1399" t="s">
        <v>454</v>
      </c>
      <c r="K33" s="1400" t="s">
        <v>454</v>
      </c>
      <c r="L33" s="1400" t="s">
        <v>454</v>
      </c>
      <c r="M33" s="1401" t="s">
        <v>454</v>
      </c>
      <c r="N33" s="1402" t="s">
        <v>454</v>
      </c>
      <c r="O33" s="1404" t="s">
        <v>454</v>
      </c>
      <c r="P33" s="1385"/>
      <c r="Q33" s="1399">
        <v>466.65320000000003</v>
      </c>
      <c r="R33" s="1400">
        <v>459.92770000000002</v>
      </c>
      <c r="S33" s="1400" t="s">
        <v>454</v>
      </c>
      <c r="T33" s="1401">
        <v>463.20310000000001</v>
      </c>
      <c r="U33" s="1402">
        <v>-0.50880000000000791</v>
      </c>
      <c r="V33" s="1404">
        <v>-1.0972330017841037E-3</v>
      </c>
      <c r="W33" s="1385"/>
      <c r="X33" s="1407">
        <v>372.67349999999999</v>
      </c>
      <c r="Y33" s="1386"/>
      <c r="Z33" s="1406">
        <v>9.739999999999327E-2</v>
      </c>
      <c r="AA33" s="1404">
        <v>2.614231025555025E-4</v>
      </c>
      <c r="AB33" s="1120"/>
    </row>
    <row r="34" spans="1:28">
      <c r="A34" s="1398" t="s">
        <v>413</v>
      </c>
      <c r="B34" s="1385"/>
      <c r="C34" s="1399" t="s">
        <v>454</v>
      </c>
      <c r="D34" s="1400">
        <v>319.74759999999998</v>
      </c>
      <c r="E34" s="1400">
        <v>326.25139999999999</v>
      </c>
      <c r="F34" s="1401">
        <v>323.89100000000002</v>
      </c>
      <c r="G34" s="1402">
        <v>0.32620000000002847</v>
      </c>
      <c r="H34" s="1403">
        <v>1.0081442728011591E-3</v>
      </c>
      <c r="I34" s="1393"/>
      <c r="J34" s="1399" t="s">
        <v>454</v>
      </c>
      <c r="K34" s="1400" t="s">
        <v>454</v>
      </c>
      <c r="L34" s="1400" t="s">
        <v>454</v>
      </c>
      <c r="M34" s="1401" t="s">
        <v>454</v>
      </c>
      <c r="N34" s="1402" t="s">
        <v>454</v>
      </c>
      <c r="O34" s="1404" t="s">
        <v>454</v>
      </c>
      <c r="P34" s="1385"/>
      <c r="Q34" s="1399" t="s">
        <v>454</v>
      </c>
      <c r="R34" s="1400" t="s">
        <v>454</v>
      </c>
      <c r="S34" s="1400">
        <v>281.22059999999999</v>
      </c>
      <c r="T34" s="1401">
        <v>286.2851</v>
      </c>
      <c r="U34" s="1402">
        <v>4.1521000000000186</v>
      </c>
      <c r="V34" s="1404">
        <v>1.4716817954652628E-2</v>
      </c>
      <c r="W34" s="1385"/>
      <c r="X34" s="1407">
        <v>323.65030000000002</v>
      </c>
      <c r="Y34" s="1386"/>
      <c r="Z34" s="1406">
        <v>0.35070000000001755</v>
      </c>
      <c r="AA34" s="1404">
        <v>1.0847523473582754E-3</v>
      </c>
      <c r="AB34" s="1120"/>
    </row>
    <row r="35" spans="1:28">
      <c r="A35" s="1398" t="s">
        <v>414</v>
      </c>
      <c r="B35" s="1385"/>
      <c r="C35" s="1399">
        <v>358.94470000000001</v>
      </c>
      <c r="D35" s="1400">
        <v>368.87990000000002</v>
      </c>
      <c r="E35" s="1400" t="s">
        <v>454</v>
      </c>
      <c r="F35" s="1401">
        <v>363.5942</v>
      </c>
      <c r="G35" s="1402">
        <v>-0.52039999999999509</v>
      </c>
      <c r="H35" s="1403">
        <v>-1.4292203608424758E-3</v>
      </c>
      <c r="I35" s="1393"/>
      <c r="J35" s="1399" t="s">
        <v>454</v>
      </c>
      <c r="K35" s="1400" t="s">
        <v>454</v>
      </c>
      <c r="L35" s="1400" t="s">
        <v>454</v>
      </c>
      <c r="M35" s="1401" t="s">
        <v>454</v>
      </c>
      <c r="N35" s="1402" t="s">
        <v>454</v>
      </c>
      <c r="O35" s="1404" t="s">
        <v>454</v>
      </c>
      <c r="P35" s="1385"/>
      <c r="Q35" s="1399">
        <v>357.17160000000001</v>
      </c>
      <c r="R35" s="1400">
        <v>350.84190000000001</v>
      </c>
      <c r="S35" s="1400" t="s">
        <v>454</v>
      </c>
      <c r="T35" s="1401">
        <v>351.71460000000002</v>
      </c>
      <c r="U35" s="1402">
        <v>-6.0236999999999625</v>
      </c>
      <c r="V35" s="1404">
        <v>-1.6838286535157065E-2</v>
      </c>
      <c r="W35" s="1385"/>
      <c r="X35" s="1407">
        <v>358.29230000000001</v>
      </c>
      <c r="Y35" s="1386"/>
      <c r="Z35" s="1406">
        <v>-2.9764999999999873</v>
      </c>
      <c r="AA35" s="1404">
        <v>-8.23901759576251E-3</v>
      </c>
      <c r="AB35" s="1119"/>
    </row>
    <row r="36" spans="1:28">
      <c r="A36" s="1398" t="s">
        <v>415</v>
      </c>
      <c r="B36" s="1385"/>
      <c r="C36" s="1399">
        <v>401.39280000000002</v>
      </c>
      <c r="D36" s="1400">
        <v>291.52789999999999</v>
      </c>
      <c r="E36" s="1400">
        <v>296.18830000000003</v>
      </c>
      <c r="F36" s="1401">
        <v>298.11130000000003</v>
      </c>
      <c r="G36" s="1402">
        <v>4.1631000000000427</v>
      </c>
      <c r="H36" s="1403">
        <v>1.4162699414386859E-2</v>
      </c>
      <c r="I36" s="1393"/>
      <c r="J36" s="1399" t="s">
        <v>454</v>
      </c>
      <c r="K36" s="1400" t="s">
        <v>454</v>
      </c>
      <c r="L36" s="1400" t="s">
        <v>454</v>
      </c>
      <c r="M36" s="1401" t="s">
        <v>454</v>
      </c>
      <c r="N36" s="1402" t="s">
        <v>454</v>
      </c>
      <c r="O36" s="1404" t="s">
        <v>454</v>
      </c>
      <c r="P36" s="1385"/>
      <c r="Q36" s="1399" t="s">
        <v>454</v>
      </c>
      <c r="R36" s="1400" t="s">
        <v>454</v>
      </c>
      <c r="S36" s="1400">
        <v>275.01850000000002</v>
      </c>
      <c r="T36" s="1401">
        <v>275.01729999999998</v>
      </c>
      <c r="U36" s="1402">
        <v>-16.879900000000021</v>
      </c>
      <c r="V36" s="1404">
        <v>-5.7828235419867036E-2</v>
      </c>
      <c r="W36" s="1385"/>
      <c r="X36" s="1407">
        <v>282.72239999999999</v>
      </c>
      <c r="Y36" s="1386"/>
      <c r="Z36" s="1406">
        <v>-9.8591000000000122</v>
      </c>
      <c r="AA36" s="1404">
        <v>-3.3696935725601285E-2</v>
      </c>
      <c r="AB36" s="1120"/>
    </row>
    <row r="37" spans="1:28">
      <c r="A37" s="1398" t="s">
        <v>416</v>
      </c>
      <c r="B37" s="1385"/>
      <c r="C37" s="1399">
        <v>310.20150000000001</v>
      </c>
      <c r="D37" s="1400">
        <v>318.15629999999999</v>
      </c>
      <c r="E37" s="1400">
        <v>311.98739999999998</v>
      </c>
      <c r="F37" s="1401">
        <v>314.89850000000001</v>
      </c>
      <c r="G37" s="1402">
        <v>1.8077000000000112</v>
      </c>
      <c r="H37" s="1403">
        <v>5.7737244275462007E-3</v>
      </c>
      <c r="I37" s="1393"/>
      <c r="J37" s="1399" t="s">
        <v>454</v>
      </c>
      <c r="K37" s="1400" t="s">
        <v>454</v>
      </c>
      <c r="L37" s="1400" t="s">
        <v>454</v>
      </c>
      <c r="M37" s="1401" t="s">
        <v>454</v>
      </c>
      <c r="N37" s="1402" t="s">
        <v>454</v>
      </c>
      <c r="O37" s="1404" t="s">
        <v>454</v>
      </c>
      <c r="P37" s="1385"/>
      <c r="Q37" s="1399" t="s">
        <v>454</v>
      </c>
      <c r="R37" s="1400" t="s">
        <v>454</v>
      </c>
      <c r="S37" s="1400">
        <v>310.21969999999999</v>
      </c>
      <c r="T37" s="1401">
        <v>310.21969999999999</v>
      </c>
      <c r="U37" s="1402" t="s">
        <v>454</v>
      </c>
      <c r="V37" s="1404" t="s">
        <v>454</v>
      </c>
      <c r="W37" s="1385"/>
      <c r="X37" s="1407">
        <v>314.58690000000001</v>
      </c>
      <c r="Y37" s="1386"/>
      <c r="Z37" s="1406">
        <v>1.4961000000000126</v>
      </c>
      <c r="AA37" s="1404">
        <v>4.778485985535319E-3</v>
      </c>
      <c r="AB37" s="1120"/>
    </row>
    <row r="38" spans="1:28">
      <c r="A38" s="1398" t="s">
        <v>417</v>
      </c>
      <c r="B38" s="1385"/>
      <c r="C38" s="1399" t="s">
        <v>454</v>
      </c>
      <c r="D38" s="1400">
        <v>338.3</v>
      </c>
      <c r="E38" s="1400">
        <v>308.13729999999998</v>
      </c>
      <c r="F38" s="1401">
        <v>313.82</v>
      </c>
      <c r="G38" s="1402">
        <v>-2.1494999999999891</v>
      </c>
      <c r="H38" s="1403">
        <v>-6.8028717961701179E-3</v>
      </c>
      <c r="I38" s="1393"/>
      <c r="J38" s="1399" t="s">
        <v>454</v>
      </c>
      <c r="K38" s="1400" t="s">
        <v>454</v>
      </c>
      <c r="L38" s="1400" t="s">
        <v>454</v>
      </c>
      <c r="M38" s="1401" t="s">
        <v>454</v>
      </c>
      <c r="N38" s="1402" t="s">
        <v>454</v>
      </c>
      <c r="O38" s="1404" t="s">
        <v>454</v>
      </c>
      <c r="P38" s="1385"/>
      <c r="Q38" s="1399" t="s">
        <v>454</v>
      </c>
      <c r="R38" s="1400" t="s">
        <v>454</v>
      </c>
      <c r="S38" s="1400" t="s">
        <v>398</v>
      </c>
      <c r="T38" s="1401" t="s">
        <v>398</v>
      </c>
      <c r="U38" s="1402" t="s">
        <v>454</v>
      </c>
      <c r="V38" s="1404" t="s">
        <v>454</v>
      </c>
      <c r="W38" s="1385"/>
      <c r="X38" s="1407" t="s">
        <v>398</v>
      </c>
      <c r="Y38" s="1386"/>
      <c r="Z38" s="1406" t="s">
        <v>454</v>
      </c>
      <c r="AA38" s="1404" t="s">
        <v>454</v>
      </c>
      <c r="AB38" s="1119"/>
    </row>
    <row r="39" spans="1:28">
      <c r="A39" s="1398" t="s">
        <v>418</v>
      </c>
      <c r="B39" s="1385"/>
      <c r="C39" s="1399" t="s">
        <v>454</v>
      </c>
      <c r="D39" s="1400">
        <v>378.4622</v>
      </c>
      <c r="E39" s="1400">
        <v>364.56009999999998</v>
      </c>
      <c r="F39" s="1401">
        <v>366.73450000000003</v>
      </c>
      <c r="G39" s="1402">
        <v>8.8389999999999986</v>
      </c>
      <c r="H39" s="1403">
        <v>2.4697153219305656E-2</v>
      </c>
      <c r="I39" s="1393"/>
      <c r="J39" s="1399" t="s">
        <v>454</v>
      </c>
      <c r="K39" s="1400" t="s">
        <v>454</v>
      </c>
      <c r="L39" s="1400" t="s">
        <v>454</v>
      </c>
      <c r="M39" s="1401" t="s">
        <v>454</v>
      </c>
      <c r="N39" s="1402" t="s">
        <v>454</v>
      </c>
      <c r="O39" s="1404" t="s">
        <v>454</v>
      </c>
      <c r="P39" s="1385"/>
      <c r="Q39" s="1399" t="s">
        <v>454</v>
      </c>
      <c r="R39" s="1400" t="s">
        <v>454</v>
      </c>
      <c r="S39" s="1400" t="s">
        <v>454</v>
      </c>
      <c r="T39" s="1401" t="s">
        <v>454</v>
      </c>
      <c r="U39" s="1402" t="s">
        <v>454</v>
      </c>
      <c r="V39" s="1404" t="s">
        <v>454</v>
      </c>
      <c r="W39" s="1385"/>
      <c r="X39" s="1407">
        <v>366.73450000000003</v>
      </c>
      <c r="Y39" s="1386"/>
      <c r="Z39" s="1406">
        <v>8.8389999999999986</v>
      </c>
      <c r="AA39" s="1404">
        <v>2.4697153219305656E-2</v>
      </c>
      <c r="AB39" s="1120"/>
    </row>
    <row r="40" spans="1:28" ht="13.5" thickBot="1">
      <c r="A40" s="1413" t="s">
        <v>419</v>
      </c>
      <c r="B40" s="1385"/>
      <c r="C40" s="1414" t="s">
        <v>454</v>
      </c>
      <c r="D40" s="1415">
        <v>447.21050000000002</v>
      </c>
      <c r="E40" s="1415">
        <v>465.30399999999997</v>
      </c>
      <c r="F40" s="1416">
        <v>458.08730000000003</v>
      </c>
      <c r="G40" s="1417">
        <v>0.13130000000001019</v>
      </c>
      <c r="H40" s="1418">
        <v>2.8670876678105195E-4</v>
      </c>
      <c r="I40" s="1393"/>
      <c r="J40" s="1414" t="s">
        <v>454</v>
      </c>
      <c r="K40" s="1415" t="s">
        <v>454</v>
      </c>
      <c r="L40" s="1415" t="s">
        <v>454</v>
      </c>
      <c r="M40" s="1416" t="s">
        <v>454</v>
      </c>
      <c r="N40" s="1417" t="s">
        <v>454</v>
      </c>
      <c r="O40" s="1419" t="s">
        <v>454</v>
      </c>
      <c r="P40" s="1385"/>
      <c r="Q40" s="1414" t="s">
        <v>454</v>
      </c>
      <c r="R40" s="1415">
        <v>474.113</v>
      </c>
      <c r="S40" s="1415" t="s">
        <v>454</v>
      </c>
      <c r="T40" s="1416">
        <v>474.113</v>
      </c>
      <c r="U40" s="1417">
        <v>11.250299999999982</v>
      </c>
      <c r="V40" s="1419">
        <v>2.4305911882724685E-2</v>
      </c>
      <c r="W40" s="1385"/>
      <c r="X40" s="1420">
        <v>459.06240000000003</v>
      </c>
      <c r="Y40" s="1386"/>
      <c r="Z40" s="1421">
        <v>0.80780000000004293</v>
      </c>
      <c r="AA40" s="1419">
        <v>1.762775540060213E-3</v>
      </c>
      <c r="AB40" s="1070"/>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T9:T10"/>
    <mergeCell ref="K9:K10"/>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C1" workbookViewId="0">
      <selection activeCell="U23" sqref="U23"/>
    </sheetView>
  </sheetViews>
  <sheetFormatPr defaultRowHeight="12.75" outlineLevelCol="1"/>
  <cols>
    <col min="1" max="2" width="8.7109375" style="1285" hidden="1" customWidth="1" outlineLevel="1"/>
    <col min="3" max="3" width="32" style="106" customWidth="1" collapsed="1"/>
    <col min="4" max="16" width="10.42578125" style="106" customWidth="1"/>
    <col min="17" max="17" width="11.140625" style="106" customWidth="1"/>
    <col min="18" max="18" width="10.42578125" style="106" customWidth="1"/>
    <col min="19" max="16384" width="9.140625" style="106"/>
  </cols>
  <sheetData>
    <row r="1" spans="1:19" s="1286" customFormat="1" ht="15.75">
      <c r="C1" s="1120"/>
      <c r="D1" s="1120"/>
      <c r="E1" s="1120"/>
      <c r="F1" s="1120"/>
      <c r="G1" s="1120"/>
      <c r="H1" s="1120"/>
      <c r="I1" s="1120"/>
      <c r="J1" s="1120"/>
      <c r="K1" s="1120"/>
      <c r="L1" s="1120"/>
      <c r="M1" s="1379" t="s">
        <v>519</v>
      </c>
      <c r="N1" s="1379"/>
      <c r="O1" s="1381">
        <v>44221</v>
      </c>
      <c r="P1" s="1120"/>
      <c r="Q1" s="1120"/>
      <c r="R1" s="1120"/>
      <c r="S1" s="106"/>
    </row>
    <row r="2" spans="1:19" ht="15.75">
      <c r="C2" s="1120"/>
      <c r="D2" s="1120"/>
      <c r="E2" s="1120"/>
      <c r="F2" s="1120"/>
      <c r="G2" s="1120"/>
      <c r="H2" s="1120"/>
      <c r="I2" s="1120"/>
      <c r="J2" s="1120"/>
      <c r="K2" s="1120"/>
      <c r="L2" s="1120"/>
      <c r="M2" s="1120"/>
      <c r="N2" s="1380"/>
      <c r="O2" s="1381">
        <v>44227</v>
      </c>
      <c r="P2" s="1371"/>
      <c r="Q2" s="1076"/>
    </row>
    <row r="3" spans="1:19" ht="22.5">
      <c r="C3" s="1503" t="s">
        <v>494</v>
      </c>
      <c r="D3" s="1503"/>
      <c r="E3" s="1503"/>
      <c r="F3" s="1503"/>
      <c r="G3" s="1503"/>
      <c r="H3" s="1503"/>
      <c r="I3" s="1503"/>
      <c r="J3" s="1503"/>
      <c r="K3" s="1503"/>
      <c r="L3" s="1503"/>
      <c r="M3" s="1503"/>
      <c r="N3" s="1503"/>
      <c r="O3" s="1503"/>
      <c r="P3" s="1503"/>
      <c r="Q3" s="1503"/>
      <c r="R3" s="1503"/>
    </row>
    <row r="4" spans="1:19" ht="13.5" thickBot="1">
      <c r="C4" s="1076"/>
      <c r="D4" s="1076"/>
      <c r="E4" s="1076"/>
      <c r="F4" s="1076"/>
      <c r="G4" s="1076"/>
      <c r="H4" s="1076"/>
      <c r="I4" s="1076"/>
      <c r="J4" s="1076"/>
      <c r="K4" s="1076"/>
      <c r="L4" s="1076"/>
      <c r="M4" s="1076"/>
      <c r="N4" s="1076"/>
      <c r="O4" s="1076"/>
      <c r="P4" s="1076"/>
      <c r="Q4" s="1076"/>
      <c r="R4" s="1076"/>
    </row>
    <row r="5" spans="1:19" ht="19.5" thickBot="1">
      <c r="A5" s="1287"/>
      <c r="B5" s="1287"/>
      <c r="C5" s="1288" t="s">
        <v>467</v>
      </c>
      <c r="D5" s="1289"/>
      <c r="E5" s="1289"/>
      <c r="F5" s="1289"/>
      <c r="G5" s="1289"/>
      <c r="H5" s="1289"/>
      <c r="I5" s="1289"/>
      <c r="J5" s="1289"/>
      <c r="K5" s="1289"/>
      <c r="L5" s="1289"/>
      <c r="M5" s="1289"/>
      <c r="N5" s="1289"/>
      <c r="O5" s="1289"/>
      <c r="P5" s="1289"/>
      <c r="Q5" s="1289"/>
      <c r="R5" s="1290"/>
    </row>
    <row r="6" spans="1:19" ht="13.5" thickBot="1">
      <c r="A6" s="1287"/>
      <c r="B6" s="1287"/>
      <c r="C6" s="1291"/>
      <c r="D6" s="1292" t="s">
        <v>392</v>
      </c>
      <c r="E6" s="1293" t="s">
        <v>395</v>
      </c>
      <c r="F6" s="1293" t="s">
        <v>396</v>
      </c>
      <c r="G6" s="1293" t="s">
        <v>399</v>
      </c>
      <c r="H6" s="1293" t="s">
        <v>401</v>
      </c>
      <c r="I6" s="1293" t="s">
        <v>402</v>
      </c>
      <c r="J6" s="1293" t="s">
        <v>404</v>
      </c>
      <c r="K6" s="1293" t="s">
        <v>411</v>
      </c>
      <c r="L6" s="1293" t="s">
        <v>412</v>
      </c>
      <c r="M6" s="1293" t="s">
        <v>413</v>
      </c>
      <c r="N6" s="1293" t="s">
        <v>414</v>
      </c>
      <c r="O6" s="1293" t="s">
        <v>415</v>
      </c>
      <c r="P6" s="1294" t="s">
        <v>419</v>
      </c>
      <c r="Q6" s="1295" t="s">
        <v>468</v>
      </c>
      <c r="R6" s="1296" t="s">
        <v>469</v>
      </c>
    </row>
    <row r="7" spans="1:19" ht="15">
      <c r="A7" s="1285" t="s">
        <v>470</v>
      </c>
      <c r="B7" s="1285" t="s">
        <v>471</v>
      </c>
      <c r="C7" s="1297" t="s">
        <v>472</v>
      </c>
      <c r="D7" s="1298"/>
      <c r="E7" s="1299"/>
      <c r="F7" s="1299"/>
      <c r="G7" s="1299"/>
      <c r="H7" s="1299"/>
      <c r="I7" s="1299"/>
      <c r="J7" s="1299"/>
      <c r="K7" s="1299"/>
      <c r="L7" s="1299"/>
      <c r="M7" s="1299"/>
      <c r="N7" s="1299"/>
      <c r="O7" s="1299"/>
      <c r="P7" s="1299"/>
      <c r="Q7" s="1299"/>
      <c r="R7" s="1300"/>
    </row>
    <row r="8" spans="1:19">
      <c r="C8" s="1301" t="s">
        <v>473</v>
      </c>
      <c r="D8" s="1302">
        <v>39.17</v>
      </c>
      <c r="E8" s="1303">
        <v>53.775300000000001</v>
      </c>
      <c r="F8" s="1303">
        <v>38.25</v>
      </c>
      <c r="G8" s="1303">
        <v>82.9</v>
      </c>
      <c r="H8" s="1303">
        <v>76.89</v>
      </c>
      <c r="I8" s="1303">
        <v>47</v>
      </c>
      <c r="J8" s="1303">
        <v>84.06</v>
      </c>
      <c r="K8" s="1303">
        <v>29</v>
      </c>
      <c r="L8" s="1303">
        <v>207.55</v>
      </c>
      <c r="M8" s="1303">
        <v>117.3134</v>
      </c>
      <c r="N8" s="1303"/>
      <c r="O8" s="1303">
        <v>49.965700000000005</v>
      </c>
      <c r="P8" s="1304"/>
      <c r="Q8" s="1305">
        <v>64.689971615833727</v>
      </c>
      <c r="R8" s="1306">
        <v>58.043800000000005</v>
      </c>
    </row>
    <row r="9" spans="1:19">
      <c r="C9" s="1307" t="s">
        <v>474</v>
      </c>
      <c r="D9" s="1308">
        <v>39.17</v>
      </c>
      <c r="E9" s="1309">
        <v>53.767200000000003</v>
      </c>
      <c r="F9" s="1309">
        <v>36.550000000000004</v>
      </c>
      <c r="G9" s="1309">
        <v>87.26</v>
      </c>
      <c r="H9" s="1309">
        <v>76.56</v>
      </c>
      <c r="I9" s="1309">
        <v>45</v>
      </c>
      <c r="J9" s="1309">
        <v>84.24</v>
      </c>
      <c r="K9" s="1309">
        <v>30</v>
      </c>
      <c r="L9" s="1309">
        <v>86.63</v>
      </c>
      <c r="M9" s="1309">
        <v>138.19120000000001</v>
      </c>
      <c r="N9" s="1309"/>
      <c r="O9" s="1309">
        <v>49.959299999999999</v>
      </c>
      <c r="P9" s="1310"/>
      <c r="Q9" s="1311">
        <v>63.363163312916335</v>
      </c>
      <c r="R9" s="1312">
        <v>54.157299999999999</v>
      </c>
    </row>
    <row r="10" spans="1:19">
      <c r="A10" s="1313"/>
      <c r="B10" s="1313"/>
      <c r="C10" s="1314" t="s">
        <v>475</v>
      </c>
      <c r="D10" s="1315">
        <v>0</v>
      </c>
      <c r="E10" s="1316">
        <v>8.0999999999988859E-3</v>
      </c>
      <c r="F10" s="1316">
        <v>1.6999999999999957</v>
      </c>
      <c r="G10" s="1316">
        <v>-4.3599999999999994</v>
      </c>
      <c r="H10" s="1316">
        <v>0.32999999999999829</v>
      </c>
      <c r="I10" s="1316">
        <v>2</v>
      </c>
      <c r="J10" s="1316">
        <v>-0.17999999999999261</v>
      </c>
      <c r="K10" s="1316">
        <v>-1</v>
      </c>
      <c r="L10" s="1316">
        <v>120.92000000000002</v>
      </c>
      <c r="M10" s="1316">
        <v>-20.877800000000008</v>
      </c>
      <c r="N10" s="1317">
        <v>0</v>
      </c>
      <c r="O10" s="1316">
        <v>6.4000000000064006E-3</v>
      </c>
      <c r="P10" s="1318">
        <v>0</v>
      </c>
      <c r="Q10" s="1319">
        <v>1.3268083029173923</v>
      </c>
      <c r="R10" s="1320">
        <v>3.8865000000000052</v>
      </c>
    </row>
    <row r="11" spans="1:19">
      <c r="A11" s="1313"/>
      <c r="B11" s="1313"/>
      <c r="C11" s="1314" t="s">
        <v>476</v>
      </c>
      <c r="D11" s="1321">
        <v>60.550343463765913</v>
      </c>
      <c r="E11" s="1322">
        <v>83.127722360659973</v>
      </c>
      <c r="F11" s="1322">
        <v>59.128175580521983</v>
      </c>
      <c r="G11" s="1322">
        <v>128.14969295752348</v>
      </c>
      <c r="H11" s="1322">
        <v>118.85922667676694</v>
      </c>
      <c r="I11" s="1322">
        <v>72.654228817896296</v>
      </c>
      <c r="J11" s="1322">
        <v>129.94286115813537</v>
      </c>
      <c r="K11" s="1322">
        <v>44.82920501529771</v>
      </c>
      <c r="L11" s="1322">
        <v>320.83798279051865</v>
      </c>
      <c r="M11" s="1322">
        <v>181.34711929798712</v>
      </c>
      <c r="N11" s="1322"/>
      <c r="O11" s="1322">
        <v>77.238710656305557</v>
      </c>
      <c r="P11" s="1323"/>
      <c r="Q11" s="1324"/>
      <c r="R11" s="1325">
        <v>86.075780450257213</v>
      </c>
    </row>
    <row r="12" spans="1:19">
      <c r="A12" s="1326"/>
      <c r="B12" s="1326"/>
      <c r="C12" s="1327" t="s">
        <v>477</v>
      </c>
      <c r="D12" s="1328">
        <v>2.6883294837723763</v>
      </c>
      <c r="E12" s="1329">
        <v>2.8134610368128627</v>
      </c>
      <c r="F12" s="1329">
        <v>20.04738408090774</v>
      </c>
      <c r="G12" s="1329">
        <v>7.1249026782350038</v>
      </c>
      <c r="H12" s="1329">
        <v>4.0621280159752606</v>
      </c>
      <c r="I12" s="1329">
        <v>17.418422123098665</v>
      </c>
      <c r="J12" s="1329">
        <v>9.3734727104273947</v>
      </c>
      <c r="K12" s="1329">
        <v>7.9456537274111048</v>
      </c>
      <c r="L12" s="1329">
        <v>2.618917452153672</v>
      </c>
      <c r="M12" s="1329">
        <v>10.828576768507626</v>
      </c>
      <c r="N12" s="1329"/>
      <c r="O12" s="1329">
        <v>5.6888881781665432</v>
      </c>
      <c r="P12" s="1330"/>
      <c r="Q12" s="1331"/>
      <c r="R12" s="1332"/>
    </row>
    <row r="13" spans="1:19" ht="15">
      <c r="A13" s="1285" t="s">
        <v>470</v>
      </c>
      <c r="B13" s="1285" t="s">
        <v>478</v>
      </c>
      <c r="C13" s="1297" t="s">
        <v>479</v>
      </c>
      <c r="D13" s="1333"/>
      <c r="E13" s="1334"/>
      <c r="F13" s="1334"/>
      <c r="G13" s="1334"/>
      <c r="H13" s="1334"/>
      <c r="I13" s="1334"/>
      <c r="J13" s="1334"/>
      <c r="K13" s="1334"/>
      <c r="L13" s="1334"/>
      <c r="M13" s="1334"/>
      <c r="N13" s="1334"/>
      <c r="O13" s="1334"/>
      <c r="P13" s="1334"/>
      <c r="Q13" s="1335"/>
      <c r="R13" s="1336"/>
    </row>
    <row r="14" spans="1:19">
      <c r="C14" s="1301" t="s">
        <v>473</v>
      </c>
      <c r="D14" s="1302">
        <v>301.94</v>
      </c>
      <c r="E14" s="1303"/>
      <c r="F14" s="1303">
        <v>118.9</v>
      </c>
      <c r="G14" s="1303">
        <v>312.90000000000003</v>
      </c>
      <c r="H14" s="1303">
        <v>178</v>
      </c>
      <c r="I14" s="1303">
        <v>165</v>
      </c>
      <c r="J14" s="1303">
        <v>208.94</v>
      </c>
      <c r="K14" s="1303">
        <v>117</v>
      </c>
      <c r="L14" s="1303">
        <v>293.90000000000003</v>
      </c>
      <c r="M14" s="1303">
        <v>152.32240000000002</v>
      </c>
      <c r="N14" s="1303" t="e">
        <v>#N/A</v>
      </c>
      <c r="O14" s="1303">
        <v>349.74770000000001</v>
      </c>
      <c r="P14" s="1304"/>
      <c r="Q14" s="1305">
        <v>187.68992535914808</v>
      </c>
      <c r="R14" s="1306">
        <v>216.417</v>
      </c>
    </row>
    <row r="15" spans="1:19">
      <c r="C15" s="1307" t="s">
        <v>474</v>
      </c>
      <c r="D15" s="1308">
        <v>301.94</v>
      </c>
      <c r="E15" s="1309"/>
      <c r="F15" s="1309">
        <v>112.4</v>
      </c>
      <c r="G15" s="1309">
        <v>314.62</v>
      </c>
      <c r="H15" s="1309">
        <v>181.13</v>
      </c>
      <c r="I15" s="1309">
        <v>156</v>
      </c>
      <c r="J15" s="1309">
        <v>208.67000000000002</v>
      </c>
      <c r="K15" s="1309">
        <v>117</v>
      </c>
      <c r="L15" s="1309">
        <v>277.70999999999998</v>
      </c>
      <c r="M15" s="1309">
        <v>186.96530000000001</v>
      </c>
      <c r="N15" s="1309" t="e">
        <v>#N/A</v>
      </c>
      <c r="O15" s="1309">
        <v>352.07429999999999</v>
      </c>
      <c r="P15" s="1310"/>
      <c r="Q15" s="1311">
        <v>187.28514207969181</v>
      </c>
      <c r="R15" s="1312">
        <v>209.31270000000001</v>
      </c>
    </row>
    <row r="16" spans="1:19">
      <c r="A16" s="1313"/>
      <c r="B16" s="1313"/>
      <c r="C16" s="1314" t="s">
        <v>475</v>
      </c>
      <c r="D16" s="1315">
        <v>0</v>
      </c>
      <c r="E16" s="1317">
        <v>0</v>
      </c>
      <c r="F16" s="1316">
        <v>6.5</v>
      </c>
      <c r="G16" s="1316">
        <v>-1.7199999999999704</v>
      </c>
      <c r="H16" s="1316">
        <v>-3.1299999999999955</v>
      </c>
      <c r="I16" s="1316">
        <v>9</v>
      </c>
      <c r="J16" s="1316">
        <v>0.26999999999998181</v>
      </c>
      <c r="K16" s="1316">
        <v>0</v>
      </c>
      <c r="L16" s="1316">
        <v>16.190000000000055</v>
      </c>
      <c r="M16" s="1316">
        <v>-34.642899999999997</v>
      </c>
      <c r="N16" s="1317" t="e">
        <v>#N/A</v>
      </c>
      <c r="O16" s="1316">
        <v>-2.3265999999999849</v>
      </c>
      <c r="P16" s="1318">
        <v>0</v>
      </c>
      <c r="Q16" s="1319">
        <v>0.40478327945626802</v>
      </c>
      <c r="R16" s="1320">
        <v>7.104299999999995</v>
      </c>
    </row>
    <row r="17" spans="1:18">
      <c r="A17" s="1313"/>
      <c r="B17" s="1313"/>
      <c r="C17" s="1314" t="s">
        <v>476</v>
      </c>
      <c r="D17" s="1321">
        <v>160.87171403698537</v>
      </c>
      <c r="E17" s="1322"/>
      <c r="F17" s="1322">
        <v>63.349164731395511</v>
      </c>
      <c r="G17" s="1322">
        <v>166.71113241760858</v>
      </c>
      <c r="H17" s="1322">
        <v>94.837269320339786</v>
      </c>
      <c r="I17" s="1322">
        <v>87.910951898067793</v>
      </c>
      <c r="J17" s="1322">
        <v>111.32190478534719</v>
      </c>
      <c r="K17" s="1322">
        <v>62.336856800448068</v>
      </c>
      <c r="L17" s="1322">
        <v>156.58805310813409</v>
      </c>
      <c r="M17" s="1322">
        <v>81.156407147868137</v>
      </c>
      <c r="N17" s="1322"/>
      <c r="O17" s="1322">
        <v>186.34335291612027</v>
      </c>
      <c r="P17" s="1323"/>
      <c r="Q17" s="1324"/>
      <c r="R17" s="1325">
        <v>118.62969431818064</v>
      </c>
    </row>
    <row r="18" spans="1:18" ht="13.5" thickBot="1">
      <c r="A18" s="1326"/>
      <c r="B18" s="1326"/>
      <c r="C18" s="1337" t="s">
        <v>477</v>
      </c>
      <c r="D18" s="1338">
        <v>3.0711568839714678</v>
      </c>
      <c r="E18" s="1339"/>
      <c r="F18" s="1339">
        <v>15.21243716497526</v>
      </c>
      <c r="G18" s="1339">
        <v>7.7924588158725285</v>
      </c>
      <c r="H18" s="1339">
        <v>9.4226863465255555</v>
      </c>
      <c r="I18" s="1339">
        <v>24.503811800720175</v>
      </c>
      <c r="J18" s="1339">
        <v>7.3170875291485844</v>
      </c>
      <c r="K18" s="1339">
        <v>5.3407726950134258</v>
      </c>
      <c r="L18" s="1339">
        <v>2.3533086299429948</v>
      </c>
      <c r="M18" s="1339">
        <v>7.8698722204597713</v>
      </c>
      <c r="N18" s="1339">
        <v>2.3915084003519089</v>
      </c>
      <c r="O18" s="1339">
        <v>3.811146614512642</v>
      </c>
      <c r="P18" s="1340"/>
      <c r="Q18" s="1341"/>
      <c r="R18" s="1342"/>
    </row>
    <row r="19" spans="1:18" ht="13.5" thickBot="1">
      <c r="C19" s="1343"/>
      <c r="D19" s="1343"/>
      <c r="E19" s="1343"/>
      <c r="F19" s="1343"/>
      <c r="G19" s="1343"/>
      <c r="H19" s="1343"/>
      <c r="I19" s="1343"/>
      <c r="J19" s="1343"/>
      <c r="K19" s="1343"/>
      <c r="L19" s="1343"/>
      <c r="M19" s="1343"/>
      <c r="N19" s="1343"/>
      <c r="O19" s="1343"/>
      <c r="P19" s="1343"/>
      <c r="Q19" s="1343"/>
      <c r="R19" s="1343"/>
    </row>
    <row r="20" spans="1:18" ht="19.5" thickBot="1">
      <c r="A20" s="1287"/>
      <c r="B20" s="1287"/>
      <c r="C20" s="1344" t="s">
        <v>480</v>
      </c>
      <c r="D20" s="1289"/>
      <c r="E20" s="1289"/>
      <c r="F20" s="1289"/>
      <c r="G20" s="1289"/>
      <c r="H20" s="1289"/>
      <c r="I20" s="1289"/>
      <c r="J20" s="1289"/>
      <c r="K20" s="1289"/>
      <c r="L20" s="1289"/>
      <c r="M20" s="1289"/>
      <c r="N20" s="1289"/>
      <c r="O20" s="1289"/>
      <c r="P20" s="1289"/>
      <c r="Q20" s="1289"/>
      <c r="R20" s="1290"/>
    </row>
    <row r="21" spans="1:18" ht="13.5" thickBot="1">
      <c r="A21" s="1287"/>
      <c r="B21" s="1287"/>
      <c r="C21" s="1291"/>
      <c r="D21" s="1292" t="s">
        <v>392</v>
      </c>
      <c r="E21" s="1293" t="s">
        <v>395</v>
      </c>
      <c r="F21" s="1293" t="s">
        <v>396</v>
      </c>
      <c r="G21" s="1293" t="s">
        <v>399</v>
      </c>
      <c r="H21" s="1293" t="s">
        <v>401</v>
      </c>
      <c r="I21" s="1293" t="s">
        <v>402</v>
      </c>
      <c r="J21" s="1293" t="s">
        <v>404</v>
      </c>
      <c r="K21" s="1293" t="s">
        <v>411</v>
      </c>
      <c r="L21" s="1293" t="s">
        <v>412</v>
      </c>
      <c r="M21" s="1293" t="s">
        <v>413</v>
      </c>
      <c r="N21" s="1293" t="s">
        <v>414</v>
      </c>
      <c r="O21" s="1293" t="s">
        <v>415</v>
      </c>
      <c r="P21" s="1294" t="s">
        <v>419</v>
      </c>
      <c r="Q21" s="1295" t="s">
        <v>468</v>
      </c>
      <c r="R21" s="1296" t="s">
        <v>469</v>
      </c>
    </row>
    <row r="22" spans="1:18" ht="15">
      <c r="A22" s="1285" t="s">
        <v>481</v>
      </c>
      <c r="B22" s="1285" t="s">
        <v>482</v>
      </c>
      <c r="C22" s="1297" t="s">
        <v>483</v>
      </c>
      <c r="D22" s="1298"/>
      <c r="E22" s="1299"/>
      <c r="F22" s="1299"/>
      <c r="G22" s="1299"/>
      <c r="H22" s="1299"/>
      <c r="I22" s="1299"/>
      <c r="J22" s="1299"/>
      <c r="K22" s="1299"/>
      <c r="L22" s="1299"/>
      <c r="M22" s="1299"/>
      <c r="N22" s="1299"/>
      <c r="O22" s="1299"/>
      <c r="P22" s="1299"/>
      <c r="Q22" s="1299"/>
      <c r="R22" s="1300"/>
    </row>
    <row r="23" spans="1:18">
      <c r="C23" s="1301" t="s">
        <v>484</v>
      </c>
      <c r="D23" s="1302">
        <v>4.34</v>
      </c>
      <c r="E23" s="1303"/>
      <c r="F23" s="1303">
        <v>1.95</v>
      </c>
      <c r="G23" s="1303">
        <v>2.16</v>
      </c>
      <c r="H23" s="1303">
        <v>2.5300000000000002</v>
      </c>
      <c r="I23" s="1303">
        <v>2.5</v>
      </c>
      <c r="J23" s="1303">
        <v>2.7600000000000002</v>
      </c>
      <c r="K23" s="1303"/>
      <c r="L23" s="1303">
        <v>2.29</v>
      </c>
      <c r="M23" s="1303">
        <v>2.3146</v>
      </c>
      <c r="N23" s="1303"/>
      <c r="O23" s="1303"/>
      <c r="P23" s="1304">
        <v>2.444</v>
      </c>
      <c r="Q23" s="1305">
        <v>2.3846577363876795</v>
      </c>
      <c r="R23" s="1306">
        <v>1.9410000000000001</v>
      </c>
    </row>
    <row r="24" spans="1:18">
      <c r="C24" s="1307" t="s">
        <v>474</v>
      </c>
      <c r="D24" s="1308">
        <v>4.34</v>
      </c>
      <c r="E24" s="1345"/>
      <c r="F24" s="1346">
        <v>1.95</v>
      </c>
      <c r="G24" s="1346">
        <v>2.11</v>
      </c>
      <c r="H24" s="1346">
        <v>2.5100000000000002</v>
      </c>
      <c r="I24" s="1346">
        <v>2.4900000000000002</v>
      </c>
      <c r="J24" s="1346">
        <v>2.7600000000000002</v>
      </c>
      <c r="K24" s="1346" t="e">
        <v>#N/A</v>
      </c>
      <c r="L24" s="1346">
        <v>2.3000000000000003</v>
      </c>
      <c r="M24" s="1346">
        <v>2.2892999999999999</v>
      </c>
      <c r="N24" s="1346"/>
      <c r="O24" s="1346"/>
      <c r="P24" s="1347">
        <v>2.6145</v>
      </c>
      <c r="Q24" s="1348">
        <v>2.3763452022781655</v>
      </c>
      <c r="R24" s="1312">
        <v>1.9096000000000002</v>
      </c>
    </row>
    <row r="25" spans="1:18">
      <c r="A25" s="1313"/>
      <c r="B25" s="1313"/>
      <c r="C25" s="1314" t="s">
        <v>475</v>
      </c>
      <c r="D25" s="1315">
        <v>0</v>
      </c>
      <c r="E25" s="1317">
        <v>0</v>
      </c>
      <c r="F25" s="1316">
        <v>0</v>
      </c>
      <c r="G25" s="1316">
        <v>5.0000000000000266E-2</v>
      </c>
      <c r="H25" s="1316">
        <v>2.0000000000000018E-2</v>
      </c>
      <c r="I25" s="1316">
        <v>9.9999999999997868E-3</v>
      </c>
      <c r="J25" s="1316">
        <v>0</v>
      </c>
      <c r="K25" s="1316" t="e">
        <v>#N/A</v>
      </c>
      <c r="L25" s="1316">
        <v>-1.0000000000000231E-2</v>
      </c>
      <c r="M25" s="1316">
        <v>2.53000000000001E-2</v>
      </c>
      <c r="N25" s="1317"/>
      <c r="O25" s="1317"/>
      <c r="P25" s="1349">
        <v>-0.1705000000000001</v>
      </c>
      <c r="Q25" s="1319">
        <v>8.312534109514047E-3</v>
      </c>
      <c r="R25" s="1320">
        <v>3.1399999999999872E-2</v>
      </c>
    </row>
    <row r="26" spans="1:18">
      <c r="A26" s="1313"/>
      <c r="B26" s="1313"/>
      <c r="C26" s="1314" t="s">
        <v>476</v>
      </c>
      <c r="D26" s="1321">
        <v>181.99676766085125</v>
      </c>
      <c r="E26" s="1350"/>
      <c r="F26" s="1322">
        <v>81.772741230105979</v>
      </c>
      <c r="G26" s="1322">
        <v>90.579036439502019</v>
      </c>
      <c r="H26" s="1322">
        <v>106.09488990367598</v>
      </c>
      <c r="I26" s="1322">
        <v>104.83684773090512</v>
      </c>
      <c r="J26" s="1322">
        <v>115.73987989491926</v>
      </c>
      <c r="K26" s="1322"/>
      <c r="L26" s="1322">
        <v>96.030552521509065</v>
      </c>
      <c r="M26" s="1322">
        <v>97.062147103181189</v>
      </c>
      <c r="N26" s="1322"/>
      <c r="O26" s="1322"/>
      <c r="P26" s="1323">
        <v>102.48850234173284</v>
      </c>
      <c r="Q26" s="1324"/>
      <c r="R26" s="1351">
        <v>82.254971585565627</v>
      </c>
    </row>
    <row r="27" spans="1:18">
      <c r="A27" s="1326"/>
      <c r="B27" s="1326"/>
      <c r="C27" s="1327" t="s">
        <v>477</v>
      </c>
      <c r="D27" s="1328">
        <v>3.2143732993892407</v>
      </c>
      <c r="E27" s="1329"/>
      <c r="F27" s="1329">
        <v>19.120528780465023</v>
      </c>
      <c r="G27" s="1329">
        <v>11.266247036704</v>
      </c>
      <c r="H27" s="1329">
        <v>3.8340087117982979</v>
      </c>
      <c r="I27" s="1329">
        <v>26.68776494493817</v>
      </c>
      <c r="J27" s="1329">
        <v>4.5213182141981303</v>
      </c>
      <c r="K27" s="1329"/>
      <c r="L27" s="1329">
        <v>2.6462963179222481</v>
      </c>
      <c r="M27" s="1329">
        <v>9.6366969905758459</v>
      </c>
      <c r="N27" s="1329"/>
      <c r="O27" s="1329"/>
      <c r="P27" s="1330">
        <v>2.5250201445738112</v>
      </c>
      <c r="Q27" s="1331"/>
      <c r="R27" s="1332"/>
    </row>
    <row r="28" spans="1:18" ht="15">
      <c r="A28" s="1285" t="s">
        <v>481</v>
      </c>
      <c r="B28" s="1285" t="s">
        <v>485</v>
      </c>
      <c r="C28" s="1297" t="s">
        <v>486</v>
      </c>
      <c r="D28" s="1333"/>
      <c r="E28" s="1334"/>
      <c r="F28" s="1334"/>
      <c r="G28" s="1334"/>
      <c r="H28" s="1334"/>
      <c r="I28" s="1334"/>
      <c r="J28" s="1334"/>
      <c r="K28" s="1334"/>
      <c r="L28" s="1334"/>
      <c r="M28" s="1334"/>
      <c r="N28" s="1334"/>
      <c r="O28" s="1334"/>
      <c r="P28" s="1334"/>
      <c r="Q28" s="1335"/>
      <c r="R28" s="1336"/>
    </row>
    <row r="29" spans="1:18">
      <c r="C29" s="1301" t="s">
        <v>484</v>
      </c>
      <c r="D29" s="1302">
        <v>3.97</v>
      </c>
      <c r="E29" s="1303"/>
      <c r="F29" s="1303"/>
      <c r="G29" s="1303">
        <v>1.96</v>
      </c>
      <c r="H29" s="1352" t="e">
        <v>#N/A</v>
      </c>
      <c r="I29" s="1303">
        <v>2.12</v>
      </c>
      <c r="J29" s="1303">
        <v>2.46</v>
      </c>
      <c r="K29" s="1303"/>
      <c r="L29" s="1303">
        <v>2.08</v>
      </c>
      <c r="M29" s="1303"/>
      <c r="N29" s="1303"/>
      <c r="O29" s="1303"/>
      <c r="P29" s="1304">
        <v>1.7221000000000002</v>
      </c>
      <c r="Q29" s="1305">
        <v>2.197135464175902</v>
      </c>
      <c r="R29" s="1306">
        <v>2.1494</v>
      </c>
    </row>
    <row r="30" spans="1:18">
      <c r="C30" s="1307" t="s">
        <v>474</v>
      </c>
      <c r="D30" s="1308">
        <v>3.97</v>
      </c>
      <c r="E30" s="1346"/>
      <c r="F30" s="1346"/>
      <c r="G30" s="1346">
        <v>1.95</v>
      </c>
      <c r="H30" s="1346" t="e">
        <v>#N/A</v>
      </c>
      <c r="I30" s="1346">
        <v>2.09</v>
      </c>
      <c r="J30" s="1346">
        <v>2.46</v>
      </c>
      <c r="K30" s="1346"/>
      <c r="L30" s="1346">
        <v>1.85</v>
      </c>
      <c r="M30" s="1346"/>
      <c r="N30" s="1346"/>
      <c r="O30" s="1346"/>
      <c r="P30" s="1347">
        <v>1.7202000000000002</v>
      </c>
      <c r="Q30" s="1348">
        <v>2.1694301189866123</v>
      </c>
      <c r="R30" s="1312">
        <v>2.1760999999999999</v>
      </c>
    </row>
    <row r="31" spans="1:18">
      <c r="A31" s="1313"/>
      <c r="B31" s="1313"/>
      <c r="C31" s="1314" t="s">
        <v>475</v>
      </c>
      <c r="D31" s="1315">
        <v>0</v>
      </c>
      <c r="E31" s="1317"/>
      <c r="F31" s="1317">
        <v>0</v>
      </c>
      <c r="G31" s="1316">
        <v>1.0000000000000009E-2</v>
      </c>
      <c r="H31" s="1316" t="e">
        <v>#N/A</v>
      </c>
      <c r="I31" s="1316">
        <v>3.0000000000000249E-2</v>
      </c>
      <c r="J31" s="1316">
        <v>0</v>
      </c>
      <c r="K31" s="1316"/>
      <c r="L31" s="1316">
        <v>0.22999999999999998</v>
      </c>
      <c r="M31" s="1317">
        <v>0</v>
      </c>
      <c r="N31" s="1317"/>
      <c r="O31" s="1317"/>
      <c r="P31" s="1349">
        <v>1.9000000000000128E-3</v>
      </c>
      <c r="Q31" s="1319">
        <v>2.7705345189289687E-2</v>
      </c>
      <c r="R31" s="1320">
        <v>-2.6699999999999946E-2</v>
      </c>
    </row>
    <row r="32" spans="1:18">
      <c r="A32" s="1313"/>
      <c r="B32" s="1313"/>
      <c r="C32" s="1314" t="s">
        <v>476</v>
      </c>
      <c r="D32" s="1321">
        <v>180.6898147488171</v>
      </c>
      <c r="E32" s="1350"/>
      <c r="F32" s="1350"/>
      <c r="G32" s="1322">
        <v>89.20706219337066</v>
      </c>
      <c r="H32" s="1322" t="e">
        <v>#N/A</v>
      </c>
      <c r="I32" s="1322">
        <v>96.489271352013162</v>
      </c>
      <c r="J32" s="1322">
        <v>111.96396581412849</v>
      </c>
      <c r="K32" s="1322"/>
      <c r="L32" s="1322">
        <v>94.668719062352537</v>
      </c>
      <c r="M32" s="1322"/>
      <c r="N32" s="1322"/>
      <c r="O32" s="1322"/>
      <c r="P32" s="1323">
        <v>78.379327450614099</v>
      </c>
      <c r="Q32" s="1324"/>
      <c r="R32" s="1351">
        <v>97.356354095146827</v>
      </c>
    </row>
    <row r="33" spans="1:18">
      <c r="A33" s="1326"/>
      <c r="B33" s="1326"/>
      <c r="C33" s="1327" t="s">
        <v>477</v>
      </c>
      <c r="D33" s="1328">
        <v>2.6988532315430511</v>
      </c>
      <c r="E33" s="1329"/>
      <c r="F33" s="1329"/>
      <c r="G33" s="1329">
        <v>21.145086421360766</v>
      </c>
      <c r="H33" s="1329">
        <v>7.0333504249852821</v>
      </c>
      <c r="I33" s="1329">
        <v>21.015406903399612</v>
      </c>
      <c r="J33" s="1329">
        <v>15.082433308645394</v>
      </c>
      <c r="K33" s="1329"/>
      <c r="L33" s="1329">
        <v>4.4744859617852368</v>
      </c>
      <c r="M33" s="1329"/>
      <c r="N33" s="1329"/>
      <c r="O33" s="1329"/>
      <c r="P33" s="1330">
        <v>3.3469795252861498</v>
      </c>
      <c r="Q33" s="1331"/>
      <c r="R33" s="1353"/>
    </row>
    <row r="34" spans="1:18" ht="15">
      <c r="A34" s="1285" t="s">
        <v>481</v>
      </c>
      <c r="B34" s="1285" t="s">
        <v>487</v>
      </c>
      <c r="C34" s="1297" t="s">
        <v>488</v>
      </c>
      <c r="D34" s="1333"/>
      <c r="E34" s="1334"/>
      <c r="F34" s="1334"/>
      <c r="G34" s="1334"/>
      <c r="H34" s="1334"/>
      <c r="I34" s="1334"/>
      <c r="J34" s="1334"/>
      <c r="K34" s="1334"/>
      <c r="L34" s="1334"/>
      <c r="M34" s="1334"/>
      <c r="N34" s="1334"/>
      <c r="O34" s="1334"/>
      <c r="P34" s="1334"/>
      <c r="Q34" s="1335"/>
      <c r="R34" s="1336"/>
    </row>
    <row r="35" spans="1:18">
      <c r="C35" s="1301" t="s">
        <v>484</v>
      </c>
      <c r="D35" s="1302">
        <v>2.72</v>
      </c>
      <c r="E35" s="1303"/>
      <c r="F35" s="1303"/>
      <c r="G35" s="1303">
        <v>2.02</v>
      </c>
      <c r="H35" s="1354" t="e">
        <v>#N/A</v>
      </c>
      <c r="I35" s="1303">
        <v>2.48</v>
      </c>
      <c r="J35" s="1303">
        <v>2.9</v>
      </c>
      <c r="K35" s="1303"/>
      <c r="L35" s="1303">
        <v>1.79</v>
      </c>
      <c r="M35" s="1303"/>
      <c r="N35" s="1303"/>
      <c r="O35" s="1303"/>
      <c r="P35" s="1304">
        <v>2.1390000000000002</v>
      </c>
      <c r="Q35" s="1305">
        <v>2.4465085918125973</v>
      </c>
      <c r="R35" s="1306">
        <v>2.0726</v>
      </c>
    </row>
    <row r="36" spans="1:18">
      <c r="C36" s="1307" t="s">
        <v>474</v>
      </c>
      <c r="D36" s="1308">
        <v>2.72</v>
      </c>
      <c r="E36" s="1355"/>
      <c r="F36" s="1355"/>
      <c r="G36" s="1355">
        <v>1.97</v>
      </c>
      <c r="H36" s="1309" t="e">
        <v>#N/A</v>
      </c>
      <c r="I36" s="1309">
        <v>2.4700000000000002</v>
      </c>
      <c r="J36" s="1309">
        <v>2.9</v>
      </c>
      <c r="K36" s="1309"/>
      <c r="L36" s="1309">
        <v>1.8900000000000001</v>
      </c>
      <c r="M36" s="1309"/>
      <c r="N36" s="1309"/>
      <c r="O36" s="1309"/>
      <c r="P36" s="1310">
        <v>2.3039000000000001</v>
      </c>
      <c r="Q36" s="1311">
        <v>2.4445074384800272</v>
      </c>
      <c r="R36" s="1312">
        <v>2.0983000000000001</v>
      </c>
    </row>
    <row r="37" spans="1:18">
      <c r="A37" s="1313"/>
      <c r="B37" s="1313"/>
      <c r="C37" s="1314" t="s">
        <v>475</v>
      </c>
      <c r="D37" s="1315">
        <v>0</v>
      </c>
      <c r="E37" s="1317"/>
      <c r="F37" s="1317"/>
      <c r="G37" s="1316">
        <v>5.0000000000000044E-2</v>
      </c>
      <c r="H37" s="1316" t="e">
        <v>#N/A</v>
      </c>
      <c r="I37" s="1316">
        <v>9.9999999999997868E-3</v>
      </c>
      <c r="J37" s="1316">
        <v>0</v>
      </c>
      <c r="K37" s="1316"/>
      <c r="L37" s="1316">
        <v>-0.10000000000000009</v>
      </c>
      <c r="M37" s="1317"/>
      <c r="N37" s="1317"/>
      <c r="O37" s="1317"/>
      <c r="P37" s="1349">
        <v>-0.16489999999999982</v>
      </c>
      <c r="Q37" s="1319">
        <v>2.0011533325701159E-3</v>
      </c>
      <c r="R37" s="1320">
        <v>-2.5700000000000056E-2</v>
      </c>
    </row>
    <row r="38" spans="1:18">
      <c r="A38" s="1313"/>
      <c r="B38" s="1313"/>
      <c r="C38" s="1314" t="s">
        <v>476</v>
      </c>
      <c r="D38" s="1321">
        <v>111.17884519607493</v>
      </c>
      <c r="E38" s="1350"/>
      <c r="F38" s="1350"/>
      <c r="G38" s="1322">
        <v>82.566642388261528</v>
      </c>
      <c r="H38" s="1322" t="e">
        <v>#N/A</v>
      </c>
      <c r="I38" s="1322">
        <v>101.3689470905389</v>
      </c>
      <c r="J38" s="1322">
        <v>118.53626877522694</v>
      </c>
      <c r="K38" s="1322"/>
      <c r="L38" s="1322">
        <v>73.165490037122836</v>
      </c>
      <c r="M38" s="1322"/>
      <c r="N38" s="1322"/>
      <c r="O38" s="1322"/>
      <c r="P38" s="1323">
        <v>87.430716865589801</v>
      </c>
      <c r="Q38" s="1324"/>
      <c r="R38" s="1351">
        <v>85.29965765488123</v>
      </c>
    </row>
    <row r="39" spans="1:18" ht="13.5" thickBot="1">
      <c r="A39" s="1326"/>
      <c r="B39" s="1326"/>
      <c r="C39" s="1337" t="s">
        <v>477</v>
      </c>
      <c r="D39" s="1338">
        <v>5.0252587991718434</v>
      </c>
      <c r="E39" s="1339"/>
      <c r="F39" s="1339" t="e">
        <v>#N/A</v>
      </c>
      <c r="G39" s="1339">
        <v>13.277708764665288</v>
      </c>
      <c r="H39" s="1339">
        <v>8.2512077294686001</v>
      </c>
      <c r="I39" s="1339">
        <v>33.224706694271916</v>
      </c>
      <c r="J39" s="1339">
        <v>14.245134575569359</v>
      </c>
      <c r="K39" s="1339" t="e">
        <v>#N/A</v>
      </c>
      <c r="L39" s="1339">
        <v>3.6093857832988276</v>
      </c>
      <c r="M39" s="1339" t="e">
        <v>#N/A</v>
      </c>
      <c r="N39" s="1339" t="e">
        <v>#N/A</v>
      </c>
      <c r="O39" s="1339" t="e">
        <v>#N/A</v>
      </c>
      <c r="P39" s="1340">
        <v>2.9739130434782615</v>
      </c>
      <c r="Q39" s="1341"/>
      <c r="R39" s="1342"/>
    </row>
    <row r="40" spans="1:18" ht="13.5" thickBot="1">
      <c r="C40" s="1343"/>
      <c r="D40" s="1343"/>
      <c r="E40" s="1343"/>
      <c r="F40" s="1343"/>
      <c r="G40" s="1343"/>
      <c r="H40" s="1343"/>
      <c r="I40" s="1343"/>
      <c r="J40" s="1343"/>
      <c r="K40" s="1343"/>
      <c r="L40" s="1343"/>
      <c r="M40" s="1343"/>
      <c r="N40" s="1343"/>
      <c r="O40" s="1343"/>
      <c r="P40" s="1343"/>
      <c r="Q40" s="1343"/>
      <c r="R40" s="1343"/>
    </row>
    <row r="41" spans="1:18" ht="19.5" thickBot="1">
      <c r="A41" s="1287" t="s">
        <v>489</v>
      </c>
      <c r="B41" s="1287" t="s">
        <v>490</v>
      </c>
      <c r="C41" s="1288" t="s">
        <v>491</v>
      </c>
      <c r="D41" s="1289"/>
      <c r="E41" s="1289"/>
      <c r="F41" s="1289"/>
      <c r="G41" s="1289"/>
      <c r="H41" s="1289"/>
      <c r="I41" s="1289"/>
      <c r="J41" s="1289"/>
      <c r="K41" s="1289"/>
      <c r="L41" s="1289"/>
      <c r="M41" s="1289"/>
      <c r="N41" s="1289"/>
      <c r="O41" s="1289"/>
      <c r="P41" s="1289"/>
      <c r="Q41" s="1289"/>
      <c r="R41" s="1290"/>
    </row>
    <row r="42" spans="1:18" ht="13.5" thickBot="1">
      <c r="A42" s="1287"/>
      <c r="B42" s="1287"/>
      <c r="C42" s="1291"/>
      <c r="D42" s="1292" t="s">
        <v>392</v>
      </c>
      <c r="E42" s="1293" t="s">
        <v>395</v>
      </c>
      <c r="F42" s="1293" t="s">
        <v>396</v>
      </c>
      <c r="G42" s="1293" t="s">
        <v>399</v>
      </c>
      <c r="H42" s="1293" t="s">
        <v>401</v>
      </c>
      <c r="I42" s="1293" t="s">
        <v>402</v>
      </c>
      <c r="J42" s="1293" t="s">
        <v>404</v>
      </c>
      <c r="K42" s="1293" t="s">
        <v>411</v>
      </c>
      <c r="L42" s="1293" t="s">
        <v>412</v>
      </c>
      <c r="M42" s="1293" t="s">
        <v>413</v>
      </c>
      <c r="N42" s="1293" t="s">
        <v>414</v>
      </c>
      <c r="O42" s="1293" t="s">
        <v>415</v>
      </c>
      <c r="P42" s="1293" t="s">
        <v>419</v>
      </c>
      <c r="Q42" s="1356" t="s">
        <v>468</v>
      </c>
      <c r="R42" s="1296" t="s">
        <v>469</v>
      </c>
    </row>
    <row r="43" spans="1:18">
      <c r="C43" s="1357" t="s">
        <v>492</v>
      </c>
      <c r="D43" s="1358">
        <v>569.75</v>
      </c>
      <c r="E43" s="1359"/>
      <c r="F43" s="1360">
        <v>414</v>
      </c>
      <c r="G43" s="1360"/>
      <c r="H43" s="1360" t="e">
        <v>#N/A</v>
      </c>
      <c r="I43" s="1360">
        <v>591</v>
      </c>
      <c r="J43" s="1360">
        <v>484.87</v>
      </c>
      <c r="K43" s="1359">
        <v>327.95</v>
      </c>
      <c r="L43" s="1359"/>
      <c r="M43" s="1359"/>
      <c r="N43" s="1359"/>
      <c r="O43" s="1359"/>
      <c r="P43" s="1359"/>
      <c r="Q43" s="1305">
        <v>461.03164228188751</v>
      </c>
      <c r="R43" s="1361"/>
    </row>
    <row r="44" spans="1:18">
      <c r="C44" s="1307" t="s">
        <v>474</v>
      </c>
      <c r="D44" s="1362">
        <v>569.75</v>
      </c>
      <c r="E44" s="1346"/>
      <c r="F44" s="1346">
        <v>414</v>
      </c>
      <c r="G44" s="1346" t="e">
        <v>#N/A</v>
      </c>
      <c r="H44" s="1346" t="e">
        <v>#N/A</v>
      </c>
      <c r="I44" s="1346">
        <v>590</v>
      </c>
      <c r="J44" s="1346">
        <v>460.67</v>
      </c>
      <c r="K44" s="1346">
        <v>327.95</v>
      </c>
      <c r="L44" s="1346"/>
      <c r="M44" s="1346"/>
      <c r="N44" s="1346"/>
      <c r="O44" s="1346"/>
      <c r="P44" s="1346"/>
      <c r="Q44" s="1363">
        <v>456.95866768736687</v>
      </c>
      <c r="R44" s="1364"/>
    </row>
    <row r="45" spans="1:18">
      <c r="A45" s="1313"/>
      <c r="B45" s="1313"/>
      <c r="C45" s="1314" t="s">
        <v>475</v>
      </c>
      <c r="D45" s="1315">
        <v>0</v>
      </c>
      <c r="E45" s="1317">
        <v>0</v>
      </c>
      <c r="F45" s="1316">
        <v>0</v>
      </c>
      <c r="G45" s="1316" t="e">
        <v>#N/A</v>
      </c>
      <c r="H45" s="1316" t="e">
        <v>#N/A</v>
      </c>
      <c r="I45" s="1316">
        <v>1</v>
      </c>
      <c r="J45" s="1316">
        <v>24.199999999999989</v>
      </c>
      <c r="K45" s="1316">
        <v>0</v>
      </c>
      <c r="L45" s="1317">
        <v>0</v>
      </c>
      <c r="M45" s="1317">
        <v>0</v>
      </c>
      <c r="N45" s="1317">
        <v>0</v>
      </c>
      <c r="O45" s="1317">
        <v>0</v>
      </c>
      <c r="P45" s="1317">
        <v>0</v>
      </c>
      <c r="Q45" s="1365">
        <v>4.0729745945206446</v>
      </c>
      <c r="R45" s="1320"/>
    </row>
    <row r="46" spans="1:18">
      <c r="A46" s="1313"/>
      <c r="B46" s="1313"/>
      <c r="C46" s="1314" t="s">
        <v>476</v>
      </c>
      <c r="D46" s="1321">
        <v>123.58153925834858</v>
      </c>
      <c r="E46" s="1322"/>
      <c r="F46" s="1322">
        <v>89.79860860545206</v>
      </c>
      <c r="G46" s="1322"/>
      <c r="H46" s="1322" t="e">
        <v>#N/A</v>
      </c>
      <c r="I46" s="1322">
        <v>128.19076735705838</v>
      </c>
      <c r="J46" s="1322">
        <v>105.17065544571386</v>
      </c>
      <c r="K46" s="1322">
        <v>71.133946116323671</v>
      </c>
      <c r="L46" s="1322"/>
      <c r="M46" s="1322"/>
      <c r="N46" s="1322"/>
      <c r="O46" s="1322"/>
      <c r="P46" s="1322"/>
      <c r="Q46" s="1366"/>
      <c r="R46" s="1367"/>
    </row>
    <row r="47" spans="1:18" ht="13.5" thickBot="1">
      <c r="A47" s="1326"/>
      <c r="B47" s="1326"/>
      <c r="C47" s="1337" t="s">
        <v>477</v>
      </c>
      <c r="D47" s="1338">
        <v>8.1475975808755514</v>
      </c>
      <c r="E47" s="1339"/>
      <c r="F47" s="1339">
        <v>7.8442386004328863</v>
      </c>
      <c r="G47" s="1339"/>
      <c r="H47" s="1339">
        <v>2.7495993143554407</v>
      </c>
      <c r="I47" s="1339">
        <v>30.123813074699424</v>
      </c>
      <c r="J47" s="1339">
        <v>15.122917282019745</v>
      </c>
      <c r="K47" s="1339">
        <v>36.011834147616952</v>
      </c>
      <c r="L47" s="1339"/>
      <c r="M47" s="1339"/>
      <c r="N47" s="1339"/>
      <c r="O47" s="1339"/>
      <c r="P47" s="1339"/>
      <c r="Q47" s="1368"/>
      <c r="R47" s="1369"/>
    </row>
    <row r="48" spans="1:18">
      <c r="C48" s="1370" t="s">
        <v>493</v>
      </c>
    </row>
  </sheetData>
  <mergeCells count="1">
    <mergeCell ref="C3:R3"/>
  </mergeCells>
  <conditionalFormatting sqref="D15:R15 D18:R18 D23:O27 D30:O33 D36:O39 Q23:R27 D8:R12 Q36:R39 Q30:R33 D43:P43 R43 D44:R47">
    <cfRule type="containsErrors" dxfId="14" priority="15" stopIfTrue="1">
      <formula>ISERROR(D8)</formula>
    </cfRule>
  </conditionalFormatting>
  <conditionalFormatting sqref="D14:R14">
    <cfRule type="containsErrors" dxfId="13" priority="14" stopIfTrue="1">
      <formula>ISERROR(D14)</formula>
    </cfRule>
  </conditionalFormatting>
  <conditionalFormatting sqref="D29:O29 Q29:R29">
    <cfRule type="containsErrors" dxfId="12" priority="13" stopIfTrue="1">
      <formula>ISERROR(D29)</formula>
    </cfRule>
  </conditionalFormatting>
  <conditionalFormatting sqref="D35:O35 Q35:R35">
    <cfRule type="containsErrors" dxfId="11" priority="12" stopIfTrue="1">
      <formula>ISERROR(D35)</formula>
    </cfRule>
  </conditionalFormatting>
  <conditionalFormatting sqref="D16:R16 Q17">
    <cfRule type="containsErrors" dxfId="10" priority="11" stopIfTrue="1">
      <formula>ISERROR(D16)</formula>
    </cfRule>
  </conditionalFormatting>
  <conditionalFormatting sqref="D1:G1">
    <cfRule type="expression" dxfId="9" priority="10">
      <formula>#REF!&gt;0</formula>
    </cfRule>
  </conditionalFormatting>
  <conditionalFormatting sqref="P23:P27 P30:P33 P36:P39">
    <cfRule type="containsErrors" dxfId="8" priority="9" stopIfTrue="1">
      <formula>ISERROR(P23)</formula>
    </cfRule>
  </conditionalFormatting>
  <conditionalFormatting sqref="P29">
    <cfRule type="containsErrors" dxfId="7" priority="8" stopIfTrue="1">
      <formula>ISERROR(P29)</formula>
    </cfRule>
  </conditionalFormatting>
  <conditionalFormatting sqref="P35">
    <cfRule type="containsErrors" dxfId="6" priority="7" stopIfTrue="1">
      <formula>ISERROR(P35)</formula>
    </cfRule>
  </conditionalFormatting>
  <conditionalFormatting sqref="R17">
    <cfRule type="containsErrors" dxfId="5" priority="6" stopIfTrue="1">
      <formula>ISERROR(R17)</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M1">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S25" sqref="S25"/>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7.5703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566" t="s">
        <v>303</v>
      </c>
    </row>
    <row r="2" spans="1:20" ht="26.25" customHeight="1">
      <c r="A2" s="567" t="s">
        <v>304</v>
      </c>
    </row>
    <row r="5" spans="1:20" ht="38.25" customHeight="1" thickBot="1">
      <c r="A5" s="1504" t="s">
        <v>507</v>
      </c>
      <c r="B5" s="1504"/>
      <c r="C5" s="1504"/>
      <c r="D5" s="1504"/>
      <c r="E5" s="1504"/>
      <c r="F5" s="1504"/>
      <c r="H5" s="649" t="s">
        <v>330</v>
      </c>
    </row>
    <row r="6" spans="1:20" ht="15.75" customHeight="1" thickBot="1">
      <c r="A6" s="1505" t="s">
        <v>169</v>
      </c>
      <c r="B6" s="1507" t="s">
        <v>503</v>
      </c>
      <c r="C6" s="1508"/>
      <c r="D6" s="1509"/>
      <c r="E6" s="1510" t="s">
        <v>504</v>
      </c>
      <c r="F6" s="1512" t="s">
        <v>505</v>
      </c>
    </row>
    <row r="7" spans="1:20" ht="21" customHeight="1" thickBot="1">
      <c r="A7" s="1506"/>
      <c r="B7" s="1143" t="s">
        <v>311</v>
      </c>
      <c r="C7" s="1143" t="s">
        <v>319</v>
      </c>
      <c r="D7" s="1143" t="s">
        <v>320</v>
      </c>
      <c r="E7" s="1511"/>
      <c r="F7" s="1513"/>
    </row>
    <row r="8" spans="1:20" ht="17.25" customHeight="1" thickBot="1">
      <c r="A8" s="846" t="s">
        <v>170</v>
      </c>
      <c r="B8" s="733">
        <v>14757.540999999999</v>
      </c>
      <c r="C8" s="733">
        <v>4586.3549999999996</v>
      </c>
      <c r="D8" s="882">
        <f t="shared" ref="D8:D13" si="0">(C8/B8)*100</f>
        <v>31.078043422003702</v>
      </c>
      <c r="E8" s="733">
        <v>13153.453</v>
      </c>
      <c r="F8" s="882">
        <f t="shared" ref="F8:F13" si="1">((B8-E8)/E8)*100</f>
        <v>12.195185553177556</v>
      </c>
      <c r="H8" s="678" t="s">
        <v>171</v>
      </c>
    </row>
    <row r="9" spans="1:20" ht="18" customHeight="1" thickBot="1">
      <c r="A9" s="847" t="s">
        <v>172</v>
      </c>
      <c r="B9" s="734">
        <v>45106</v>
      </c>
      <c r="C9" s="734">
        <v>10208</v>
      </c>
      <c r="D9" s="883">
        <f t="shared" si="0"/>
        <v>22.631135547377291</v>
      </c>
      <c r="E9" s="734">
        <v>47992</v>
      </c>
      <c r="F9" s="883">
        <f t="shared" si="1"/>
        <v>-6.0135022503750628</v>
      </c>
      <c r="H9" s="648">
        <f>B9-E9</f>
        <v>-2886</v>
      </c>
      <c r="O9"/>
      <c r="P9"/>
      <c r="Q9"/>
      <c r="R9"/>
      <c r="S9"/>
      <c r="T9"/>
    </row>
    <row r="10" spans="1:20" ht="15" customHeight="1" thickBot="1">
      <c r="A10" s="848" t="s">
        <v>305</v>
      </c>
      <c r="B10" s="735">
        <v>14826</v>
      </c>
      <c r="C10" s="1087">
        <v>0</v>
      </c>
      <c r="D10" s="883">
        <f t="shared" si="0"/>
        <v>0</v>
      </c>
      <c r="E10" s="736">
        <v>20705</v>
      </c>
      <c r="F10" s="883">
        <f t="shared" si="1"/>
        <v>-28.394107703453269</v>
      </c>
      <c r="O10"/>
      <c r="P10"/>
      <c r="Q10"/>
      <c r="R10"/>
      <c r="S10"/>
      <c r="T10"/>
    </row>
    <row r="11" spans="1:20" ht="17.25" customHeight="1" thickBot="1">
      <c r="A11" s="847" t="s">
        <v>173</v>
      </c>
      <c r="B11" s="1280">
        <v>250793.856</v>
      </c>
      <c r="C11" s="738">
        <v>10055.396000000001</v>
      </c>
      <c r="D11" s="884">
        <f t="shared" si="0"/>
        <v>4.0094267700082735</v>
      </c>
      <c r="E11" s="738">
        <v>253994.609</v>
      </c>
      <c r="F11" s="884">
        <f t="shared" si="1"/>
        <v>-1.2601657226512224</v>
      </c>
      <c r="J11" s="843"/>
      <c r="O11"/>
      <c r="P11"/>
      <c r="Q11"/>
      <c r="R11"/>
      <c r="S11"/>
      <c r="T11"/>
    </row>
    <row r="12" spans="1:20" ht="15" customHeight="1" thickBot="1">
      <c r="A12" s="846" t="s">
        <v>174</v>
      </c>
      <c r="B12" s="733">
        <v>95415.786999999997</v>
      </c>
      <c r="C12" s="733">
        <v>19183.326000000001</v>
      </c>
      <c r="D12" s="883">
        <f t="shared" si="0"/>
        <v>20.104981159983517</v>
      </c>
      <c r="E12" s="733">
        <v>98800.415999999997</v>
      </c>
      <c r="F12" s="883">
        <f t="shared" si="1"/>
        <v>-3.4257234301523596</v>
      </c>
      <c r="O12"/>
      <c r="P12"/>
      <c r="Q12"/>
      <c r="R12"/>
      <c r="S12"/>
      <c r="T12"/>
    </row>
    <row r="13" spans="1:20" ht="15" customHeight="1" thickBot="1">
      <c r="A13" s="846" t="s">
        <v>175</v>
      </c>
      <c r="B13" s="733">
        <f>B11+B12</f>
        <v>346209.64299999998</v>
      </c>
      <c r="C13" s="733">
        <f>C11+C12</f>
        <v>29238.722000000002</v>
      </c>
      <c r="D13" s="885">
        <f t="shared" si="0"/>
        <v>8.4453805927063677</v>
      </c>
      <c r="E13" s="733">
        <f>E11+E12</f>
        <v>352795.02500000002</v>
      </c>
      <c r="F13" s="885">
        <f t="shared" si="1"/>
        <v>-1.8666311975346142</v>
      </c>
      <c r="O13"/>
      <c r="P13"/>
      <c r="Q13"/>
      <c r="R13"/>
      <c r="S13"/>
      <c r="T13"/>
    </row>
    <row r="14" spans="1:20">
      <c r="E14" s="1075"/>
      <c r="O14"/>
      <c r="P14"/>
      <c r="Q14"/>
      <c r="R14"/>
      <c r="S14"/>
      <c r="T14"/>
    </row>
    <row r="15" spans="1:20">
      <c r="L15" s="1075"/>
      <c r="O15"/>
      <c r="P15"/>
      <c r="Q15"/>
      <c r="R15"/>
      <c r="S15"/>
      <c r="T15"/>
    </row>
    <row r="16" spans="1:20" ht="15.75">
      <c r="A16" s="570" t="s">
        <v>306</v>
      </c>
      <c r="L16" s="1075"/>
      <c r="O16"/>
      <c r="P16"/>
      <c r="Q16"/>
      <c r="R16"/>
      <c r="S16"/>
      <c r="T16"/>
    </row>
    <row r="17" spans="1:20">
      <c r="L17" s="1075"/>
      <c r="O17"/>
      <c r="P17"/>
      <c r="Q17"/>
      <c r="R17"/>
      <c r="S17"/>
      <c r="T17"/>
    </row>
    <row r="18" spans="1:20" ht="33" customHeight="1" thickBot="1">
      <c r="A18" s="1504" t="s">
        <v>506</v>
      </c>
      <c r="B18" s="1504"/>
      <c r="C18" s="1504"/>
      <c r="D18" s="1504"/>
      <c r="E18" s="1504"/>
      <c r="F18" s="1504"/>
      <c r="L18" s="1075"/>
      <c r="O18"/>
      <c r="P18"/>
      <c r="Q18"/>
      <c r="R18"/>
      <c r="S18"/>
      <c r="T18"/>
    </row>
    <row r="19" spans="1:20" ht="16.5" customHeight="1" thickBot="1">
      <c r="A19" s="1515" t="s">
        <v>176</v>
      </c>
      <c r="B19" s="1507" t="s">
        <v>503</v>
      </c>
      <c r="C19" s="1508"/>
      <c r="D19" s="1509"/>
      <c r="E19" s="1510" t="s">
        <v>504</v>
      </c>
      <c r="F19" s="1512" t="s">
        <v>505</v>
      </c>
      <c r="L19" s="1075"/>
      <c r="O19"/>
      <c r="P19"/>
      <c r="Q19"/>
      <c r="R19"/>
      <c r="S19"/>
      <c r="T19"/>
    </row>
    <row r="20" spans="1:20" ht="21" customHeight="1" thickBot="1">
      <c r="A20" s="1516"/>
      <c r="B20" s="845" t="s">
        <v>311</v>
      </c>
      <c r="C20" s="845" t="s">
        <v>442</v>
      </c>
      <c r="D20" s="845" t="s">
        <v>443</v>
      </c>
      <c r="E20" s="1511"/>
      <c r="F20" s="1513"/>
      <c r="L20" s="1164"/>
      <c r="O20"/>
      <c r="P20"/>
      <c r="Q20"/>
      <c r="R20"/>
      <c r="S20"/>
      <c r="T20"/>
    </row>
    <row r="21" spans="1:20" ht="15.75" thickBot="1">
      <c r="A21" s="568" t="s">
        <v>170</v>
      </c>
      <c r="B21" s="733">
        <v>27490.958999999999</v>
      </c>
      <c r="C21" s="739">
        <v>0</v>
      </c>
      <c r="D21" s="882">
        <f t="shared" ref="D21:D26" si="2">(C21/B21)*100</f>
        <v>0</v>
      </c>
      <c r="E21" s="733">
        <v>29884.288</v>
      </c>
      <c r="F21" s="882">
        <f t="shared" ref="F21:F26" si="3">((B21-E21)/E21)*100</f>
        <v>-8.0086532428010386</v>
      </c>
      <c r="H21" s="678" t="s">
        <v>177</v>
      </c>
      <c r="O21"/>
      <c r="P21"/>
      <c r="Q21"/>
      <c r="R21"/>
      <c r="S21"/>
      <c r="T21"/>
    </row>
    <row r="22" spans="1:20" ht="15.75" thickBot="1">
      <c r="A22" s="568" t="s">
        <v>172</v>
      </c>
      <c r="B22" s="733">
        <v>113593</v>
      </c>
      <c r="C22" s="739">
        <v>0</v>
      </c>
      <c r="D22" s="883">
        <f t="shared" si="2"/>
        <v>0</v>
      </c>
      <c r="E22" s="733">
        <v>147489</v>
      </c>
      <c r="F22" s="883">
        <f t="shared" si="3"/>
        <v>-22.982052898860253</v>
      </c>
      <c r="H22" s="648">
        <f>B22-E22</f>
        <v>-33896</v>
      </c>
      <c r="O22"/>
      <c r="P22"/>
      <c r="Q22"/>
      <c r="R22"/>
      <c r="S22"/>
      <c r="T22"/>
    </row>
    <row r="23" spans="1:20" ht="15.75" thickBot="1">
      <c r="A23" s="569" t="s">
        <v>305</v>
      </c>
      <c r="B23" s="736">
        <v>32036</v>
      </c>
      <c r="C23" s="740">
        <v>0</v>
      </c>
      <c r="D23" s="883">
        <f t="shared" si="2"/>
        <v>0</v>
      </c>
      <c r="E23" s="736">
        <v>45888</v>
      </c>
      <c r="F23" s="883">
        <f t="shared" si="3"/>
        <v>-30.186541143654118</v>
      </c>
      <c r="O23"/>
      <c r="P23"/>
      <c r="Q23"/>
      <c r="R23"/>
      <c r="S23"/>
      <c r="T23"/>
    </row>
    <row r="24" spans="1:20" ht="15.75" thickBot="1">
      <c r="A24" s="568" t="s">
        <v>173</v>
      </c>
      <c r="B24" s="733">
        <v>14002.522000000001</v>
      </c>
      <c r="C24" s="741">
        <v>32.432000000000002</v>
      </c>
      <c r="D24" s="884">
        <f t="shared" si="2"/>
        <v>0.23161541899380694</v>
      </c>
      <c r="E24" s="733">
        <v>17354.194</v>
      </c>
      <c r="F24" s="884">
        <f t="shared" si="3"/>
        <v>-19.313325643357445</v>
      </c>
      <c r="O24"/>
      <c r="P24"/>
      <c r="Q24"/>
      <c r="R24"/>
      <c r="S24"/>
      <c r="T24"/>
    </row>
    <row r="25" spans="1:20" ht="15.75" thickBot="1">
      <c r="A25" s="568" t="s">
        <v>174</v>
      </c>
      <c r="B25" s="733">
        <v>5285.8490000000002</v>
      </c>
      <c r="C25" s="741">
        <v>26.254999999999999</v>
      </c>
      <c r="D25" s="883">
        <f t="shared" si="2"/>
        <v>0.49670355698772323</v>
      </c>
      <c r="E25" s="733">
        <v>4769.1270000000004</v>
      </c>
      <c r="F25" s="883">
        <f t="shared" si="3"/>
        <v>10.834729291126022</v>
      </c>
      <c r="O25"/>
      <c r="P25"/>
      <c r="Q25"/>
      <c r="R25"/>
      <c r="S25"/>
      <c r="T25"/>
    </row>
    <row r="26" spans="1:20" ht="15.75" thickBot="1">
      <c r="A26" s="568" t="s">
        <v>175</v>
      </c>
      <c r="B26" s="733">
        <f>B24+B25</f>
        <v>19288.370999999999</v>
      </c>
      <c r="C26" s="742">
        <f>C24+C25</f>
        <v>58.686999999999998</v>
      </c>
      <c r="D26" s="885">
        <f t="shared" si="2"/>
        <v>0.3042610493130809</v>
      </c>
      <c r="E26" s="733">
        <f>E24+E25</f>
        <v>22123.321</v>
      </c>
      <c r="F26" s="885">
        <f t="shared" si="3"/>
        <v>-12.814305772627902</v>
      </c>
      <c r="O26"/>
      <c r="P26"/>
      <c r="Q26"/>
      <c r="R26"/>
      <c r="S26"/>
      <c r="T26"/>
    </row>
    <row r="27" spans="1:20" ht="16.5" customHeight="1">
      <c r="A27" s="1517"/>
      <c r="B27" s="1517"/>
      <c r="C27" s="1517"/>
      <c r="D27" s="1517"/>
      <c r="E27" s="1517"/>
      <c r="F27" s="1517"/>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7" t="s">
        <v>447</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514"/>
      <c r="D32" s="1514"/>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514"/>
      <c r="C43" s="1514"/>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8"/>
  <sheetViews>
    <sheetView zoomScaleNormal="100" workbookViewId="0">
      <selection activeCell="W27" sqref="W27"/>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3" style="1128" customWidth="1"/>
    <col min="6" max="6" width="20.28515625" style="1128" customWidth="1"/>
    <col min="7" max="7" width="10.5703125" style="1128" customWidth="1"/>
    <col min="8" max="8" width="9.85546875" style="843" bestFit="1" customWidth="1"/>
    <col min="9" max="9" width="8.85546875" style="1128" bestFit="1" customWidth="1"/>
    <col min="10" max="10" width="2.85546875" style="1128" customWidth="1"/>
    <col min="11" max="11" width="19.85546875" style="1128" customWidth="1"/>
    <col min="12" max="12" width="12.140625" style="1128" customWidth="1"/>
    <col min="13" max="13" width="11.7109375" style="1128" customWidth="1"/>
    <col min="14" max="14" width="8.85546875" style="1128" bestFit="1" customWidth="1"/>
    <col min="15" max="15" width="4.42578125" style="1128" customWidth="1"/>
    <col min="16" max="16" width="16.710937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587" t="s">
        <v>303</v>
      </c>
    </row>
    <row r="2" spans="1:24" ht="28.5" customHeight="1">
      <c r="A2" s="1518" t="s">
        <v>499</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row>
    <row r="3" spans="1:24" ht="15.75" customHeight="1">
      <c r="A3" s="1519" t="s">
        <v>500</v>
      </c>
      <c r="B3" s="1519"/>
      <c r="C3" s="1519"/>
      <c r="D3" s="1519"/>
      <c r="E3" s="1519"/>
      <c r="F3" s="1519"/>
      <c r="P3" s="589"/>
    </row>
    <row r="4" spans="1:24" ht="4.5" customHeight="1">
      <c r="A4" s="590"/>
      <c r="B4" s="590"/>
      <c r="C4" s="588"/>
      <c r="D4" s="588"/>
    </row>
    <row r="5" spans="1:24" ht="15.75" thickBot="1">
      <c r="A5" s="591" t="s">
        <v>178</v>
      </c>
      <c r="B5" s="1520" t="s">
        <v>179</v>
      </c>
      <c r="C5" s="1520"/>
      <c r="D5" s="592"/>
      <c r="E5" s="592"/>
      <c r="F5" s="591" t="s">
        <v>180</v>
      </c>
      <c r="G5" s="593" t="s">
        <v>181</v>
      </c>
      <c r="H5" s="937"/>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604" t="s">
        <v>191</v>
      </c>
      <c r="B7" s="605">
        <v>11037.17</v>
      </c>
      <c r="C7" s="605">
        <v>18352</v>
      </c>
      <c r="D7" s="650">
        <v>2.2970057387838776</v>
      </c>
      <c r="F7" s="743" t="s">
        <v>191</v>
      </c>
      <c r="G7" s="603">
        <v>1561.077</v>
      </c>
      <c r="H7" s="603">
        <v>8217</v>
      </c>
      <c r="I7" s="865">
        <v>2.7202434680783587</v>
      </c>
      <c r="K7" s="743" t="s">
        <v>191</v>
      </c>
      <c r="L7" s="603">
        <v>262565.74800000002</v>
      </c>
      <c r="M7" s="603">
        <v>68936.034</v>
      </c>
      <c r="N7" s="731">
        <v>3.8088316481914237</v>
      </c>
      <c r="P7" s="743" t="s">
        <v>192</v>
      </c>
      <c r="Q7" s="603">
        <v>47495.152000000002</v>
      </c>
      <c r="R7" s="603">
        <v>12713.794</v>
      </c>
      <c r="S7" s="731">
        <v>3.7357182285634014</v>
      </c>
    </row>
    <row r="8" spans="1:24" ht="16.5" thickBot="1">
      <c r="A8" s="604" t="s">
        <v>374</v>
      </c>
      <c r="B8" s="605">
        <v>6361.0209999999997</v>
      </c>
      <c r="C8" s="605">
        <v>3316</v>
      </c>
      <c r="D8" s="650">
        <v>3.4745722346489254</v>
      </c>
      <c r="F8" s="604" t="s">
        <v>193</v>
      </c>
      <c r="G8" s="605">
        <v>1091.5840000000001</v>
      </c>
      <c r="H8" s="605">
        <v>6609</v>
      </c>
      <c r="I8" s="850">
        <v>2.2941256827729988</v>
      </c>
      <c r="K8" s="604" t="s">
        <v>194</v>
      </c>
      <c r="L8" s="605">
        <v>175556.38399999999</v>
      </c>
      <c r="M8" s="605">
        <v>48163.675000000003</v>
      </c>
      <c r="N8" s="650">
        <v>3.6449956113191111</v>
      </c>
      <c r="P8" s="604" t="s">
        <v>194</v>
      </c>
      <c r="Q8" s="605">
        <v>43283.881999999998</v>
      </c>
      <c r="R8" s="605">
        <v>14023.573</v>
      </c>
      <c r="S8" s="650">
        <v>3.0865088376549967</v>
      </c>
    </row>
    <row r="9" spans="1:24" ht="16.5" thickBot="1">
      <c r="A9" s="604" t="s">
        <v>201</v>
      </c>
      <c r="B9" s="605">
        <v>5989.3940000000002</v>
      </c>
      <c r="C9" s="605">
        <v>4855</v>
      </c>
      <c r="D9" s="650">
        <v>2.3132540078573625</v>
      </c>
      <c r="F9" s="940" t="s">
        <v>321</v>
      </c>
      <c r="G9" s="608">
        <v>2652.6610000000001</v>
      </c>
      <c r="H9" s="608">
        <v>14826</v>
      </c>
      <c r="I9" s="941">
        <v>2.527087495272418</v>
      </c>
      <c r="K9" s="604" t="s">
        <v>451</v>
      </c>
      <c r="L9" s="605">
        <v>86621.11</v>
      </c>
      <c r="M9" s="605">
        <v>30224.407999999999</v>
      </c>
      <c r="N9" s="650">
        <v>2.8659323947718018</v>
      </c>
      <c r="P9" s="604" t="s">
        <v>198</v>
      </c>
      <c r="Q9" s="605">
        <v>33127.966999999997</v>
      </c>
      <c r="R9" s="605">
        <v>5987.3850000000002</v>
      </c>
      <c r="S9" s="650">
        <v>5.5329608835910831</v>
      </c>
    </row>
    <row r="10" spans="1:24" ht="15.75">
      <c r="A10" s="604" t="s">
        <v>450</v>
      </c>
      <c r="B10" s="605">
        <v>5161.7070000000003</v>
      </c>
      <c r="C10" s="605">
        <v>2437</v>
      </c>
      <c r="D10" s="650">
        <v>4.7904740072798555</v>
      </c>
      <c r="H10" s="1128"/>
      <c r="K10" s="604" t="s">
        <v>193</v>
      </c>
      <c r="L10" s="605">
        <v>65272.832999999999</v>
      </c>
      <c r="M10" s="605">
        <v>17051.838</v>
      </c>
      <c r="N10" s="650">
        <v>3.8279060005144312</v>
      </c>
      <c r="P10" s="604" t="s">
        <v>193</v>
      </c>
      <c r="Q10" s="605">
        <v>26054.906999999999</v>
      </c>
      <c r="R10" s="605">
        <v>7872.4570000000003</v>
      </c>
      <c r="S10" s="650">
        <v>3.3096283663410291</v>
      </c>
    </row>
    <row r="11" spans="1:24" ht="15.75">
      <c r="A11" s="604" t="s">
        <v>203</v>
      </c>
      <c r="B11" s="605">
        <v>2066.9589999999998</v>
      </c>
      <c r="C11" s="605">
        <v>1334</v>
      </c>
      <c r="D11" s="650">
        <v>2.3338591301205907</v>
      </c>
      <c r="K11" s="604" t="s">
        <v>200</v>
      </c>
      <c r="L11" s="605">
        <v>58658.26</v>
      </c>
      <c r="M11" s="605">
        <v>12563.084000000001</v>
      </c>
      <c r="N11" s="650">
        <v>4.6690971739104823</v>
      </c>
      <c r="P11" s="604" t="s">
        <v>195</v>
      </c>
      <c r="Q11" s="605">
        <v>25143.988000000001</v>
      </c>
      <c r="R11" s="605">
        <v>6083.777</v>
      </c>
      <c r="S11" s="650">
        <v>4.1329568785969641</v>
      </c>
    </row>
    <row r="12" spans="1:24" ht="15.75">
      <c r="A12" s="604" t="s">
        <v>351</v>
      </c>
      <c r="B12" s="605">
        <v>1373.9179999999999</v>
      </c>
      <c r="C12" s="605">
        <v>962</v>
      </c>
      <c r="D12" s="650">
        <v>2.1944697339965051</v>
      </c>
      <c r="H12" s="1128"/>
      <c r="K12" s="604" t="s">
        <v>201</v>
      </c>
      <c r="L12" s="605">
        <v>36182.845999999998</v>
      </c>
      <c r="M12" s="605">
        <v>10335.991</v>
      </c>
      <c r="N12" s="650">
        <v>3.5006653933812442</v>
      </c>
      <c r="P12" s="604" t="s">
        <v>451</v>
      </c>
      <c r="Q12" s="605">
        <v>19469.794999999998</v>
      </c>
      <c r="R12" s="605">
        <v>7508.1689999999999</v>
      </c>
      <c r="S12" s="650">
        <v>2.59314820963673</v>
      </c>
    </row>
    <row r="13" spans="1:24" ht="15.75">
      <c r="A13" s="604" t="s">
        <v>199</v>
      </c>
      <c r="B13" s="605">
        <v>1259.9590000000001</v>
      </c>
      <c r="C13" s="605">
        <v>1542</v>
      </c>
      <c r="D13" s="650">
        <v>2.808828479772433</v>
      </c>
      <c r="H13" s="1128"/>
      <c r="K13" s="604" t="s">
        <v>198</v>
      </c>
      <c r="L13" s="605">
        <v>35495.106</v>
      </c>
      <c r="M13" s="605">
        <v>5528.866</v>
      </c>
      <c r="N13" s="650">
        <v>6.4199613446952775</v>
      </c>
      <c r="P13" s="604" t="s">
        <v>200</v>
      </c>
      <c r="Q13" s="605">
        <v>17577.423999999999</v>
      </c>
      <c r="R13" s="605">
        <v>4430.9269999999997</v>
      </c>
      <c r="S13" s="650">
        <v>3.9669856894505373</v>
      </c>
    </row>
    <row r="14" spans="1:24" ht="15.75">
      <c r="A14" s="604" t="s">
        <v>466</v>
      </c>
      <c r="B14" s="605">
        <v>1231.2360000000001</v>
      </c>
      <c r="C14" s="605">
        <v>599</v>
      </c>
      <c r="D14" s="650">
        <v>4.0753615321216614</v>
      </c>
      <c r="K14" s="604" t="s">
        <v>192</v>
      </c>
      <c r="L14" s="605">
        <v>32889.527999999998</v>
      </c>
      <c r="M14" s="605">
        <v>7792.0550000000003</v>
      </c>
      <c r="N14" s="650">
        <v>4.2209055249225012</v>
      </c>
      <c r="P14" s="604" t="s">
        <v>191</v>
      </c>
      <c r="Q14" s="605">
        <v>13300.359</v>
      </c>
      <c r="R14" s="605">
        <v>4398.0919999999996</v>
      </c>
      <c r="S14" s="650">
        <v>3.0241202321370269</v>
      </c>
    </row>
    <row r="15" spans="1:24" ht="15.75">
      <c r="A15" s="604" t="s">
        <v>204</v>
      </c>
      <c r="B15" s="605">
        <v>1127.0999999999999</v>
      </c>
      <c r="C15" s="605">
        <v>866</v>
      </c>
      <c r="D15" s="650">
        <v>2.2471484481696433</v>
      </c>
      <c r="E15" s="822"/>
      <c r="K15" s="604" t="s">
        <v>196</v>
      </c>
      <c r="L15" s="605">
        <v>30419.474999999999</v>
      </c>
      <c r="M15" s="605">
        <v>7349.4430000000002</v>
      </c>
      <c r="N15" s="650">
        <v>4.1390177459706807</v>
      </c>
      <c r="P15" s="604" t="s">
        <v>339</v>
      </c>
      <c r="Q15" s="605">
        <v>11292</v>
      </c>
      <c r="R15" s="605">
        <v>3158.0830000000001</v>
      </c>
      <c r="S15" s="650">
        <v>3.5755868354314941</v>
      </c>
    </row>
    <row r="16" spans="1:24" ht="16.5" thickBot="1">
      <c r="A16" s="604" t="s">
        <v>193</v>
      </c>
      <c r="B16" s="605">
        <v>1091.5840000000001</v>
      </c>
      <c r="C16" s="605">
        <v>6609</v>
      </c>
      <c r="D16" s="650">
        <v>2.2941256827729988</v>
      </c>
      <c r="E16" s="659"/>
      <c r="K16" s="604" t="s">
        <v>352</v>
      </c>
      <c r="L16" s="605">
        <v>25111.233</v>
      </c>
      <c r="M16" s="605">
        <v>4711.2929999999997</v>
      </c>
      <c r="N16" s="650">
        <v>5.3300087682935455</v>
      </c>
      <c r="P16" s="604" t="s">
        <v>202</v>
      </c>
      <c r="Q16" s="605">
        <v>9942.0450000000001</v>
      </c>
      <c r="R16" s="605">
        <v>4019.4409999999998</v>
      </c>
      <c r="S16" s="650">
        <v>2.4734894727898733</v>
      </c>
    </row>
    <row r="17" spans="1:19" ht="16.5" thickBot="1">
      <c r="A17" s="940" t="s">
        <v>321</v>
      </c>
      <c r="B17" s="608">
        <v>40195.618000000002</v>
      </c>
      <c r="C17" s="608">
        <v>45106</v>
      </c>
      <c r="D17" s="730">
        <v>2.7237341234559338</v>
      </c>
      <c r="K17" s="604" t="s">
        <v>208</v>
      </c>
      <c r="L17" s="605">
        <v>21295.561000000002</v>
      </c>
      <c r="M17" s="605">
        <v>6825.37</v>
      </c>
      <c r="N17" s="650">
        <v>3.1200595718620385</v>
      </c>
      <c r="P17" s="604" t="s">
        <v>207</v>
      </c>
      <c r="Q17" s="605">
        <v>7618.3</v>
      </c>
      <c r="R17" s="605">
        <v>2664.3249999999998</v>
      </c>
      <c r="S17" s="650">
        <v>2.8593733872556841</v>
      </c>
    </row>
    <row r="18" spans="1:19" ht="15.75">
      <c r="A18"/>
      <c r="B18"/>
      <c r="C18"/>
      <c r="D18"/>
      <c r="K18" s="604" t="s">
        <v>205</v>
      </c>
      <c r="L18" s="605">
        <v>20338.151000000002</v>
      </c>
      <c r="M18" s="605">
        <v>5289.95</v>
      </c>
      <c r="N18" s="650">
        <v>3.8446773598994324</v>
      </c>
      <c r="P18" s="604" t="s">
        <v>201</v>
      </c>
      <c r="Q18" s="605">
        <v>6522.0069999999996</v>
      </c>
      <c r="R18" s="605">
        <v>1813.607</v>
      </c>
      <c r="S18" s="650">
        <v>3.5961523086313627</v>
      </c>
    </row>
    <row r="19" spans="1:19" ht="15.75">
      <c r="A19"/>
      <c r="B19"/>
      <c r="C19"/>
      <c r="D19"/>
      <c r="K19" s="604" t="s">
        <v>206</v>
      </c>
      <c r="L19" s="605">
        <v>12705.662</v>
      </c>
      <c r="M19" s="605">
        <v>3156.9180000000001</v>
      </c>
      <c r="N19" s="650">
        <v>4.0247044744272733</v>
      </c>
      <c r="P19" s="604" t="s">
        <v>351</v>
      </c>
      <c r="Q19" s="605">
        <v>4913.4620000000004</v>
      </c>
      <c r="R19" s="605">
        <v>1512.992</v>
      </c>
      <c r="S19" s="650">
        <v>3.2475135360927228</v>
      </c>
    </row>
    <row r="20" spans="1:19" ht="15.75">
      <c r="A20"/>
      <c r="B20"/>
      <c r="C20"/>
      <c r="D20"/>
      <c r="K20" s="604" t="s">
        <v>353</v>
      </c>
      <c r="L20" s="605">
        <v>11413.489</v>
      </c>
      <c r="M20" s="605">
        <v>3604.239</v>
      </c>
      <c r="N20" s="650">
        <v>3.1666848397123495</v>
      </c>
      <c r="P20" s="604" t="s">
        <v>208</v>
      </c>
      <c r="Q20" s="605">
        <v>4730.5020000000004</v>
      </c>
      <c r="R20" s="605">
        <v>1775.9580000000001</v>
      </c>
      <c r="S20" s="650">
        <v>2.6636339372890574</v>
      </c>
    </row>
    <row r="21" spans="1:19" ht="15.75">
      <c r="A21"/>
      <c r="B21"/>
      <c r="C21"/>
      <c r="D21"/>
      <c r="K21" s="604" t="s">
        <v>199</v>
      </c>
      <c r="L21" s="605">
        <v>11305.605</v>
      </c>
      <c r="M21" s="605">
        <v>3957.9760000000001</v>
      </c>
      <c r="N21" s="650">
        <v>2.8564107008228445</v>
      </c>
      <c r="P21" s="604" t="s">
        <v>205</v>
      </c>
      <c r="Q21" s="605">
        <v>4565.8389999999999</v>
      </c>
      <c r="R21" s="605">
        <v>1301.54</v>
      </c>
      <c r="S21" s="650">
        <v>3.5080281819997849</v>
      </c>
    </row>
    <row r="22" spans="1:19" ht="15.75">
      <c r="A22"/>
      <c r="B22"/>
      <c r="C22"/>
      <c r="D22"/>
      <c r="H22" s="1128"/>
      <c r="K22" s="604" t="s">
        <v>351</v>
      </c>
      <c r="L22" s="605">
        <v>7056.4830000000002</v>
      </c>
      <c r="M22" s="605">
        <v>2079.0630000000001</v>
      </c>
      <c r="N22" s="650">
        <v>3.3940688666000018</v>
      </c>
      <c r="P22" s="604" t="s">
        <v>209</v>
      </c>
      <c r="Q22" s="605">
        <v>4178.3459999999995</v>
      </c>
      <c r="R22" s="605">
        <v>1186.9639999999999</v>
      </c>
      <c r="S22" s="650">
        <v>3.5201960632335942</v>
      </c>
    </row>
    <row r="23" spans="1:19" ht="15.75">
      <c r="A23"/>
      <c r="B23"/>
      <c r="C23"/>
      <c r="D23"/>
      <c r="H23" s="1128"/>
      <c r="K23" s="604" t="s">
        <v>195</v>
      </c>
      <c r="L23" s="605">
        <v>6422.0249999999996</v>
      </c>
      <c r="M23" s="605">
        <v>1392.9179999999999</v>
      </c>
      <c r="N23" s="650">
        <v>4.610483172735222</v>
      </c>
      <c r="P23" s="604" t="s">
        <v>210</v>
      </c>
      <c r="Q23" s="605">
        <v>4110.9920000000002</v>
      </c>
      <c r="R23" s="605">
        <v>1271.1869999999999</v>
      </c>
      <c r="S23" s="650">
        <v>3.2339789503825958</v>
      </c>
    </row>
    <row r="24" spans="1:19" ht="15.75">
      <c r="A24"/>
      <c r="B24"/>
      <c r="C24"/>
      <c r="D24"/>
      <c r="H24" s="1128"/>
      <c r="K24" s="604" t="s">
        <v>209</v>
      </c>
      <c r="L24" s="605">
        <v>6053.2489999999998</v>
      </c>
      <c r="M24" s="605">
        <v>2555.288</v>
      </c>
      <c r="N24" s="650">
        <v>2.3689106668211175</v>
      </c>
      <c r="P24" s="604" t="s">
        <v>212</v>
      </c>
      <c r="Q24" s="605">
        <v>3984.23</v>
      </c>
      <c r="R24" s="605">
        <v>1560.732</v>
      </c>
      <c r="S24" s="650">
        <v>2.5527957394350858</v>
      </c>
    </row>
    <row r="25" spans="1:19" ht="15.75">
      <c r="A25"/>
      <c r="B25"/>
      <c r="C25"/>
      <c r="D25"/>
      <c r="H25" s="1128"/>
      <c r="K25" s="604" t="s">
        <v>204</v>
      </c>
      <c r="L25" s="605">
        <v>6028.5230000000001</v>
      </c>
      <c r="M25" s="605">
        <v>1409.9</v>
      </c>
      <c r="N25" s="650">
        <v>4.2758514788282858</v>
      </c>
      <c r="P25" s="604" t="s">
        <v>352</v>
      </c>
      <c r="Q25" s="605">
        <v>3599.4949999999999</v>
      </c>
      <c r="R25" s="605">
        <v>966.83399999999995</v>
      </c>
      <c r="S25" s="650">
        <v>3.7229710581133886</v>
      </c>
    </row>
    <row r="26" spans="1:19" ht="15.75">
      <c r="H26" s="1128"/>
      <c r="K26" s="604" t="s">
        <v>212</v>
      </c>
      <c r="L26" s="605">
        <v>5495.0739999999996</v>
      </c>
      <c r="M26" s="605">
        <v>2062.3000000000002</v>
      </c>
      <c r="N26" s="650">
        <v>2.6645366823449543</v>
      </c>
      <c r="P26" s="604" t="s">
        <v>196</v>
      </c>
      <c r="Q26" s="605">
        <v>3152.913</v>
      </c>
      <c r="R26" s="605">
        <v>1083.684</v>
      </c>
      <c r="S26" s="650">
        <v>2.9094394675938742</v>
      </c>
    </row>
    <row r="27" spans="1:19" ht="15.75">
      <c r="A27" s="1207" t="s">
        <v>447</v>
      </c>
      <c r="H27" s="1128"/>
      <c r="K27" s="604" t="s">
        <v>197</v>
      </c>
      <c r="L27" s="605">
        <v>4327.8620000000001</v>
      </c>
      <c r="M27" s="605">
        <v>1826.7829999999999</v>
      </c>
      <c r="N27" s="650">
        <v>2.3691166383746731</v>
      </c>
      <c r="P27" s="604" t="s">
        <v>204</v>
      </c>
      <c r="Q27" s="605">
        <v>2979.1109999999999</v>
      </c>
      <c r="R27" s="605">
        <v>1083.271</v>
      </c>
      <c r="S27" s="650">
        <v>2.7501068523019634</v>
      </c>
    </row>
    <row r="28" spans="1:19" ht="15.75">
      <c r="H28" s="1128"/>
      <c r="K28" s="604" t="s">
        <v>496</v>
      </c>
      <c r="L28" s="605">
        <v>3754.7890000000002</v>
      </c>
      <c r="M28" s="605">
        <v>1334.7239999999999</v>
      </c>
      <c r="N28" s="650">
        <v>2.8131576265954612</v>
      </c>
      <c r="P28" s="604" t="s">
        <v>206</v>
      </c>
      <c r="Q28" s="605">
        <v>2567.4549999999999</v>
      </c>
      <c r="R28" s="605">
        <v>802.74699999999996</v>
      </c>
      <c r="S28" s="650">
        <v>3.1983364621730135</v>
      </c>
    </row>
    <row r="29" spans="1:19" ht="15.75">
      <c r="H29" s="1128"/>
      <c r="K29" s="604" t="s">
        <v>213</v>
      </c>
      <c r="L29" s="605">
        <v>2917.4650000000001</v>
      </c>
      <c r="M29" s="605">
        <v>547.49900000000002</v>
      </c>
      <c r="N29" s="650">
        <v>5.3287129291560351</v>
      </c>
      <c r="P29" s="604" t="s">
        <v>495</v>
      </c>
      <c r="Q29" s="605">
        <v>2434.027</v>
      </c>
      <c r="R29" s="605">
        <v>962.03</v>
      </c>
      <c r="S29" s="650">
        <v>2.5300946955916137</v>
      </c>
    </row>
    <row r="30" spans="1:19" ht="15.75">
      <c r="A30"/>
      <c r="B30"/>
      <c r="C30"/>
      <c r="D30"/>
      <c r="E30"/>
      <c r="F30"/>
      <c r="G30"/>
      <c r="H30"/>
      <c r="I30"/>
      <c r="J30"/>
      <c r="K30" s="604" t="s">
        <v>211</v>
      </c>
      <c r="L30" s="605">
        <v>2670.2429999999999</v>
      </c>
      <c r="M30" s="605">
        <v>518.11800000000005</v>
      </c>
      <c r="N30" s="650">
        <v>5.1537352494991486</v>
      </c>
      <c r="P30" s="604" t="s">
        <v>497</v>
      </c>
      <c r="Q30" s="605">
        <v>1874.2360000000001</v>
      </c>
      <c r="R30" s="605">
        <v>861.46400000000006</v>
      </c>
      <c r="S30" s="650">
        <v>2.1756405375035985</v>
      </c>
    </row>
    <row r="31" spans="1:19" ht="15.75">
      <c r="A31"/>
      <c r="B31"/>
      <c r="C31"/>
      <c r="D31"/>
      <c r="E31"/>
      <c r="F31"/>
      <c r="G31"/>
      <c r="H31"/>
      <c r="I31"/>
      <c r="J31"/>
      <c r="K31" s="604" t="s">
        <v>501</v>
      </c>
      <c r="L31" s="605">
        <v>2340.694</v>
      </c>
      <c r="M31" s="605">
        <v>875.01599999999996</v>
      </c>
      <c r="N31" s="650">
        <v>2.6750299423096262</v>
      </c>
      <c r="P31" s="604" t="s">
        <v>496</v>
      </c>
      <c r="Q31" s="605">
        <v>1693.6510000000001</v>
      </c>
      <c r="R31" s="605">
        <v>628.28200000000004</v>
      </c>
      <c r="S31" s="650">
        <v>2.6956860136053553</v>
      </c>
    </row>
    <row r="32" spans="1:19" ht="16.5" thickBot="1">
      <c r="A32"/>
      <c r="B32"/>
      <c r="C32"/>
      <c r="D32"/>
      <c r="E32"/>
      <c r="F32"/>
      <c r="G32"/>
      <c r="H32"/>
      <c r="I32"/>
      <c r="J32"/>
      <c r="K32" s="604" t="s">
        <v>502</v>
      </c>
      <c r="L32" s="605">
        <v>2093.529</v>
      </c>
      <c r="M32" s="605">
        <v>267.77</v>
      </c>
      <c r="N32" s="650">
        <v>7.8183851813123209</v>
      </c>
      <c r="P32" s="604" t="s">
        <v>353</v>
      </c>
      <c r="Q32" s="605">
        <v>1673.681</v>
      </c>
      <c r="R32" s="605">
        <v>485.41500000000002</v>
      </c>
      <c r="S32" s="650">
        <v>3.4479383620201269</v>
      </c>
    </row>
    <row r="33" spans="1:19" ht="16.5" thickBot="1">
      <c r="A33"/>
      <c r="B33"/>
      <c r="C33"/>
      <c r="D33"/>
      <c r="E33"/>
      <c r="F33"/>
      <c r="G33"/>
      <c r="H33"/>
      <c r="I33"/>
      <c r="J33"/>
      <c r="K33" s="940" t="s">
        <v>321</v>
      </c>
      <c r="L33" s="608">
        <v>936945.16899999999</v>
      </c>
      <c r="M33" s="608">
        <v>250793.856</v>
      </c>
      <c r="N33" s="730">
        <v>3.7359175537378397</v>
      </c>
      <c r="P33" s="604" t="s">
        <v>211</v>
      </c>
      <c r="Q33" s="605">
        <v>1324.6220000000001</v>
      </c>
      <c r="R33" s="605">
        <v>509.16</v>
      </c>
      <c r="S33" s="650">
        <v>2.6015829994500748</v>
      </c>
    </row>
    <row r="34" spans="1:19" ht="16.5" thickBot="1">
      <c r="A34"/>
      <c r="B34"/>
      <c r="C34"/>
      <c r="D34"/>
      <c r="E34"/>
      <c r="F34"/>
      <c r="G34"/>
      <c r="H34"/>
      <c r="I34"/>
      <c r="J34"/>
      <c r="K34"/>
      <c r="L34"/>
      <c r="M34"/>
      <c r="N34"/>
      <c r="P34" s="940" t="s">
        <v>321</v>
      </c>
      <c r="Q34" s="608">
        <v>319599.34499999997</v>
      </c>
      <c r="R34" s="608">
        <v>95415.786999999997</v>
      </c>
      <c r="S34" s="730">
        <v>3.3495436661859737</v>
      </c>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sheetData>
  <sortState ref="P7:S70">
    <sortCondition descending="1" ref="Q7:Q70"/>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P30" sqref="P30"/>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18"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587" t="s">
        <v>303</v>
      </c>
    </row>
    <row r="2" spans="1:27" ht="18" customHeight="1">
      <c r="A2" s="1518" t="s">
        <v>508</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c r="Y2" s="1518"/>
      <c r="Z2" s="1518"/>
      <c r="AA2" s="1518"/>
    </row>
    <row r="3" spans="1:27" ht="18" customHeight="1">
      <c r="A3" s="1521" t="s">
        <v>509</v>
      </c>
      <c r="B3" s="1521"/>
      <c r="C3" s="1521"/>
      <c r="D3" s="1521"/>
      <c r="E3" s="1521"/>
      <c r="F3" s="1521"/>
      <c r="G3" s="152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15086.003000000001</v>
      </c>
      <c r="C8" s="887">
        <v>23372</v>
      </c>
      <c r="D8" s="888">
        <v>2.1214844200442688</v>
      </c>
      <c r="E8" s="825"/>
      <c r="F8" s="824" t="s">
        <v>209</v>
      </c>
      <c r="G8" s="603">
        <v>3725.2220000000002</v>
      </c>
      <c r="H8" s="887">
        <v>20142</v>
      </c>
      <c r="I8" s="888">
        <v>2.4369231051026459</v>
      </c>
      <c r="J8" s="659"/>
      <c r="K8" s="743" t="s">
        <v>194</v>
      </c>
      <c r="L8" s="603">
        <v>11821.297</v>
      </c>
      <c r="M8" s="603">
        <v>3335.6149999999998</v>
      </c>
      <c r="N8" s="731">
        <v>3.5439632571504807</v>
      </c>
      <c r="O8" s="659"/>
      <c r="P8" s="743" t="s">
        <v>451</v>
      </c>
      <c r="Q8" s="603">
        <v>4375.9759999999997</v>
      </c>
      <c r="R8" s="603">
        <v>1019.352</v>
      </c>
      <c r="S8" s="731">
        <v>4.2928998030121095</v>
      </c>
    </row>
    <row r="9" spans="1:27" ht="15.75">
      <c r="A9" s="606" t="s">
        <v>209</v>
      </c>
      <c r="B9" s="605">
        <v>9166.2360000000008</v>
      </c>
      <c r="C9" s="605">
        <v>32828</v>
      </c>
      <c r="D9" s="650">
        <v>1.9616178243680336</v>
      </c>
      <c r="E9" s="826"/>
      <c r="F9" s="606" t="s">
        <v>451</v>
      </c>
      <c r="G9" s="605">
        <v>1638.932</v>
      </c>
      <c r="H9" s="605">
        <v>6232</v>
      </c>
      <c r="I9" s="650">
        <v>2.9721972866466815</v>
      </c>
      <c r="J9" s="659"/>
      <c r="K9" s="604" t="s">
        <v>200</v>
      </c>
      <c r="L9" s="605">
        <v>7894.4639999999999</v>
      </c>
      <c r="M9" s="605">
        <v>2681.9630000000002</v>
      </c>
      <c r="N9" s="650">
        <v>2.9435394895455302</v>
      </c>
      <c r="O9" s="659"/>
      <c r="P9" s="604" t="s">
        <v>194</v>
      </c>
      <c r="Q9" s="605">
        <v>3729.56</v>
      </c>
      <c r="R9" s="605">
        <v>1016.651</v>
      </c>
      <c r="S9" s="650">
        <v>3.6684762027480424</v>
      </c>
    </row>
    <row r="10" spans="1:27" ht="15.75">
      <c r="A10" s="606" t="s">
        <v>451</v>
      </c>
      <c r="B10" s="605">
        <v>7113.6639999999998</v>
      </c>
      <c r="C10" s="605">
        <v>14911</v>
      </c>
      <c r="D10" s="650">
        <v>3.0757760172396873</v>
      </c>
      <c r="E10" s="825"/>
      <c r="F10" s="606" t="s">
        <v>213</v>
      </c>
      <c r="G10" s="605">
        <v>370.62299999999999</v>
      </c>
      <c r="H10" s="605">
        <v>4140</v>
      </c>
      <c r="I10" s="650">
        <v>1.3205314577677065</v>
      </c>
      <c r="J10" s="659"/>
      <c r="K10" s="604" t="s">
        <v>211</v>
      </c>
      <c r="L10" s="605">
        <v>5029.6840000000002</v>
      </c>
      <c r="M10" s="605">
        <v>1119.874</v>
      </c>
      <c r="N10" s="650">
        <v>4.4912945563518756</v>
      </c>
      <c r="O10" s="659"/>
      <c r="P10" s="604" t="s">
        <v>196</v>
      </c>
      <c r="Q10" s="605">
        <v>3060.2750000000001</v>
      </c>
      <c r="R10" s="605">
        <v>966.49199999999996</v>
      </c>
      <c r="S10" s="650">
        <v>3.1663738551379632</v>
      </c>
    </row>
    <row r="11" spans="1:27" ht="15.75">
      <c r="A11" s="606" t="s">
        <v>196</v>
      </c>
      <c r="B11" s="605">
        <v>6220.1049999999996</v>
      </c>
      <c r="C11" s="605">
        <v>6368</v>
      </c>
      <c r="D11" s="650">
        <v>1.6787854758898626</v>
      </c>
      <c r="E11" s="826"/>
      <c r="F11" s="606" t="s">
        <v>211</v>
      </c>
      <c r="G11" s="605">
        <v>157.24600000000001</v>
      </c>
      <c r="H11" s="607">
        <v>616</v>
      </c>
      <c r="I11" s="651">
        <v>4.3925917649030675</v>
      </c>
      <c r="J11" s="659"/>
      <c r="K11" s="604" t="s">
        <v>196</v>
      </c>
      <c r="L11" s="605">
        <v>4740.58</v>
      </c>
      <c r="M11" s="605">
        <v>1430.1610000000001</v>
      </c>
      <c r="N11" s="650">
        <v>3.3147177136000772</v>
      </c>
      <c r="O11" s="659"/>
      <c r="P11" s="604" t="s">
        <v>193</v>
      </c>
      <c r="Q11" s="605">
        <v>2012.961</v>
      </c>
      <c r="R11" s="605">
        <v>315.21100000000001</v>
      </c>
      <c r="S11" s="650">
        <v>6.3860747245495872</v>
      </c>
    </row>
    <row r="12" spans="1:27" ht="15.75">
      <c r="A12" s="606" t="s">
        <v>194</v>
      </c>
      <c r="B12" s="605">
        <v>4953.3559999999998</v>
      </c>
      <c r="C12" s="605">
        <v>4679</v>
      </c>
      <c r="D12" s="650">
        <v>2.5624655012847621</v>
      </c>
      <c r="E12" s="826"/>
      <c r="F12" s="606" t="s">
        <v>194</v>
      </c>
      <c r="G12" s="605">
        <v>75.62</v>
      </c>
      <c r="H12" s="607">
        <v>213</v>
      </c>
      <c r="I12" s="651">
        <v>2.3966784989858012</v>
      </c>
      <c r="J12" s="659"/>
      <c r="K12" s="604" t="s">
        <v>451</v>
      </c>
      <c r="L12" s="605">
        <v>4631.4660000000003</v>
      </c>
      <c r="M12" s="605">
        <v>898.76800000000003</v>
      </c>
      <c r="N12" s="650">
        <v>5.153127392163495</v>
      </c>
      <c r="O12" s="659"/>
      <c r="P12" s="604" t="s">
        <v>211</v>
      </c>
      <c r="Q12" s="605">
        <v>1469.4090000000001</v>
      </c>
      <c r="R12" s="605">
        <v>302.13900000000001</v>
      </c>
      <c r="S12" s="650">
        <v>4.863354283955398</v>
      </c>
    </row>
    <row r="13" spans="1:27" ht="15.75">
      <c r="A13" s="606" t="s">
        <v>213</v>
      </c>
      <c r="B13" s="605">
        <v>4055.6909999999998</v>
      </c>
      <c r="C13" s="605">
        <v>11758</v>
      </c>
      <c r="D13" s="650">
        <v>1.4750756506684899</v>
      </c>
      <c r="E13" s="826"/>
      <c r="F13" s="606" t="s">
        <v>208</v>
      </c>
      <c r="G13" s="605">
        <v>64.403000000000006</v>
      </c>
      <c r="H13" s="607">
        <v>284</v>
      </c>
      <c r="I13" s="651">
        <v>3.632635794461053</v>
      </c>
      <c r="J13" s="659"/>
      <c r="K13" s="604" t="s">
        <v>191</v>
      </c>
      <c r="L13" s="605">
        <v>3191.5160000000001</v>
      </c>
      <c r="M13" s="605">
        <v>1327.8620000000001</v>
      </c>
      <c r="N13" s="650">
        <v>2.403499761270373</v>
      </c>
      <c r="O13" s="659"/>
      <c r="P13" s="604" t="s">
        <v>200</v>
      </c>
      <c r="Q13" s="605">
        <v>1115.0840000000001</v>
      </c>
      <c r="R13" s="605">
        <v>613.75699999999995</v>
      </c>
      <c r="S13" s="650">
        <v>1.8168167532101469</v>
      </c>
    </row>
    <row r="14" spans="1:27" ht="16.5" thickBot="1">
      <c r="A14" s="606" t="s">
        <v>205</v>
      </c>
      <c r="B14" s="605">
        <v>3882.0340000000001</v>
      </c>
      <c r="C14" s="607">
        <v>2594</v>
      </c>
      <c r="D14" s="651">
        <v>2.8860238715648849</v>
      </c>
      <c r="E14" s="826"/>
      <c r="F14" s="606" t="s">
        <v>191</v>
      </c>
      <c r="G14" s="605">
        <v>50.588999999999999</v>
      </c>
      <c r="H14" s="607">
        <v>367</v>
      </c>
      <c r="I14" s="651">
        <v>2.5327425653349351</v>
      </c>
      <c r="J14" s="659"/>
      <c r="K14" s="604" t="s">
        <v>351</v>
      </c>
      <c r="L14" s="605">
        <v>2553.2020000000002</v>
      </c>
      <c r="M14" s="605">
        <v>982.78899999999999</v>
      </c>
      <c r="N14" s="650">
        <v>2.597914710075103</v>
      </c>
      <c r="O14" s="659"/>
      <c r="P14" s="604" t="s">
        <v>209</v>
      </c>
      <c r="Q14" s="605">
        <v>776.95600000000002</v>
      </c>
      <c r="R14" s="605">
        <v>524.35400000000004</v>
      </c>
      <c r="S14" s="650">
        <v>1.4817394355721516</v>
      </c>
    </row>
    <row r="15" spans="1:27" ht="16.5" thickBot="1">
      <c r="A15" s="606" t="s">
        <v>210</v>
      </c>
      <c r="B15" s="605">
        <v>2058.7359999999999</v>
      </c>
      <c r="C15" s="605">
        <v>3559</v>
      </c>
      <c r="D15" s="650">
        <v>1.9518562551789129</v>
      </c>
      <c r="E15" s="826"/>
      <c r="F15" s="1031" t="s">
        <v>321</v>
      </c>
      <c r="G15" s="608">
        <v>6087.8040000000001</v>
      </c>
      <c r="H15" s="1088">
        <v>32036</v>
      </c>
      <c r="I15" s="1089">
        <v>2.4664134811176357</v>
      </c>
      <c r="J15" s="659"/>
      <c r="K15" s="604" t="s">
        <v>209</v>
      </c>
      <c r="L15" s="605">
        <v>1699.3579999999999</v>
      </c>
      <c r="M15" s="605">
        <v>605.98</v>
      </c>
      <c r="N15" s="650">
        <v>2.8043136737186045</v>
      </c>
      <c r="O15" s="659"/>
      <c r="P15" s="604" t="s">
        <v>208</v>
      </c>
      <c r="Q15" s="605">
        <v>654.452</v>
      </c>
      <c r="R15" s="605">
        <v>219.99100000000001</v>
      </c>
      <c r="S15" s="650">
        <v>2.9749035187803137</v>
      </c>
    </row>
    <row r="16" spans="1:27" ht="15.75">
      <c r="A16" s="606" t="s">
        <v>191</v>
      </c>
      <c r="B16" s="605">
        <v>1934.9559999999999</v>
      </c>
      <c r="C16" s="605">
        <v>8458</v>
      </c>
      <c r="D16" s="650">
        <v>2.8179613806722776</v>
      </c>
      <c r="E16" s="826"/>
      <c r="F16"/>
      <c r="G16"/>
      <c r="H16"/>
      <c r="I16"/>
      <c r="J16" s="659"/>
      <c r="K16" s="604" t="s">
        <v>212</v>
      </c>
      <c r="L16" s="605">
        <v>1117.1869999999999</v>
      </c>
      <c r="M16" s="605">
        <v>496.12099999999998</v>
      </c>
      <c r="N16" s="650">
        <v>2.2518438042332414</v>
      </c>
      <c r="O16" s="659"/>
      <c r="P16" s="604" t="s">
        <v>191</v>
      </c>
      <c r="Q16" s="605">
        <v>488.40499999999997</v>
      </c>
      <c r="R16" s="605">
        <v>124.705</v>
      </c>
      <c r="S16" s="650">
        <v>3.9164828996431575</v>
      </c>
    </row>
    <row r="17" spans="1:19" ht="15.75">
      <c r="A17" s="606" t="s">
        <v>204</v>
      </c>
      <c r="B17" s="605">
        <v>1315.39</v>
      </c>
      <c r="C17" s="605">
        <v>1578</v>
      </c>
      <c r="D17" s="650">
        <v>1.8914201000501834</v>
      </c>
      <c r="E17" s="825"/>
      <c r="J17" s="659"/>
      <c r="K17" s="604" t="s">
        <v>205</v>
      </c>
      <c r="L17" s="605">
        <v>997.54899999999998</v>
      </c>
      <c r="M17" s="605">
        <v>173.97200000000001</v>
      </c>
      <c r="N17" s="650">
        <v>5.7339629365645042</v>
      </c>
      <c r="O17" s="659"/>
      <c r="P17" s="604" t="s">
        <v>205</v>
      </c>
      <c r="Q17" s="605">
        <v>299.83600000000001</v>
      </c>
      <c r="R17" s="605">
        <v>66.317999999999998</v>
      </c>
      <c r="S17" s="650">
        <v>4.5211858017431172</v>
      </c>
    </row>
    <row r="18" spans="1:19" ht="15.75">
      <c r="A18" s="606" t="s">
        <v>192</v>
      </c>
      <c r="B18" s="605">
        <v>1032.787</v>
      </c>
      <c r="C18" s="605">
        <v>1089</v>
      </c>
      <c r="D18" s="650">
        <v>2.000943524169331</v>
      </c>
      <c r="E18" s="827"/>
      <c r="F18" s="106"/>
      <c r="G18" s="106"/>
      <c r="H18" s="106"/>
      <c r="K18" s="604" t="s">
        <v>208</v>
      </c>
      <c r="L18" s="605">
        <v>836.15899999999999</v>
      </c>
      <c r="M18" s="605">
        <v>233.654</v>
      </c>
      <c r="N18" s="650">
        <v>3.5786205243650868</v>
      </c>
      <c r="O18" s="659"/>
      <c r="P18" s="604" t="s">
        <v>437</v>
      </c>
      <c r="Q18" s="605">
        <v>90.298000000000002</v>
      </c>
      <c r="R18" s="605">
        <v>11.96</v>
      </c>
      <c r="S18" s="650">
        <v>7.55</v>
      </c>
    </row>
    <row r="19" spans="1:19" ht="15.75">
      <c r="A19" s="606" t="s">
        <v>211</v>
      </c>
      <c r="B19" s="605">
        <v>823.78800000000001</v>
      </c>
      <c r="C19" s="605">
        <v>1351</v>
      </c>
      <c r="D19" s="650">
        <v>2.8025338159649458</v>
      </c>
      <c r="E19" s="828"/>
      <c r="F19" s="106"/>
      <c r="G19" s="106"/>
      <c r="H19" s="106"/>
      <c r="J19" s="659"/>
      <c r="K19" s="604" t="s">
        <v>204</v>
      </c>
      <c r="L19" s="605">
        <v>796.61199999999997</v>
      </c>
      <c r="M19" s="605">
        <v>343.48599999999999</v>
      </c>
      <c r="N19" s="650">
        <v>2.3191978712378378</v>
      </c>
      <c r="O19" s="659"/>
      <c r="P19" s="604" t="s">
        <v>511</v>
      </c>
      <c r="Q19" s="605">
        <v>85.355999999999995</v>
      </c>
      <c r="R19" s="605">
        <v>6.7910000000000004</v>
      </c>
      <c r="S19" s="650">
        <v>12.568988366956264</v>
      </c>
    </row>
    <row r="20" spans="1:19" ht="15" customHeight="1" thickBot="1">
      <c r="A20" s="606" t="s">
        <v>208</v>
      </c>
      <c r="B20" s="605">
        <v>621.89800000000002</v>
      </c>
      <c r="C20" s="605">
        <v>703</v>
      </c>
      <c r="D20" s="650">
        <v>2.9837688975036825</v>
      </c>
      <c r="E20" s="828"/>
      <c r="F20" s="106"/>
      <c r="G20" s="106"/>
      <c r="H20" s="106"/>
      <c r="J20" s="659"/>
      <c r="K20" s="604" t="s">
        <v>193</v>
      </c>
      <c r="L20" s="605">
        <v>622.98099999999999</v>
      </c>
      <c r="M20" s="605">
        <v>166.68799999999999</v>
      </c>
      <c r="N20" s="650">
        <v>3.7374076118256867</v>
      </c>
      <c r="O20" s="659"/>
      <c r="P20" s="604" t="s">
        <v>192</v>
      </c>
      <c r="Q20" s="605">
        <v>80.034999999999997</v>
      </c>
      <c r="R20" s="605">
        <v>28.614000000000001</v>
      </c>
      <c r="S20" s="650">
        <v>2.7970573844970992</v>
      </c>
    </row>
    <row r="21" spans="1:19" ht="16.5" thickBot="1">
      <c r="A21" s="1031" t="s">
        <v>321</v>
      </c>
      <c r="B21" s="608">
        <v>58588.04</v>
      </c>
      <c r="C21" s="608">
        <v>113593</v>
      </c>
      <c r="D21" s="730">
        <v>2.1311748346065338</v>
      </c>
      <c r="E21" s="829"/>
      <c r="F21" s="106"/>
      <c r="G21" s="106"/>
      <c r="H21" s="106"/>
      <c r="J21" s="659"/>
      <c r="K21" s="604" t="s">
        <v>192</v>
      </c>
      <c r="L21" s="605">
        <v>397.822</v>
      </c>
      <c r="M21" s="605">
        <v>31.021000000000001</v>
      </c>
      <c r="N21" s="650">
        <v>12.824280326230618</v>
      </c>
      <c r="P21" s="1031" t="s">
        <v>321</v>
      </c>
      <c r="Q21" s="608">
        <v>18489.374</v>
      </c>
      <c r="R21" s="608">
        <v>5285.8490000000002</v>
      </c>
      <c r="S21" s="730">
        <v>3.4979005264811764</v>
      </c>
    </row>
    <row r="22" spans="1:19" ht="15.75">
      <c r="A22"/>
      <c r="B22"/>
      <c r="C22"/>
      <c r="D22"/>
      <c r="F22" s="106"/>
      <c r="G22" s="106"/>
      <c r="H22" s="106"/>
      <c r="K22" s="604" t="s">
        <v>213</v>
      </c>
      <c r="L22" s="605">
        <v>343.75700000000001</v>
      </c>
      <c r="M22" s="605">
        <v>142.078</v>
      </c>
      <c r="N22" s="650">
        <v>2.4194949253227103</v>
      </c>
      <c r="P22"/>
      <c r="Q22"/>
      <c r="R22"/>
      <c r="S22"/>
    </row>
    <row r="23" spans="1:19" ht="16.5" thickBot="1">
      <c r="A23"/>
      <c r="B23"/>
      <c r="C23"/>
      <c r="D23"/>
      <c r="F23" s="106"/>
      <c r="G23" s="106"/>
      <c r="H23" s="106"/>
      <c r="K23" s="1038" t="s">
        <v>510</v>
      </c>
      <c r="L23" s="939">
        <v>224.15700000000001</v>
      </c>
      <c r="M23" s="939">
        <v>12.586</v>
      </c>
      <c r="N23" s="1039">
        <v>17.810027014142698</v>
      </c>
      <c r="P23"/>
      <c r="Q23"/>
      <c r="R23"/>
      <c r="S23"/>
    </row>
    <row r="24" spans="1:19" ht="16.5" thickBot="1">
      <c r="F24" s="106"/>
      <c r="G24" s="106"/>
      <c r="H24" s="106"/>
      <c r="K24" s="1031" t="s">
        <v>321</v>
      </c>
      <c r="L24" s="608">
        <v>47263.372000000003</v>
      </c>
      <c r="M24" s="608">
        <v>14002.522000000001</v>
      </c>
      <c r="N24" s="730">
        <v>3.3753470981870266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row>
    <row r="60" spans="1:12">
      <c r="A60"/>
      <c r="B60"/>
      <c r="C60"/>
      <c r="D60"/>
      <c r="E60"/>
      <c r="F60"/>
      <c r="G60"/>
      <c r="H60"/>
      <c r="I60"/>
      <c r="J60"/>
      <c r="K60"/>
    </row>
    <row r="61" spans="1:12">
      <c r="A61"/>
      <c r="B61"/>
      <c r="C61"/>
      <c r="D61"/>
      <c r="E61"/>
      <c r="F61"/>
      <c r="G61"/>
      <c r="H61"/>
      <c r="I61"/>
      <c r="J61"/>
      <c r="K61"/>
    </row>
    <row r="62" spans="1:12">
      <c r="A62"/>
      <c r="B62"/>
      <c r="C62"/>
      <c r="D62"/>
      <c r="E62"/>
      <c r="F62"/>
      <c r="G62"/>
      <c r="H62"/>
      <c r="I62"/>
      <c r="J62"/>
      <c r="K62"/>
    </row>
    <row r="63" spans="1:12">
      <c r="A63"/>
      <c r="B63"/>
      <c r="C63"/>
      <c r="D63"/>
      <c r="E63"/>
      <c r="F63"/>
      <c r="G63"/>
      <c r="H63"/>
      <c r="I63"/>
      <c r="J63"/>
      <c r="K63"/>
    </row>
    <row r="64" spans="1:12">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504" t="s">
        <v>460</v>
      </c>
      <c r="B5" s="1504"/>
      <c r="C5" s="1504"/>
      <c r="D5" s="1504"/>
      <c r="E5" s="1504"/>
      <c r="F5" s="1504"/>
      <c r="H5" s="649" t="s">
        <v>330</v>
      </c>
    </row>
    <row r="6" spans="1:10" ht="15.75" customHeight="1" thickBot="1">
      <c r="A6" s="1505" t="s">
        <v>169</v>
      </c>
      <c r="B6" s="1507" t="s">
        <v>434</v>
      </c>
      <c r="C6" s="1508"/>
      <c r="D6" s="1509"/>
      <c r="E6" s="1510" t="s">
        <v>435</v>
      </c>
      <c r="F6" s="1505" t="s">
        <v>436</v>
      </c>
    </row>
    <row r="7" spans="1:10" ht="31.5" customHeight="1" thickBot="1">
      <c r="A7" s="1506"/>
      <c r="B7" s="845" t="s">
        <v>311</v>
      </c>
      <c r="C7" s="845" t="s">
        <v>319</v>
      </c>
      <c r="D7" s="845" t="s">
        <v>320</v>
      </c>
      <c r="E7" s="1511"/>
      <c r="F7" s="1506"/>
    </row>
    <row r="8" spans="1:10" ht="17.25" customHeight="1" thickBot="1">
      <c r="A8" s="846" t="s">
        <v>170</v>
      </c>
      <c r="B8" s="733">
        <v>14038.891</v>
      </c>
      <c r="C8" s="733">
        <v>4836.6369999999997</v>
      </c>
      <c r="D8" s="882">
        <f t="shared" ref="D8:D13" si="0">(C8/B8)*100</f>
        <v>34.451702773388583</v>
      </c>
      <c r="E8" s="733">
        <v>10934.939</v>
      </c>
      <c r="F8" s="882">
        <f t="shared" ref="F8:F13" si="1">((B8-E8)/E8)*100</f>
        <v>28.385636170444105</v>
      </c>
      <c r="H8" s="678" t="s">
        <v>171</v>
      </c>
    </row>
    <row r="9" spans="1:10" ht="18" customHeight="1" thickBot="1">
      <c r="A9" s="847" t="s">
        <v>172</v>
      </c>
      <c r="B9" s="734">
        <v>50520</v>
      </c>
      <c r="C9" s="734">
        <v>10098</v>
      </c>
      <c r="D9" s="883">
        <f t="shared" si="0"/>
        <v>19.98812351543943</v>
      </c>
      <c r="E9" s="734">
        <v>51011</v>
      </c>
      <c r="F9" s="883">
        <f t="shared" si="1"/>
        <v>-0.96253749191350879</v>
      </c>
      <c r="H9" s="648">
        <f>B9-E9</f>
        <v>-491</v>
      </c>
    </row>
    <row r="10" spans="1:10" ht="15" customHeight="1" thickBot="1">
      <c r="A10" s="848" t="s">
        <v>305</v>
      </c>
      <c r="B10" s="735">
        <v>21098</v>
      </c>
      <c r="C10" s="1087">
        <v>0</v>
      </c>
      <c r="D10" s="883">
        <f t="shared" si="0"/>
        <v>0</v>
      </c>
      <c r="E10" s="736">
        <v>25583</v>
      </c>
      <c r="F10" s="883">
        <f t="shared" si="1"/>
        <v>-17.531173044599928</v>
      </c>
    </row>
    <row r="11" spans="1:10" ht="17.25" customHeight="1" thickBot="1">
      <c r="A11" s="849" t="s">
        <v>173</v>
      </c>
      <c r="B11" s="737">
        <v>275566.08799999999</v>
      </c>
      <c r="C11" s="738">
        <v>12231.944</v>
      </c>
      <c r="D11" s="884">
        <f t="shared" si="0"/>
        <v>4.4388422714771778</v>
      </c>
      <c r="E11" s="738">
        <v>306802.46600000001</v>
      </c>
      <c r="F11" s="884">
        <f t="shared" si="1"/>
        <v>-10.181266926322563</v>
      </c>
      <c r="J11" s="843"/>
    </row>
    <row r="12" spans="1:10" ht="15" customHeight="1" thickBot="1">
      <c r="A12" s="846" t="s">
        <v>174</v>
      </c>
      <c r="B12" s="733">
        <v>106578.781</v>
      </c>
      <c r="C12" s="733">
        <v>21111.114000000001</v>
      </c>
      <c r="D12" s="883">
        <f t="shared" si="0"/>
        <v>19.807989734842248</v>
      </c>
      <c r="E12" s="733">
        <v>89043.978000000003</v>
      </c>
      <c r="F12" s="883">
        <f t="shared" si="1"/>
        <v>19.692295193730001</v>
      </c>
    </row>
    <row r="13" spans="1:10" ht="15" customHeight="1" thickBot="1">
      <c r="A13" s="846" t="s">
        <v>175</v>
      </c>
      <c r="B13" s="733">
        <f>B11+B12</f>
        <v>382144.86900000001</v>
      </c>
      <c r="C13" s="733">
        <f>C11+C12</f>
        <v>33343.058000000005</v>
      </c>
      <c r="D13" s="885">
        <f t="shared" si="0"/>
        <v>8.7252402700715059</v>
      </c>
      <c r="E13" s="733">
        <f>E11+E12</f>
        <v>395846.44400000002</v>
      </c>
      <c r="F13" s="885">
        <f t="shared" si="1"/>
        <v>-3.4613358810417938</v>
      </c>
    </row>
    <row r="16" spans="1:10" ht="15.75">
      <c r="A16" s="570" t="s">
        <v>306</v>
      </c>
    </row>
    <row r="18" spans="1:16" ht="33" customHeight="1" thickBot="1">
      <c r="A18" s="1504" t="s">
        <v>465</v>
      </c>
      <c r="B18" s="1504"/>
      <c r="C18" s="1504"/>
      <c r="D18" s="1504"/>
      <c r="E18" s="1504"/>
      <c r="F18" s="1504"/>
      <c r="K18" s="106"/>
      <c r="L18" s="106"/>
    </row>
    <row r="19" spans="1:16" ht="24.75" customHeight="1" thickBot="1">
      <c r="A19" s="1515" t="s">
        <v>176</v>
      </c>
      <c r="B19" s="1523" t="s">
        <v>434</v>
      </c>
      <c r="C19" s="1524"/>
      <c r="D19" s="1525"/>
      <c r="E19" s="1526" t="s">
        <v>435</v>
      </c>
      <c r="F19" s="1515" t="s">
        <v>436</v>
      </c>
      <c r="J19" s="106"/>
      <c r="K19" s="106"/>
      <c r="L19" s="106"/>
    </row>
    <row r="20" spans="1:16" ht="21" customHeight="1" thickBot="1">
      <c r="A20" s="1516"/>
      <c r="B20" s="873" t="s">
        <v>311</v>
      </c>
      <c r="C20" s="873" t="s">
        <v>319</v>
      </c>
      <c r="D20" s="873" t="s">
        <v>320</v>
      </c>
      <c r="E20" s="1527"/>
      <c r="F20" s="1522"/>
      <c r="J20" s="106"/>
      <c r="K20" s="106"/>
      <c r="L20" s="886"/>
    </row>
    <row r="21" spans="1:16" ht="15.75" thickBot="1">
      <c r="A21" s="568" t="s">
        <v>170</v>
      </c>
      <c r="B21" s="733">
        <v>32996.713000000003</v>
      </c>
      <c r="C21" s="739">
        <v>0</v>
      </c>
      <c r="D21" s="882">
        <f t="shared" ref="D21:D26" si="2">(C21/B21)*100</f>
        <v>0</v>
      </c>
      <c r="E21" s="733">
        <v>45324.656000000003</v>
      </c>
      <c r="F21" s="882">
        <f t="shared" ref="F21:F26" si="3">((B21-E21)/E21)*100</f>
        <v>-27.199198158282766</v>
      </c>
      <c r="H21" s="678" t="s">
        <v>177</v>
      </c>
      <c r="J21" s="106"/>
      <c r="K21" s="106"/>
      <c r="L21" s="106"/>
    </row>
    <row r="22" spans="1:16" ht="15.75" thickBot="1">
      <c r="A22" s="568" t="s">
        <v>172</v>
      </c>
      <c r="B22" s="733">
        <v>161383</v>
      </c>
      <c r="C22" s="739">
        <v>0</v>
      </c>
      <c r="D22" s="883">
        <f t="shared" si="2"/>
        <v>0</v>
      </c>
      <c r="E22" s="733">
        <v>192967</v>
      </c>
      <c r="F22" s="883">
        <f t="shared" si="3"/>
        <v>-16.367565438650132</v>
      </c>
      <c r="H22" s="648">
        <f>B22-E22</f>
        <v>-31584</v>
      </c>
      <c r="K22" s="106"/>
      <c r="L22" s="106"/>
    </row>
    <row r="23" spans="1:16" ht="15.75" thickBot="1">
      <c r="A23" s="569" t="s">
        <v>305</v>
      </c>
      <c r="B23" s="736">
        <v>48910</v>
      </c>
      <c r="C23" s="740">
        <v>0</v>
      </c>
      <c r="D23" s="883">
        <f t="shared" si="2"/>
        <v>0</v>
      </c>
      <c r="E23" s="736">
        <v>52966</v>
      </c>
      <c r="F23" s="883">
        <f t="shared" si="3"/>
        <v>-7.6577427028659901</v>
      </c>
    </row>
    <row r="24" spans="1:16" ht="15.75" thickBot="1">
      <c r="A24" s="568" t="s">
        <v>173</v>
      </c>
      <c r="B24" s="733">
        <v>19137.920999999998</v>
      </c>
      <c r="C24" s="741">
        <v>58.238999999999997</v>
      </c>
      <c r="D24" s="884">
        <f t="shared" si="2"/>
        <v>0.30431205145010265</v>
      </c>
      <c r="E24" s="733">
        <v>17494.170999999998</v>
      </c>
      <c r="F24" s="884">
        <f t="shared" si="3"/>
        <v>9.3959868118357832</v>
      </c>
    </row>
    <row r="25" spans="1:16" ht="15.75" thickBot="1">
      <c r="A25" s="568" t="s">
        <v>174</v>
      </c>
      <c r="B25" s="733">
        <v>5243.3869999999997</v>
      </c>
      <c r="C25" s="741">
        <v>52.51</v>
      </c>
      <c r="D25" s="883">
        <f t="shared" si="2"/>
        <v>1.0014519241093591</v>
      </c>
      <c r="E25" s="733">
        <v>5563.3559999999998</v>
      </c>
      <c r="F25" s="883">
        <f t="shared" si="3"/>
        <v>-5.7513666211545704</v>
      </c>
    </row>
    <row r="26" spans="1:16" ht="15.75" thickBot="1">
      <c r="A26" s="568" t="s">
        <v>175</v>
      </c>
      <c r="B26" s="733">
        <f>B24+B25</f>
        <v>24381.307999999997</v>
      </c>
      <c r="C26" s="742">
        <f>C24+C25</f>
        <v>110.749</v>
      </c>
      <c r="D26" s="885">
        <f t="shared" si="2"/>
        <v>0.45423731983534271</v>
      </c>
      <c r="E26" s="733">
        <f>E24+E25</f>
        <v>23057.526999999998</v>
      </c>
      <c r="F26" s="885">
        <f t="shared" si="3"/>
        <v>5.7412098010337322</v>
      </c>
      <c r="P26" s="1075"/>
    </row>
    <row r="27" spans="1:16" ht="16.5" customHeight="1">
      <c r="A27" s="1517"/>
      <c r="B27" s="1517"/>
      <c r="C27" s="1517"/>
      <c r="D27" s="1517"/>
      <c r="E27" s="1517"/>
      <c r="F27" s="1517"/>
      <c r="J27" s="106"/>
      <c r="K27" s="106"/>
      <c r="L27" s="106"/>
    </row>
    <row r="28" spans="1:16">
      <c r="B28" s="573"/>
      <c r="C28" s="574"/>
      <c r="D28" s="574"/>
      <c r="E28" s="574"/>
      <c r="F28" s="575"/>
      <c r="I28" s="106"/>
      <c r="J28" s="106"/>
      <c r="K28" s="106"/>
      <c r="L28" s="106"/>
    </row>
    <row r="29" spans="1:16" ht="15">
      <c r="A29" s="1207" t="s">
        <v>447</v>
      </c>
      <c r="B29" s="577"/>
      <c r="C29" s="578"/>
      <c r="D29" s="578"/>
      <c r="E29" s="578"/>
      <c r="F29" s="575"/>
      <c r="I29" s="106"/>
      <c r="J29" s="106"/>
      <c r="K29" s="886"/>
      <c r="L29" s="1284"/>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514"/>
      <c r="D32" s="1514"/>
      <c r="E32" s="571"/>
      <c r="F32" s="571"/>
      <c r="G32" s="571"/>
      <c r="H32" s="658">
        <v>81476212</v>
      </c>
      <c r="I32" s="1128">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6"/>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514"/>
      <c r="C43" s="1514"/>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3"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518" t="s">
        <v>461</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row>
    <row r="3" spans="1:24" ht="15.75" customHeight="1">
      <c r="A3" s="1519" t="s">
        <v>462</v>
      </c>
      <c r="B3" s="1519"/>
      <c r="C3" s="1519"/>
      <c r="D3" s="1519"/>
      <c r="E3" s="1519"/>
      <c r="F3" s="1519"/>
      <c r="P3" s="589"/>
    </row>
    <row r="4" spans="1:24" ht="4.5" customHeight="1">
      <c r="A4" s="590"/>
      <c r="B4" s="590"/>
      <c r="C4" s="588"/>
      <c r="D4" s="588"/>
    </row>
    <row r="5" spans="1:24" ht="15.75" thickBot="1">
      <c r="A5" s="591" t="s">
        <v>178</v>
      </c>
      <c r="B5" s="1520" t="s">
        <v>179</v>
      </c>
      <c r="C5" s="1520"/>
      <c r="D5" s="592"/>
      <c r="E5" s="592"/>
      <c r="F5" s="591" t="s">
        <v>180</v>
      </c>
      <c r="G5" s="593" t="s">
        <v>181</v>
      </c>
      <c r="H5" s="937"/>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5">
        <v>2.5620990014871468</v>
      </c>
      <c r="F7" s="743" t="s">
        <v>191</v>
      </c>
      <c r="G7" s="603">
        <v>2025.673</v>
      </c>
      <c r="H7" s="603">
        <v>9713</v>
      </c>
      <c r="I7" s="865">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0">
        <v>2.355936306022095</v>
      </c>
      <c r="F8" s="604" t="s">
        <v>193</v>
      </c>
      <c r="G8" s="605">
        <v>1472.316</v>
      </c>
      <c r="H8" s="605">
        <v>8077</v>
      </c>
      <c r="I8" s="850">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0">
        <v>2.3472226999568795</v>
      </c>
      <c r="F9" s="604" t="s">
        <v>431</v>
      </c>
      <c r="G9" s="605">
        <v>604.33299999999997</v>
      </c>
      <c r="H9" s="605">
        <v>3106</v>
      </c>
      <c r="I9" s="850">
        <v>2.9924289689731323</v>
      </c>
      <c r="K9" s="604" t="s">
        <v>431</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0">
        <v>2.9073404092521407</v>
      </c>
      <c r="F10" s="940" t="s">
        <v>321</v>
      </c>
      <c r="G10" s="608">
        <v>4136.0169999999998</v>
      </c>
      <c r="H10" s="608">
        <v>21098</v>
      </c>
      <c r="I10" s="941">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351</v>
      </c>
      <c r="B11" s="605">
        <v>2397.2089999999998</v>
      </c>
      <c r="C11" s="605">
        <v>1693</v>
      </c>
      <c r="D11" s="850">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374</v>
      </c>
      <c r="B12" s="605">
        <v>1735.22</v>
      </c>
      <c r="C12" s="605">
        <v>848</v>
      </c>
      <c r="D12" s="850">
        <v>4.2556291033410423</v>
      </c>
      <c r="K12" s="604" t="s">
        <v>198</v>
      </c>
      <c r="L12" s="605">
        <v>41922.322</v>
      </c>
      <c r="M12" s="605">
        <v>6536.9639999999999</v>
      </c>
      <c r="N12" s="650">
        <v>6.4131180774439018</v>
      </c>
      <c r="P12" s="604" t="s">
        <v>431</v>
      </c>
      <c r="Q12" s="605">
        <v>21494.968000000001</v>
      </c>
      <c r="R12" s="605">
        <v>8622.7270000000008</v>
      </c>
      <c r="S12" s="650">
        <v>2.492827153173236</v>
      </c>
    </row>
    <row r="13" spans="1:24" ht="15.75">
      <c r="A13" s="604" t="s">
        <v>193</v>
      </c>
      <c r="B13" s="605">
        <v>1472.316</v>
      </c>
      <c r="C13" s="605">
        <v>8077</v>
      </c>
      <c r="D13" s="850">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0">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431</v>
      </c>
      <c r="B15" s="605">
        <v>604.33299999999997</v>
      </c>
      <c r="C15" s="605">
        <v>3106</v>
      </c>
      <c r="D15" s="850">
        <v>2.9924289689731323</v>
      </c>
      <c r="E15" s="822"/>
      <c r="K15" s="604" t="s">
        <v>352</v>
      </c>
      <c r="L15" s="605">
        <v>28850.821</v>
      </c>
      <c r="M15" s="605">
        <v>5129.2020000000002</v>
      </c>
      <c r="N15" s="650">
        <v>5.6248166868842366</v>
      </c>
      <c r="P15" s="604" t="s">
        <v>201</v>
      </c>
      <c r="Q15" s="605">
        <v>10739.772000000001</v>
      </c>
      <c r="R15" s="605">
        <v>3049.8389999999999</v>
      </c>
      <c r="S15" s="650">
        <v>3.5214226062424938</v>
      </c>
    </row>
    <row r="16" spans="1:24" ht="16.5" thickBot="1">
      <c r="A16" s="940" t="s">
        <v>321</v>
      </c>
      <c r="B16" s="608">
        <v>35580.819000000003</v>
      </c>
      <c r="C16" s="608">
        <v>50520</v>
      </c>
      <c r="D16" s="941">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339</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351</v>
      </c>
      <c r="Q20" s="605">
        <v>6026.4449999999997</v>
      </c>
      <c r="R20" s="605">
        <v>1823.8440000000001</v>
      </c>
      <c r="S20" s="650">
        <v>3.3042546401994906</v>
      </c>
    </row>
    <row r="21" spans="1:19" ht="15.75">
      <c r="A21"/>
      <c r="B21"/>
      <c r="C21"/>
      <c r="D21"/>
      <c r="K21" s="604" t="s">
        <v>353</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2"/>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38" t="s">
        <v>209</v>
      </c>
      <c r="L24" s="939">
        <v>6284.38</v>
      </c>
      <c r="M24" s="939">
        <v>2608.9520000000002</v>
      </c>
      <c r="N24" s="1039">
        <v>2.4087756309813289</v>
      </c>
      <c r="P24" s="604" t="s">
        <v>352</v>
      </c>
      <c r="Q24" s="605">
        <v>4326.7290000000003</v>
      </c>
      <c r="R24" s="605">
        <v>1108.626</v>
      </c>
      <c r="S24" s="650">
        <v>3.902785069085517</v>
      </c>
    </row>
    <row r="25" spans="1:19" ht="16.5" thickBot="1">
      <c r="A25"/>
      <c r="B25"/>
      <c r="C25"/>
      <c r="D25"/>
      <c r="E25" s="106"/>
      <c r="F25" s="106"/>
      <c r="G25" s="106"/>
      <c r="H25" s="106"/>
      <c r="I25" s="106"/>
      <c r="J25" s="106"/>
      <c r="K25" s="940"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38" t="s">
        <v>196</v>
      </c>
      <c r="Q27" s="939">
        <v>3590.806</v>
      </c>
      <c r="R27" s="939">
        <v>902.81299999999999</v>
      </c>
      <c r="S27" s="1039">
        <v>3.9773530066580789</v>
      </c>
    </row>
    <row r="28" spans="1:19" ht="16.5" thickBot="1">
      <c r="A28" s="106"/>
      <c r="B28" s="106"/>
      <c r="C28" s="106"/>
      <c r="D28" s="106"/>
      <c r="E28" s="106"/>
      <c r="F28" s="106"/>
      <c r="G28" s="106"/>
      <c r="H28" s="106"/>
      <c r="I28" s="106"/>
      <c r="J28" s="106"/>
      <c r="K28"/>
      <c r="L28"/>
      <c r="M28"/>
      <c r="N28"/>
      <c r="P28" s="940"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7" t="s">
        <v>447</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518" t="s">
        <v>463</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c r="Y2" s="1518"/>
      <c r="Z2" s="1518"/>
      <c r="AA2" s="1518"/>
    </row>
    <row r="3" spans="1:27" ht="18" customHeight="1">
      <c r="A3" s="1521" t="s">
        <v>464</v>
      </c>
      <c r="B3" s="1521"/>
      <c r="C3" s="1521"/>
      <c r="D3" s="1521"/>
      <c r="E3" s="1521"/>
      <c r="F3" s="1521"/>
      <c r="G3" s="152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16093.522999999999</v>
      </c>
      <c r="C8" s="603">
        <v>31691</v>
      </c>
      <c r="D8" s="731">
        <v>2.2894459587107936</v>
      </c>
      <c r="E8" s="825"/>
      <c r="F8" s="824" t="s">
        <v>209</v>
      </c>
      <c r="G8" s="603">
        <v>5607.6319999999996</v>
      </c>
      <c r="H8" s="887">
        <v>26439</v>
      </c>
      <c r="I8" s="888">
        <v>2.8975113766304088</v>
      </c>
      <c r="J8" s="659"/>
      <c r="K8" s="743" t="s">
        <v>200</v>
      </c>
      <c r="L8" s="603">
        <v>10807.004999999999</v>
      </c>
      <c r="M8" s="603">
        <v>3637.0129999999999</v>
      </c>
      <c r="N8" s="731">
        <v>2.9713957580025148</v>
      </c>
      <c r="O8" s="659"/>
      <c r="P8" s="743" t="s">
        <v>431</v>
      </c>
      <c r="Q8" s="603">
        <v>6858.8389999999999</v>
      </c>
      <c r="R8" s="603">
        <v>1378.8009999999999</v>
      </c>
      <c r="S8" s="731">
        <v>4.9744952317266957</v>
      </c>
    </row>
    <row r="9" spans="1:27" ht="15.75">
      <c r="A9" s="606" t="s">
        <v>209</v>
      </c>
      <c r="B9" s="605">
        <v>14277.847</v>
      </c>
      <c r="C9" s="607">
        <v>48971</v>
      </c>
      <c r="D9" s="651">
        <v>2.1122303412017889</v>
      </c>
      <c r="E9" s="826"/>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5"/>
      <c r="F10" s="946" t="s">
        <v>211</v>
      </c>
      <c r="G10" s="939">
        <v>936.04499999999996</v>
      </c>
      <c r="H10" s="947">
        <v>4100</v>
      </c>
      <c r="I10" s="948">
        <v>3.8248069300862175</v>
      </c>
      <c r="J10" s="659"/>
      <c r="K10" s="604" t="s">
        <v>431</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431</v>
      </c>
      <c r="B11" s="605">
        <v>6995.2089999999998</v>
      </c>
      <c r="C11" s="607">
        <v>17580</v>
      </c>
      <c r="D11" s="651">
        <v>3.1061379359342114</v>
      </c>
      <c r="E11" s="826"/>
      <c r="F11" s="606" t="s">
        <v>431</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6"/>
      <c r="F12" s="1031" t="s">
        <v>321</v>
      </c>
      <c r="G12" s="608">
        <v>9499.8960000000006</v>
      </c>
      <c r="H12" s="1088">
        <v>48910</v>
      </c>
      <c r="I12" s="1089">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6"/>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6"/>
      <c r="F14"/>
      <c r="G14"/>
      <c r="H14"/>
      <c r="I14"/>
      <c r="J14" s="659"/>
      <c r="K14" s="604" t="s">
        <v>212</v>
      </c>
      <c r="L14" s="605">
        <v>3453.3939999999998</v>
      </c>
      <c r="M14" s="605">
        <v>1399.3009999999999</v>
      </c>
      <c r="N14" s="650">
        <v>2.4679422082882811</v>
      </c>
      <c r="O14" s="659"/>
      <c r="P14" s="604" t="s">
        <v>432</v>
      </c>
      <c r="Q14" s="605">
        <v>483.07799999999997</v>
      </c>
      <c r="R14" s="605">
        <v>89.262</v>
      </c>
      <c r="S14" s="650">
        <v>5.4119110035625457</v>
      </c>
    </row>
    <row r="15" spans="1:27" ht="15.75">
      <c r="A15" s="946" t="s">
        <v>210</v>
      </c>
      <c r="B15" s="939">
        <v>3238.556</v>
      </c>
      <c r="C15" s="947">
        <v>5521</v>
      </c>
      <c r="D15" s="948">
        <v>1.8731692306980436</v>
      </c>
      <c r="E15" s="826"/>
      <c r="F15"/>
      <c r="G15"/>
      <c r="H15"/>
      <c r="I15"/>
      <c r="J15" s="659"/>
      <c r="K15" s="604" t="s">
        <v>351</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6"/>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5"/>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7"/>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1" t="s">
        <v>321</v>
      </c>
      <c r="B19" s="608">
        <v>75246.404999999999</v>
      </c>
      <c r="C19" s="1088">
        <v>161383</v>
      </c>
      <c r="D19" s="1089">
        <v>2.2804212346848001</v>
      </c>
      <c r="E19" s="828"/>
      <c r="F19" s="106"/>
      <c r="G19" s="106"/>
      <c r="H19" s="106"/>
      <c r="I19" s="106"/>
      <c r="J19" s="659"/>
      <c r="K19" s="604" t="s">
        <v>205</v>
      </c>
      <c r="L19" s="605">
        <v>1562.348</v>
      </c>
      <c r="M19" s="605">
        <v>314.66800000000001</v>
      </c>
      <c r="N19" s="650">
        <v>4.9650679446273527</v>
      </c>
      <c r="O19" s="659"/>
      <c r="P19" s="604" t="s">
        <v>437</v>
      </c>
      <c r="Q19" s="605">
        <v>339.60500000000002</v>
      </c>
      <c r="R19" s="605">
        <v>43.82</v>
      </c>
      <c r="S19" s="650">
        <v>7.75</v>
      </c>
      <c r="T19" s="106"/>
    </row>
    <row r="20" spans="1:20" ht="15" customHeight="1" thickBot="1">
      <c r="A20"/>
      <c r="B20"/>
      <c r="C20"/>
      <c r="D20"/>
      <c r="E20" s="828"/>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29"/>
      <c r="J21" s="659"/>
      <c r="K21" s="604" t="s">
        <v>192</v>
      </c>
      <c r="L21" s="605">
        <v>455.85899999999998</v>
      </c>
      <c r="M21" s="605">
        <v>44.134</v>
      </c>
      <c r="N21" s="650">
        <v>10.328975393120949</v>
      </c>
      <c r="P21" s="940" t="s">
        <v>321</v>
      </c>
      <c r="Q21" s="608">
        <v>21570.731</v>
      </c>
      <c r="R21" s="608">
        <v>5243.3869999999997</v>
      </c>
      <c r="S21" s="730">
        <v>4.1138926041507142</v>
      </c>
      <c r="T21" s="106"/>
    </row>
    <row r="22" spans="1:20" ht="16.5" thickBot="1">
      <c r="A22"/>
      <c r="B22"/>
      <c r="C22"/>
      <c r="D22"/>
      <c r="K22" s="940" t="s">
        <v>321</v>
      </c>
      <c r="L22" s="608">
        <v>62332.813000000002</v>
      </c>
      <c r="M22" s="608">
        <v>19137.920999999998</v>
      </c>
      <c r="N22" s="730">
        <v>3.2570315762093491</v>
      </c>
      <c r="P22"/>
      <c r="Q22"/>
      <c r="R22"/>
      <c r="S22"/>
      <c r="T22" s="106"/>
    </row>
    <row r="23" spans="1:20">
      <c r="A23"/>
      <c r="B23"/>
      <c r="C23"/>
      <c r="D23"/>
      <c r="F23" s="1098"/>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7" t="s">
        <v>447</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3"/>
      <c r="G34" s="1283"/>
      <c r="H34" s="1283"/>
      <c r="I34" s="106"/>
      <c r="J34" s="106"/>
      <c r="K34"/>
      <c r="L34"/>
      <c r="M34"/>
      <c r="N34"/>
      <c r="P34" s="106"/>
      <c r="Q34" s="106"/>
      <c r="R34" s="106"/>
      <c r="S34" s="106"/>
    </row>
    <row r="35" spans="1:19">
      <c r="A35" s="106"/>
      <c r="B35" s="106"/>
      <c r="C35" s="106"/>
      <c r="D35" s="106"/>
      <c r="E35" s="106"/>
      <c r="F35" s="1128"/>
      <c r="G35" s="1128"/>
      <c r="H35" s="1282"/>
      <c r="I35" s="106"/>
      <c r="J35" s="106"/>
      <c r="K35"/>
      <c r="L35"/>
      <c r="M35"/>
      <c r="N35"/>
      <c r="P35" s="106"/>
      <c r="Q35" s="106"/>
      <c r="R35" s="106"/>
      <c r="S35" s="106"/>
    </row>
    <row r="36" spans="1:19">
      <c r="A36" s="106"/>
      <c r="B36" s="106"/>
      <c r="C36" s="106"/>
      <c r="D36" s="106"/>
      <c r="E36" s="106"/>
      <c r="F36" s="1128"/>
      <c r="G36" s="1128"/>
      <c r="H36" s="1282"/>
      <c r="I36" s="106"/>
      <c r="J36" s="106"/>
      <c r="K36"/>
      <c r="L36"/>
      <c r="M36"/>
      <c r="N36"/>
      <c r="P36" s="106"/>
      <c r="Q36" s="106"/>
      <c r="R36" s="106"/>
      <c r="S36" s="106"/>
    </row>
    <row r="37" spans="1:19">
      <c r="A37" s="106"/>
      <c r="B37" s="106"/>
      <c r="C37" s="106"/>
      <c r="D37" s="106"/>
      <c r="E37" s="106"/>
      <c r="F37" s="1128"/>
      <c r="G37" s="1128"/>
      <c r="H37" s="1282"/>
      <c r="I37" s="106"/>
      <c r="J37" s="106"/>
      <c r="K37"/>
      <c r="L37"/>
      <c r="M37"/>
      <c r="N37"/>
    </row>
    <row r="38" spans="1:19">
      <c r="A38" s="106"/>
      <c r="B38" s="106"/>
      <c r="C38" s="106"/>
      <c r="D38" s="106"/>
      <c r="E38" s="106"/>
      <c r="F38" s="1128"/>
      <c r="G38" s="1128"/>
      <c r="H38" s="1282"/>
      <c r="I38" s="106"/>
      <c r="J38" s="106"/>
      <c r="K38"/>
      <c r="L38"/>
      <c r="M38"/>
      <c r="N38"/>
    </row>
    <row r="39" spans="1:19">
      <c r="A39" s="106"/>
      <c r="B39" s="106"/>
      <c r="C39" s="106"/>
      <c r="D39" s="106"/>
      <c r="E39" s="106"/>
      <c r="F39" s="1128"/>
      <c r="G39" s="1128"/>
      <c r="H39" s="1282"/>
      <c r="I39" s="106"/>
      <c r="J39" s="106"/>
      <c r="K39"/>
      <c r="L39"/>
      <c r="M39"/>
      <c r="N39"/>
    </row>
    <row r="40" spans="1:19">
      <c r="A40" s="106"/>
      <c r="B40" s="106"/>
      <c r="C40" s="106"/>
      <c r="D40" s="106"/>
      <c r="E40" s="106"/>
      <c r="F40" s="1128"/>
      <c r="G40" s="1128"/>
      <c r="H40" s="1282"/>
      <c r="I40" s="106"/>
      <c r="J40" s="106"/>
    </row>
    <row r="41" spans="1:19">
      <c r="A41" s="106"/>
      <c r="B41" s="106"/>
      <c r="C41" s="106"/>
      <c r="D41" s="106"/>
      <c r="E41" s="106"/>
      <c r="F41" s="1128"/>
      <c r="G41" s="1128"/>
      <c r="H41" s="1282"/>
      <c r="I41" s="106"/>
      <c r="J41" s="106"/>
      <c r="K41" s="106"/>
    </row>
    <row r="42" spans="1:19">
      <c r="A42" s="106"/>
      <c r="B42" s="106"/>
      <c r="C42" s="106"/>
      <c r="D42" s="106"/>
      <c r="E42" s="106"/>
      <c r="F42" s="1128"/>
      <c r="G42" s="1128"/>
      <c r="H42" s="1282"/>
      <c r="I42" s="106"/>
      <c r="J42" s="106"/>
      <c r="K42" s="106"/>
    </row>
    <row r="43" spans="1:19">
      <c r="A43" s="106"/>
      <c r="B43" s="106"/>
      <c r="C43" s="106"/>
      <c r="D43" s="106"/>
      <c r="E43" s="106"/>
      <c r="F43" s="1128"/>
      <c r="G43" s="1128"/>
      <c r="H43" s="1282"/>
      <c r="I43" s="106"/>
      <c r="J43" s="106"/>
      <c r="K43" s="106"/>
    </row>
    <row r="44" spans="1:19">
      <c r="A44" s="106"/>
      <c r="B44" s="106"/>
      <c r="C44" s="106"/>
      <c r="D44" s="106"/>
      <c r="E44" s="106"/>
      <c r="F44" s="1128"/>
      <c r="G44" s="1128"/>
      <c r="H44" s="1282"/>
      <c r="I44" s="106"/>
      <c r="J44" s="106"/>
      <c r="K44" s="106"/>
    </row>
    <row r="45" spans="1:19">
      <c r="A45" s="106"/>
      <c r="B45" s="106"/>
      <c r="C45" s="106"/>
      <c r="D45" s="106"/>
      <c r="E45" s="106"/>
      <c r="F45" s="1128"/>
      <c r="G45" s="1128"/>
      <c r="H45" s="1282"/>
      <c r="I45" s="106"/>
      <c r="J45" s="106"/>
      <c r="K45" s="106"/>
    </row>
    <row r="46" spans="1:19">
      <c r="A46" s="106"/>
      <c r="B46" s="106"/>
      <c r="C46" s="106"/>
      <c r="D46" s="106"/>
      <c r="E46" s="106"/>
      <c r="F46" s="1128"/>
      <c r="G46" s="1128"/>
      <c r="H46" s="1282"/>
      <c r="I46" s="106"/>
      <c r="J46" s="106"/>
      <c r="K46" s="106"/>
    </row>
    <row r="47" spans="1:19">
      <c r="A47" s="106"/>
      <c r="B47" s="106"/>
      <c r="C47" s="106"/>
      <c r="D47" s="106"/>
      <c r="E47" s="106"/>
      <c r="F47" s="1128"/>
      <c r="G47" s="1128"/>
      <c r="H47" s="1282"/>
      <c r="I47" s="106"/>
      <c r="J47" s="106"/>
      <c r="K47" s="106"/>
    </row>
    <row r="48" spans="1:19">
      <c r="A48" s="106"/>
      <c r="B48" s="106"/>
      <c r="C48" s="106"/>
      <c r="D48" s="106"/>
      <c r="E48" s="106"/>
      <c r="F48" s="1128"/>
      <c r="G48" s="1128"/>
      <c r="H48" s="1282"/>
      <c r="I48" s="106"/>
      <c r="J48" s="106"/>
      <c r="K48" s="106"/>
    </row>
    <row r="49" spans="1:11">
      <c r="A49" s="106"/>
      <c r="B49" s="106"/>
      <c r="C49" s="106"/>
      <c r="D49" s="106"/>
      <c r="E49" s="106"/>
      <c r="F49" s="1128"/>
      <c r="G49" s="1128"/>
      <c r="H49" s="1282"/>
      <c r="I49" s="106"/>
      <c r="J49" s="106"/>
      <c r="K49" s="106"/>
    </row>
    <row r="50" spans="1:11">
      <c r="A50" s="106"/>
      <c r="B50" s="106"/>
      <c r="C50" s="106"/>
      <c r="D50" s="106"/>
      <c r="E50" s="106"/>
      <c r="F50" s="1128"/>
      <c r="G50" s="1128"/>
      <c r="H50" s="1282"/>
      <c r="I50" s="106"/>
      <c r="J50" s="106"/>
      <c r="K50" s="106"/>
    </row>
    <row r="51" spans="1:11">
      <c r="A51" s="106"/>
      <c r="B51" s="106"/>
      <c r="C51" s="106"/>
      <c r="D51" s="106"/>
      <c r="E51" s="106"/>
      <c r="F51" s="1128"/>
      <c r="G51" s="1128"/>
      <c r="H51" s="1282"/>
      <c r="I51" s="106"/>
      <c r="J51" s="106"/>
      <c r="K51" s="106"/>
    </row>
    <row r="52" spans="1:11">
      <c r="A52" s="106"/>
      <c r="B52" s="106"/>
      <c r="C52" s="106"/>
      <c r="D52" s="106"/>
      <c r="E52" s="106"/>
      <c r="F52" s="1128"/>
      <c r="G52" s="1128"/>
      <c r="H52" s="1282"/>
      <c r="I52" s="106"/>
      <c r="J52" s="106"/>
      <c r="K52" s="106"/>
    </row>
    <row r="53" spans="1:11">
      <c r="A53" s="106"/>
      <c r="B53" s="106"/>
      <c r="C53" s="106"/>
      <c r="D53" s="106"/>
      <c r="E53" s="106"/>
      <c r="F53" s="1128"/>
      <c r="G53" s="1128"/>
      <c r="H53" s="1282"/>
      <c r="I53" s="106"/>
      <c r="J53" s="106"/>
      <c r="K53" s="106"/>
    </row>
    <row r="54" spans="1:11">
      <c r="A54" s="106"/>
      <c r="B54" s="106"/>
      <c r="C54" s="106"/>
      <c r="D54" s="106"/>
      <c r="E54" s="106"/>
      <c r="F54" s="1128"/>
      <c r="G54" s="1128"/>
      <c r="H54" s="1282"/>
      <c r="I54" s="106"/>
      <c r="J54" s="106"/>
      <c r="K54" s="106"/>
    </row>
    <row r="55" spans="1:11">
      <c r="A55" s="106"/>
      <c r="B55" s="106"/>
      <c r="C55" s="106"/>
      <c r="D55" s="106"/>
      <c r="E55" s="106"/>
      <c r="F55" s="1128"/>
      <c r="G55" s="1128"/>
      <c r="H55" s="1282"/>
      <c r="I55" s="106"/>
      <c r="J55" s="106"/>
      <c r="K55" s="106"/>
    </row>
    <row r="56" spans="1:11">
      <c r="A56" s="106"/>
      <c r="B56" s="106"/>
      <c r="C56" s="106"/>
      <c r="D56" s="106"/>
      <c r="E56" s="106"/>
      <c r="F56" s="1128"/>
      <c r="G56" s="1128"/>
      <c r="H56" s="1282"/>
      <c r="I56" s="106"/>
      <c r="J56" s="106"/>
      <c r="K56" s="106"/>
    </row>
    <row r="57" spans="1:11">
      <c r="A57" s="106"/>
      <c r="B57" s="106"/>
      <c r="C57" s="106"/>
      <c r="D57" s="106"/>
      <c r="E57" s="106"/>
      <c r="F57" s="1128"/>
      <c r="G57" s="1128"/>
      <c r="H57" s="1282"/>
      <c r="I57" s="106"/>
      <c r="J57" s="106"/>
      <c r="K57" s="106"/>
    </row>
    <row r="58" spans="1:11">
      <c r="A58" s="106"/>
      <c r="B58" s="106"/>
      <c r="C58" s="106"/>
      <c r="D58" s="106"/>
      <c r="E58" s="106"/>
      <c r="F58" s="1128"/>
      <c r="G58" s="1128"/>
      <c r="H58" s="1282"/>
      <c r="I58" s="106"/>
      <c r="J58" s="106"/>
      <c r="K58" s="106"/>
    </row>
    <row r="59" spans="1:11">
      <c r="A59" s="106"/>
      <c r="B59" s="106"/>
      <c r="C59" s="106"/>
      <c r="D59" s="106"/>
      <c r="E59" s="106"/>
      <c r="F59" s="1128"/>
      <c r="G59" s="1128"/>
      <c r="H59" s="1282"/>
      <c r="I59" s="106"/>
      <c r="J59" s="106"/>
      <c r="K59" s="106"/>
    </row>
    <row r="60" spans="1:11">
      <c r="A60" s="106"/>
      <c r="B60" s="106"/>
      <c r="C60" s="106"/>
      <c r="D60" s="106"/>
      <c r="E60" s="106"/>
      <c r="F60" s="1128"/>
      <c r="G60" s="1128"/>
      <c r="H60" s="1282"/>
      <c r="I60" s="106"/>
    </row>
    <row r="61" spans="1:11">
      <c r="A61" s="106"/>
      <c r="B61" s="106"/>
      <c r="C61" s="106"/>
      <c r="D61" s="106"/>
      <c r="E61" s="106"/>
      <c r="F61" s="1128"/>
      <c r="G61" s="1128"/>
      <c r="H61" s="1282"/>
      <c r="I61" s="106"/>
    </row>
    <row r="62" spans="1:11">
      <c r="A62" s="106"/>
      <c r="B62" s="106"/>
      <c r="C62" s="106"/>
      <c r="D62" s="106"/>
      <c r="E62" s="106"/>
      <c r="F62" s="1128"/>
      <c r="G62" s="1128"/>
      <c r="H62" s="1282"/>
      <c r="I62" s="106"/>
    </row>
    <row r="63" spans="1:11">
      <c r="A63" s="106"/>
      <c r="B63" s="106"/>
      <c r="C63" s="106"/>
      <c r="D63" s="106"/>
      <c r="E63" s="106"/>
      <c r="F63" s="1128"/>
      <c r="G63" s="1128"/>
      <c r="H63" s="1282"/>
      <c r="I63" s="106"/>
    </row>
    <row r="64" spans="1:11">
      <c r="A64" s="106"/>
      <c r="B64" s="106"/>
      <c r="C64" s="106"/>
      <c r="D64" s="106"/>
      <c r="E64" s="106"/>
      <c r="F64" s="1128"/>
      <c r="G64" s="1128"/>
      <c r="H64" s="1282"/>
      <c r="I64" s="106"/>
    </row>
    <row r="65" spans="1:9">
      <c r="A65" s="106"/>
      <c r="B65" s="106"/>
      <c r="C65" s="106"/>
      <c r="D65" s="106"/>
      <c r="E65" s="106"/>
      <c r="F65" s="1128"/>
      <c r="G65" s="1128"/>
      <c r="H65" s="1282"/>
      <c r="I65" s="106"/>
    </row>
    <row r="66" spans="1:9">
      <c r="A66" s="106"/>
      <c r="B66" s="106"/>
      <c r="C66" s="106"/>
      <c r="D66" s="106"/>
      <c r="E66" s="106"/>
      <c r="F66" s="1128"/>
      <c r="G66" s="1128"/>
      <c r="H66" s="1282"/>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N668" sqref="N668"/>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605" t="s">
        <v>257</v>
      </c>
      <c r="C5" s="1605"/>
      <c r="D5" s="1605"/>
      <c r="E5" s="1605"/>
      <c r="F5" s="1605"/>
      <c r="G5" s="1605"/>
      <c r="H5" s="1605"/>
      <c r="I5" s="1605"/>
      <c r="J5" s="1605"/>
      <c r="K5" s="1605"/>
      <c r="L5" s="1605"/>
    </row>
    <row r="6" spans="2:13" ht="18">
      <c r="B6" s="664"/>
      <c r="C6" s="664"/>
      <c r="D6" s="664"/>
      <c r="E6" s="664"/>
      <c r="F6" s="439" t="s">
        <v>258</v>
      </c>
      <c r="G6" s="664"/>
      <c r="H6" s="664"/>
      <c r="I6" s="664"/>
      <c r="J6" s="664"/>
      <c r="K6" s="664"/>
      <c r="L6" s="664"/>
    </row>
    <row r="7" spans="2:13" s="440" customFormat="1" ht="15">
      <c r="B7" s="1606" t="s">
        <v>259</v>
      </c>
      <c r="C7" s="1598" t="s">
        <v>22</v>
      </c>
      <c r="D7" s="1598" t="s">
        <v>260</v>
      </c>
      <c r="E7" s="1609" t="s">
        <v>261</v>
      </c>
      <c r="F7" s="1610"/>
      <c r="G7" s="1611"/>
      <c r="H7" s="1612" t="s">
        <v>262</v>
      </c>
      <c r="I7" s="1614" t="s">
        <v>263</v>
      </c>
      <c r="J7" s="1615"/>
      <c r="K7" s="1615"/>
      <c r="L7" s="1606"/>
    </row>
    <row r="8" spans="2:13">
      <c r="B8" s="1607"/>
      <c r="C8" s="1608"/>
      <c r="D8" s="1608"/>
      <c r="E8" s="1600" t="s">
        <v>264</v>
      </c>
      <c r="F8" s="1598" t="s">
        <v>265</v>
      </c>
      <c r="G8" s="1598" t="s">
        <v>266</v>
      </c>
      <c r="H8" s="1613"/>
      <c r="I8" s="1600" t="s">
        <v>267</v>
      </c>
      <c r="J8" s="1600" t="s">
        <v>24</v>
      </c>
      <c r="K8" s="1598" t="s">
        <v>268</v>
      </c>
      <c r="L8" s="1600" t="s">
        <v>269</v>
      </c>
    </row>
    <row r="9" spans="2:13">
      <c r="B9" s="1607"/>
      <c r="C9" s="1608"/>
      <c r="D9" s="1608"/>
      <c r="E9" s="1601"/>
      <c r="F9" s="1608"/>
      <c r="G9" s="1608"/>
      <c r="H9" s="1613"/>
      <c r="I9" s="1601"/>
      <c r="J9" s="1601"/>
      <c r="K9" s="1599"/>
      <c r="L9" s="1601"/>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604"/>
      <c r="O105" s="1604"/>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604"/>
      <c r="O121" s="1604"/>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604"/>
      <c r="O145" s="1604"/>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604"/>
      <c r="O171" s="1604"/>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67" t="s">
        <v>295</v>
      </c>
      <c r="D177" s="1567"/>
      <c r="E177" s="1567"/>
      <c r="F177" s="1567"/>
      <c r="G177" s="1567"/>
      <c r="H177" s="1567"/>
      <c r="I177" s="1567"/>
      <c r="J177" s="1567"/>
      <c r="K177" s="1567"/>
      <c r="L177" s="1596"/>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616" t="s">
        <v>259</v>
      </c>
      <c r="C194" s="1571" t="s">
        <v>22</v>
      </c>
      <c r="D194" s="1571" t="s">
        <v>260</v>
      </c>
      <c r="E194" s="1573" t="s">
        <v>261</v>
      </c>
      <c r="F194" s="1574"/>
      <c r="G194" s="1575"/>
      <c r="H194" s="1576" t="s">
        <v>262</v>
      </c>
      <c r="I194" s="1578" t="s">
        <v>263</v>
      </c>
      <c r="J194" s="1579"/>
      <c r="K194" s="1579"/>
      <c r="L194" s="1618"/>
    </row>
    <row r="195" spans="2:12" ht="12.75" customHeight="1">
      <c r="B195" s="1617"/>
      <c r="C195" s="1572"/>
      <c r="D195" s="1572"/>
      <c r="E195" s="1586" t="s">
        <v>264</v>
      </c>
      <c r="F195" s="1571" t="s">
        <v>265</v>
      </c>
      <c r="G195" s="1571" t="s">
        <v>266</v>
      </c>
      <c r="H195" s="1577"/>
      <c r="I195" s="1586" t="s">
        <v>267</v>
      </c>
      <c r="J195" s="1586" t="s">
        <v>24</v>
      </c>
      <c r="K195" s="1571" t="s">
        <v>268</v>
      </c>
      <c r="L195" s="1602" t="s">
        <v>269</v>
      </c>
    </row>
    <row r="196" spans="2:12" ht="12.75" customHeight="1">
      <c r="B196" s="1617"/>
      <c r="C196" s="1572"/>
      <c r="D196" s="1572"/>
      <c r="E196" s="1593"/>
      <c r="F196" s="1572"/>
      <c r="G196" s="1572"/>
      <c r="H196" s="1577"/>
      <c r="I196" s="1587"/>
      <c r="J196" s="1587"/>
      <c r="K196" s="1588"/>
      <c r="L196" s="160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67" t="s">
        <v>296</v>
      </c>
      <c r="D199" s="1567"/>
      <c r="E199" s="1567"/>
      <c r="F199" s="1567"/>
      <c r="G199" s="1567"/>
      <c r="H199" s="1567"/>
      <c r="I199" s="1567"/>
      <c r="J199" s="1567"/>
      <c r="K199" s="1567"/>
      <c r="L199" s="1596"/>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80" t="s">
        <v>259</v>
      </c>
      <c r="C234" s="1571" t="s">
        <v>22</v>
      </c>
      <c r="D234" s="1571" t="s">
        <v>260</v>
      </c>
      <c r="E234" s="1573" t="s">
        <v>261</v>
      </c>
      <c r="F234" s="1574"/>
      <c r="G234" s="1575"/>
      <c r="H234" s="1576" t="s">
        <v>262</v>
      </c>
      <c r="I234" s="1573" t="s">
        <v>263</v>
      </c>
      <c r="J234" s="1574"/>
      <c r="K234" s="1574"/>
      <c r="L234" s="1574"/>
    </row>
    <row r="235" spans="2:12">
      <c r="B235" s="1597"/>
      <c r="C235" s="1572"/>
      <c r="D235" s="1572"/>
      <c r="E235" s="1586" t="s">
        <v>264</v>
      </c>
      <c r="F235" s="1571" t="s">
        <v>265</v>
      </c>
      <c r="G235" s="1571" t="s">
        <v>266</v>
      </c>
      <c r="H235" s="1577"/>
      <c r="I235" s="1586" t="s">
        <v>267</v>
      </c>
      <c r="J235" s="1586" t="s">
        <v>24</v>
      </c>
      <c r="K235" s="1571" t="s">
        <v>268</v>
      </c>
      <c r="L235" s="1578" t="s">
        <v>269</v>
      </c>
    </row>
    <row r="236" spans="2:12">
      <c r="B236" s="1597"/>
      <c r="C236" s="1572"/>
      <c r="D236" s="1572"/>
      <c r="E236" s="1593"/>
      <c r="F236" s="1572"/>
      <c r="G236" s="1572"/>
      <c r="H236" s="1577"/>
      <c r="I236" s="1593"/>
      <c r="J236" s="1593"/>
      <c r="K236" s="1572"/>
      <c r="L236" s="1592"/>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90" t="s">
        <v>270</v>
      </c>
      <c r="D239" s="1590"/>
      <c r="E239" s="1590"/>
      <c r="F239" s="1590"/>
      <c r="G239" s="1590"/>
      <c r="H239" s="1590"/>
      <c r="I239" s="1590"/>
      <c r="J239" s="1590"/>
      <c r="K239" s="1590"/>
      <c r="L239" s="1590"/>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67" t="s">
        <v>295</v>
      </c>
      <c r="D256" s="1567"/>
      <c r="E256" s="1567"/>
      <c r="F256" s="1567"/>
      <c r="G256" s="1567"/>
      <c r="H256" s="1567"/>
      <c r="I256" s="1567"/>
      <c r="J256" s="1567"/>
      <c r="K256" s="1567"/>
      <c r="L256" s="1567"/>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94" t="s">
        <v>259</v>
      </c>
      <c r="C273" s="1571" t="s">
        <v>22</v>
      </c>
      <c r="D273" s="1571" t="s">
        <v>260</v>
      </c>
      <c r="E273" s="1573" t="s">
        <v>261</v>
      </c>
      <c r="F273" s="1574"/>
      <c r="G273" s="1575"/>
      <c r="H273" s="1576" t="s">
        <v>262</v>
      </c>
      <c r="I273" s="1578" t="s">
        <v>263</v>
      </c>
      <c r="J273" s="1579"/>
      <c r="K273" s="1579"/>
      <c r="L273" s="1579"/>
    </row>
    <row r="274" spans="2:12" ht="11.25" customHeight="1">
      <c r="B274" s="1595"/>
      <c r="C274" s="1572"/>
      <c r="D274" s="1572"/>
      <c r="E274" s="1586" t="s">
        <v>264</v>
      </c>
      <c r="F274" s="1571" t="s">
        <v>265</v>
      </c>
      <c r="G274" s="1571" t="s">
        <v>266</v>
      </c>
      <c r="H274" s="1577"/>
      <c r="I274" s="1586" t="s">
        <v>267</v>
      </c>
      <c r="J274" s="1586" t="s">
        <v>24</v>
      </c>
      <c r="K274" s="1571" t="s">
        <v>268</v>
      </c>
      <c r="L274" s="1578" t="s">
        <v>269</v>
      </c>
    </row>
    <row r="275" spans="2:12" ht="11.25" customHeight="1">
      <c r="B275" s="1595"/>
      <c r="C275" s="1572"/>
      <c r="D275" s="1572"/>
      <c r="E275" s="1593"/>
      <c r="F275" s="1572"/>
      <c r="G275" s="1572"/>
      <c r="H275" s="1577"/>
      <c r="I275" s="1587"/>
      <c r="J275" s="1587"/>
      <c r="K275" s="1588"/>
      <c r="L275" s="1592"/>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67" t="s">
        <v>296</v>
      </c>
      <c r="D278" s="1567"/>
      <c r="E278" s="1567"/>
      <c r="F278" s="1567"/>
      <c r="G278" s="1567"/>
      <c r="H278" s="1567"/>
      <c r="I278" s="1567"/>
      <c r="J278" s="1567"/>
      <c r="K278" s="1567"/>
      <c r="L278" s="1567"/>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86" t="s">
        <v>259</v>
      </c>
      <c r="C313" s="1571" t="s">
        <v>22</v>
      </c>
      <c r="D313" s="1571" t="s">
        <v>260</v>
      </c>
      <c r="E313" s="1573" t="s">
        <v>261</v>
      </c>
      <c r="F313" s="1574"/>
      <c r="G313" s="1575"/>
      <c r="H313" s="1571" t="s">
        <v>262</v>
      </c>
      <c r="I313" s="1573" t="s">
        <v>263</v>
      </c>
      <c r="J313" s="1574"/>
      <c r="K313" s="1574"/>
      <c r="L313" s="1575"/>
    </row>
    <row r="314" spans="2:12" ht="11.25" customHeight="1">
      <c r="B314" s="1593"/>
      <c r="C314" s="1572"/>
      <c r="D314" s="1572"/>
      <c r="E314" s="1581" t="s">
        <v>300</v>
      </c>
      <c r="F314" s="1584" t="s">
        <v>301</v>
      </c>
      <c r="G314" s="1584" t="s">
        <v>302</v>
      </c>
      <c r="H314" s="1572"/>
      <c r="I314" s="1586" t="s">
        <v>267</v>
      </c>
      <c r="J314" s="1586" t="s">
        <v>24</v>
      </c>
      <c r="K314" s="1571" t="s">
        <v>268</v>
      </c>
      <c r="L314" s="1586" t="s">
        <v>269</v>
      </c>
    </row>
    <row r="315" spans="2:12" ht="11.25" customHeight="1">
      <c r="B315" s="1587"/>
      <c r="C315" s="1588"/>
      <c r="D315" s="1588"/>
      <c r="E315" s="1583"/>
      <c r="F315" s="1585"/>
      <c r="G315" s="1585"/>
      <c r="H315" s="1588"/>
      <c r="I315" s="1587"/>
      <c r="J315" s="1587"/>
      <c r="K315" s="1588"/>
      <c r="L315" s="1587"/>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90" t="s">
        <v>270</v>
      </c>
      <c r="D318" s="1590"/>
      <c r="E318" s="1590"/>
      <c r="F318" s="1590"/>
      <c r="G318" s="1590"/>
      <c r="H318" s="1590"/>
      <c r="I318" s="1590"/>
      <c r="J318" s="1590"/>
      <c r="K318" s="1590"/>
      <c r="L318" s="1591"/>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67" t="s">
        <v>295</v>
      </c>
      <c r="D335" s="1567"/>
      <c r="E335" s="1567"/>
      <c r="F335" s="1567"/>
      <c r="G335" s="1567"/>
      <c r="H335" s="1567"/>
      <c r="I335" s="1567"/>
      <c r="J335" s="1567"/>
      <c r="K335" s="1567"/>
      <c r="L335" s="1568"/>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69" t="s">
        <v>259</v>
      </c>
      <c r="C352" s="1571" t="s">
        <v>22</v>
      </c>
      <c r="D352" s="1571" t="s">
        <v>260</v>
      </c>
      <c r="E352" s="1573" t="s">
        <v>261</v>
      </c>
      <c r="F352" s="1574"/>
      <c r="G352" s="1575"/>
      <c r="H352" s="1576" t="s">
        <v>262</v>
      </c>
      <c r="I352" s="1578" t="s">
        <v>263</v>
      </c>
      <c r="J352" s="1579"/>
      <c r="K352" s="1579"/>
      <c r="L352" s="1580"/>
    </row>
    <row r="353" spans="2:12" ht="11.25" customHeight="1">
      <c r="B353" s="1570"/>
      <c r="C353" s="1572"/>
      <c r="D353" s="1572"/>
      <c r="E353" s="1581" t="s">
        <v>300</v>
      </c>
      <c r="F353" s="1584" t="s">
        <v>301</v>
      </c>
      <c r="G353" s="1584" t="s">
        <v>302</v>
      </c>
      <c r="H353" s="1577"/>
      <c r="I353" s="1586" t="s">
        <v>267</v>
      </c>
      <c r="J353" s="1586" t="s">
        <v>24</v>
      </c>
      <c r="K353" s="1571" t="s">
        <v>268</v>
      </c>
      <c r="L353" s="1586" t="s">
        <v>269</v>
      </c>
    </row>
    <row r="354" spans="2:12" ht="11.25" customHeight="1">
      <c r="B354" s="1570"/>
      <c r="C354" s="1572"/>
      <c r="D354" s="1572"/>
      <c r="E354" s="1582"/>
      <c r="F354" s="1589"/>
      <c r="G354" s="1589"/>
      <c r="H354" s="1577"/>
      <c r="I354" s="1587"/>
      <c r="J354" s="1587"/>
      <c r="K354" s="1588"/>
      <c r="L354" s="1587"/>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67" t="s">
        <v>296</v>
      </c>
      <c r="D357" s="1567"/>
      <c r="E357" s="1567"/>
      <c r="F357" s="1567"/>
      <c r="G357" s="1567"/>
      <c r="H357" s="1567"/>
      <c r="I357" s="1567"/>
      <c r="J357" s="1567"/>
      <c r="K357" s="1567"/>
      <c r="L357" s="1568"/>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44" t="s">
        <v>259</v>
      </c>
      <c r="C393" s="1532" t="s">
        <v>22</v>
      </c>
      <c r="D393" s="1532" t="s">
        <v>260</v>
      </c>
      <c r="E393" s="1549" t="s">
        <v>261</v>
      </c>
      <c r="F393" s="1550"/>
      <c r="G393" s="1551"/>
      <c r="H393" s="1552" t="s">
        <v>262</v>
      </c>
      <c r="I393" s="1549" t="s">
        <v>263</v>
      </c>
      <c r="J393" s="1550"/>
      <c r="K393" s="1550"/>
      <c r="L393" s="1551"/>
    </row>
    <row r="394" spans="2:12" ht="11.25" customHeight="1">
      <c r="B394" s="1545"/>
      <c r="C394" s="1533"/>
      <c r="D394" s="1533"/>
      <c r="E394" s="1563" t="s">
        <v>300</v>
      </c>
      <c r="F394" s="1565" t="s">
        <v>301</v>
      </c>
      <c r="G394" s="1565" t="s">
        <v>302</v>
      </c>
      <c r="H394" s="1542"/>
      <c r="I394" s="1544" t="s">
        <v>267</v>
      </c>
      <c r="J394" s="1544" t="s">
        <v>24</v>
      </c>
      <c r="K394" s="1532" t="s">
        <v>268</v>
      </c>
      <c r="L394" s="1544" t="s">
        <v>269</v>
      </c>
    </row>
    <row r="395" spans="2:12" ht="11.25" customHeight="1">
      <c r="B395" s="1545"/>
      <c r="C395" s="1533"/>
      <c r="D395" s="1533"/>
      <c r="E395" s="1564"/>
      <c r="F395" s="1566"/>
      <c r="G395" s="1566"/>
      <c r="H395" s="1542"/>
      <c r="I395" s="1545"/>
      <c r="J395" s="1545"/>
      <c r="K395" s="1533"/>
      <c r="L395" s="1555"/>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28" t="s">
        <v>270</v>
      </c>
      <c r="D398" s="1528"/>
      <c r="E398" s="1528"/>
      <c r="F398" s="1528"/>
      <c r="G398" s="1528"/>
      <c r="H398" s="1528"/>
      <c r="I398" s="1528"/>
      <c r="J398" s="1528"/>
      <c r="K398" s="1528"/>
      <c r="L398" s="1560"/>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48" t="s">
        <v>295</v>
      </c>
      <c r="D415" s="1548"/>
      <c r="E415" s="1548"/>
      <c r="F415" s="1548"/>
      <c r="G415" s="1548"/>
      <c r="H415" s="1548"/>
      <c r="I415" s="1548"/>
      <c r="J415" s="1548"/>
      <c r="K415" s="1548"/>
      <c r="L415" s="1559"/>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61" t="s">
        <v>259</v>
      </c>
      <c r="C432" s="1532" t="s">
        <v>22</v>
      </c>
      <c r="D432" s="1532" t="s">
        <v>260</v>
      </c>
      <c r="E432" s="1549" t="s">
        <v>261</v>
      </c>
      <c r="F432" s="1550"/>
      <c r="G432" s="1551"/>
      <c r="H432" s="1552" t="s">
        <v>262</v>
      </c>
      <c r="I432" s="1553" t="s">
        <v>263</v>
      </c>
      <c r="J432" s="1554"/>
      <c r="K432" s="1554"/>
      <c r="L432" s="1557"/>
    </row>
    <row r="433" spans="2:12" ht="11.25" customHeight="1">
      <c r="B433" s="1562"/>
      <c r="C433" s="1533"/>
      <c r="D433" s="1533"/>
      <c r="E433" s="1563" t="s">
        <v>300</v>
      </c>
      <c r="F433" s="1565" t="s">
        <v>301</v>
      </c>
      <c r="G433" s="1565" t="s">
        <v>302</v>
      </c>
      <c r="H433" s="1542"/>
      <c r="I433" s="1544" t="s">
        <v>267</v>
      </c>
      <c r="J433" s="1544" t="s">
        <v>24</v>
      </c>
      <c r="K433" s="1532" t="s">
        <v>268</v>
      </c>
      <c r="L433" s="1544" t="s">
        <v>269</v>
      </c>
    </row>
    <row r="434" spans="2:12" ht="11.25" customHeight="1">
      <c r="B434" s="1562"/>
      <c r="C434" s="1533"/>
      <c r="D434" s="1533"/>
      <c r="E434" s="1564"/>
      <c r="F434" s="1566"/>
      <c r="G434" s="1566"/>
      <c r="H434" s="1542"/>
      <c r="I434" s="1555"/>
      <c r="J434" s="1555"/>
      <c r="K434" s="1556"/>
      <c r="L434" s="1555"/>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48" t="s">
        <v>296</v>
      </c>
      <c r="D437" s="1548"/>
      <c r="E437" s="1548"/>
      <c r="F437" s="1548"/>
      <c r="G437" s="1548"/>
      <c r="H437" s="1548"/>
      <c r="I437" s="1548"/>
      <c r="J437" s="1548"/>
      <c r="K437" s="1548"/>
      <c r="L437" s="1559"/>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338</v>
      </c>
    </row>
    <row r="474" spans="2:12" ht="18">
      <c r="B474" s="810"/>
      <c r="C474" s="810"/>
      <c r="D474" s="810"/>
      <c r="E474" s="810"/>
      <c r="F474" s="811" t="s">
        <v>258</v>
      </c>
      <c r="G474" s="810"/>
      <c r="H474" s="810"/>
      <c r="I474" s="810"/>
      <c r="J474" s="810"/>
      <c r="K474" s="810"/>
      <c r="L474" s="810"/>
    </row>
    <row r="475" spans="2:12" ht="12.75" customHeight="1">
      <c r="B475" s="1544" t="s">
        <v>259</v>
      </c>
      <c r="C475" s="1532" t="s">
        <v>22</v>
      </c>
      <c r="D475" s="1532" t="s">
        <v>260</v>
      </c>
      <c r="E475" s="1549" t="s">
        <v>261</v>
      </c>
      <c r="F475" s="1550"/>
      <c r="G475" s="1551"/>
      <c r="H475" s="1552" t="s">
        <v>262</v>
      </c>
      <c r="I475" s="1549" t="s">
        <v>263</v>
      </c>
      <c r="J475" s="1550"/>
      <c r="K475" s="1550"/>
      <c r="L475" s="1551"/>
    </row>
    <row r="476" spans="2:12" ht="11.25" customHeight="1">
      <c r="B476" s="1545"/>
      <c r="C476" s="1533"/>
      <c r="D476" s="1533"/>
      <c r="E476" s="1563" t="s">
        <v>300</v>
      </c>
      <c r="F476" s="1565" t="s">
        <v>301</v>
      </c>
      <c r="G476" s="1565" t="s">
        <v>302</v>
      </c>
      <c r="H476" s="1542"/>
      <c r="I476" s="1544" t="s">
        <v>267</v>
      </c>
      <c r="J476" s="1544" t="s">
        <v>24</v>
      </c>
      <c r="K476" s="1532" t="s">
        <v>268</v>
      </c>
      <c r="L476" s="1544" t="s">
        <v>269</v>
      </c>
    </row>
    <row r="477" spans="2:12" ht="11.25" customHeight="1">
      <c r="B477" s="1545"/>
      <c r="C477" s="1533"/>
      <c r="D477" s="1533"/>
      <c r="E477" s="1564"/>
      <c r="F477" s="1566"/>
      <c r="G477" s="1566"/>
      <c r="H477" s="1542"/>
      <c r="I477" s="1545"/>
      <c r="J477" s="1545"/>
      <c r="K477" s="1533"/>
      <c r="L477" s="1555"/>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28" t="s">
        <v>270</v>
      </c>
      <c r="D480" s="1528"/>
      <c r="E480" s="1528"/>
      <c r="F480" s="1528"/>
      <c r="G480" s="1528"/>
      <c r="H480" s="1528"/>
      <c r="I480" s="1528"/>
      <c r="J480" s="1528"/>
      <c r="K480" s="1528"/>
      <c r="L480" s="1560"/>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0">
        <v>176881</v>
      </c>
      <c r="D491" s="892">
        <v>4941</v>
      </c>
      <c r="E491" s="893">
        <v>1899</v>
      </c>
      <c r="F491" s="893">
        <v>2767</v>
      </c>
      <c r="G491" s="893">
        <v>275</v>
      </c>
      <c r="H491" s="891">
        <v>171940</v>
      </c>
      <c r="I491" s="893">
        <v>28983</v>
      </c>
      <c r="J491" s="893">
        <v>60425</v>
      </c>
      <c r="K491" s="893">
        <v>82532</v>
      </c>
      <c r="L491" s="686"/>
    </row>
    <row r="492" spans="2:12" ht="15">
      <c r="B492" s="813" t="s">
        <v>281</v>
      </c>
      <c r="C492" s="890">
        <v>157650</v>
      </c>
      <c r="D492" s="893">
        <v>4336</v>
      </c>
      <c r="E492" s="893">
        <v>1814</v>
      </c>
      <c r="F492" s="893">
        <v>2017</v>
      </c>
      <c r="G492" s="893">
        <v>505</v>
      </c>
      <c r="H492" s="893">
        <v>153314</v>
      </c>
      <c r="I492" s="893">
        <v>26176</v>
      </c>
      <c r="J492" s="893">
        <v>53316</v>
      </c>
      <c r="K492" s="893">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48" t="s">
        <v>295</v>
      </c>
      <c r="D497" s="1548"/>
      <c r="E497" s="1548"/>
      <c r="F497" s="1548"/>
      <c r="G497" s="1548"/>
      <c r="H497" s="1548"/>
      <c r="I497" s="1548"/>
      <c r="J497" s="1548"/>
      <c r="K497" s="1548"/>
      <c r="L497" s="1559"/>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4">
        <v>51567073</v>
      </c>
      <c r="D508" s="896">
        <v>269087</v>
      </c>
      <c r="E508" s="896">
        <v>66984</v>
      </c>
      <c r="F508" s="896">
        <v>160926</v>
      </c>
      <c r="G508" s="896">
        <v>41177</v>
      </c>
      <c r="H508" s="895">
        <v>51297986</v>
      </c>
      <c r="I508" s="896">
        <v>7715024</v>
      </c>
      <c r="J508" s="896">
        <v>16353050</v>
      </c>
      <c r="K508" s="896">
        <v>27229912</v>
      </c>
      <c r="L508" s="686"/>
    </row>
    <row r="509" spans="2:12" ht="12.75">
      <c r="B509" s="705" t="s">
        <v>281</v>
      </c>
      <c r="C509" s="894">
        <v>46086574</v>
      </c>
      <c r="D509" s="896">
        <v>232053</v>
      </c>
      <c r="E509" s="896">
        <v>58546</v>
      </c>
      <c r="F509" s="896">
        <v>113020</v>
      </c>
      <c r="G509" s="896">
        <v>60487</v>
      </c>
      <c r="H509" s="896">
        <v>45854521</v>
      </c>
      <c r="I509" s="896">
        <v>6971766</v>
      </c>
      <c r="J509" s="896">
        <v>14390917</v>
      </c>
      <c r="K509" s="896">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69"/>
      <c r="C513" s="691"/>
      <c r="D513" s="691"/>
      <c r="E513" s="691"/>
      <c r="F513" s="691"/>
      <c r="G513" s="691"/>
      <c r="H513" s="691"/>
      <c r="I513" s="691"/>
      <c r="J513" s="691"/>
      <c r="K513" s="691"/>
      <c r="L513" s="870"/>
    </row>
    <row r="514" spans="2:12" ht="12.75" customHeight="1">
      <c r="B514" s="1561" t="s">
        <v>259</v>
      </c>
      <c r="C514" s="1532" t="s">
        <v>22</v>
      </c>
      <c r="D514" s="1532" t="s">
        <v>260</v>
      </c>
      <c r="E514" s="1549" t="s">
        <v>261</v>
      </c>
      <c r="F514" s="1550"/>
      <c r="G514" s="1551"/>
      <c r="H514" s="1552" t="s">
        <v>262</v>
      </c>
      <c r="I514" s="1553" t="s">
        <v>263</v>
      </c>
      <c r="J514" s="1554"/>
      <c r="K514" s="1554"/>
      <c r="L514" s="1557"/>
    </row>
    <row r="515" spans="2:12" ht="11.25" customHeight="1">
      <c r="B515" s="1562"/>
      <c r="C515" s="1533"/>
      <c r="D515" s="1533"/>
      <c r="E515" s="1563" t="s">
        <v>300</v>
      </c>
      <c r="F515" s="1565" t="s">
        <v>301</v>
      </c>
      <c r="G515" s="1565" t="s">
        <v>302</v>
      </c>
      <c r="H515" s="1542"/>
      <c r="I515" s="1544" t="s">
        <v>267</v>
      </c>
      <c r="J515" s="1544" t="s">
        <v>24</v>
      </c>
      <c r="K515" s="1532" t="s">
        <v>268</v>
      </c>
      <c r="L515" s="1544" t="s">
        <v>269</v>
      </c>
    </row>
    <row r="516" spans="2:12" ht="11.25" customHeight="1">
      <c r="B516" s="1562"/>
      <c r="C516" s="1533"/>
      <c r="D516" s="1533"/>
      <c r="E516" s="1564"/>
      <c r="F516" s="1566"/>
      <c r="G516" s="1566"/>
      <c r="H516" s="1542"/>
      <c r="I516" s="1555"/>
      <c r="J516" s="1555"/>
      <c r="K516" s="1556"/>
      <c r="L516" s="1555"/>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48" t="s">
        <v>296</v>
      </c>
      <c r="D519" s="1548"/>
      <c r="E519" s="1548"/>
      <c r="F519" s="1548"/>
      <c r="G519" s="1548"/>
      <c r="H519" s="1548"/>
      <c r="I519" s="1548"/>
      <c r="J519" s="1548"/>
      <c r="K519" s="1548"/>
      <c r="L519" s="1559"/>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7">
        <v>103129786</v>
      </c>
      <c r="D530" s="899">
        <v>466381</v>
      </c>
      <c r="E530" s="899">
        <v>115783</v>
      </c>
      <c r="F530" s="899">
        <v>279344</v>
      </c>
      <c r="G530" s="899">
        <v>71254</v>
      </c>
      <c r="H530" s="898">
        <v>102663405</v>
      </c>
      <c r="I530" s="899">
        <v>15418876</v>
      </c>
      <c r="J530" s="899">
        <v>33786806</v>
      </c>
      <c r="K530" s="899">
        <v>53457723</v>
      </c>
      <c r="L530" s="686"/>
    </row>
    <row r="531" spans="2:12" ht="12.75">
      <c r="B531" s="705" t="s">
        <v>281</v>
      </c>
      <c r="C531" s="897">
        <v>92254109</v>
      </c>
      <c r="D531" s="899">
        <v>409307</v>
      </c>
      <c r="E531" s="899">
        <v>101133</v>
      </c>
      <c r="F531" s="899">
        <v>196225</v>
      </c>
      <c r="G531" s="900">
        <v>111949</v>
      </c>
      <c r="H531" s="901">
        <v>91844802</v>
      </c>
      <c r="I531" s="899">
        <v>13938872</v>
      </c>
      <c r="J531" s="899">
        <v>29955939</v>
      </c>
      <c r="K531" s="899">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347</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57" t="s">
        <v>259</v>
      </c>
      <c r="C558" s="1532" t="s">
        <v>22</v>
      </c>
      <c r="D558" s="1532" t="s">
        <v>260</v>
      </c>
      <c r="E558" s="1549" t="s">
        <v>261</v>
      </c>
      <c r="F558" s="1550"/>
      <c r="G558" s="1551"/>
      <c r="H558" s="1552" t="s">
        <v>262</v>
      </c>
      <c r="I558" s="1549" t="s">
        <v>263</v>
      </c>
      <c r="J558" s="1550"/>
      <c r="K558" s="1550"/>
      <c r="L558"/>
    </row>
    <row r="559" spans="2:12" ht="12.75" customHeight="1">
      <c r="B559" s="1558"/>
      <c r="C559" s="1533"/>
      <c r="D559" s="1533"/>
      <c r="E559" s="1544" t="s">
        <v>300</v>
      </c>
      <c r="F559" s="1532" t="s">
        <v>301</v>
      </c>
      <c r="G559" s="1532" t="s">
        <v>302</v>
      </c>
      <c r="H559" s="1542"/>
      <c r="I559" s="1544" t="s">
        <v>267</v>
      </c>
      <c r="J559" s="1544" t="s">
        <v>24</v>
      </c>
      <c r="K559" s="1532" t="s">
        <v>348</v>
      </c>
      <c r="L559"/>
    </row>
    <row r="560" spans="2:12" ht="12.75">
      <c r="B560" s="1558"/>
      <c r="C560" s="1533"/>
      <c r="D560" s="1533"/>
      <c r="E560" s="1545"/>
      <c r="F560" s="1533"/>
      <c r="G560" s="1533"/>
      <c r="H560" s="1542"/>
      <c r="I560" s="1545"/>
      <c r="J560" s="1545"/>
      <c r="K560" s="1533"/>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28" t="s">
        <v>270</v>
      </c>
      <c r="D563" s="1528"/>
      <c r="E563" s="1528"/>
      <c r="F563" s="1528"/>
      <c r="G563" s="1528"/>
      <c r="H563" s="1528"/>
      <c r="I563" s="1528"/>
      <c r="J563" s="1528"/>
      <c r="K563" s="1528"/>
      <c r="L563"/>
    </row>
    <row r="564" spans="2:12" ht="12.75">
      <c r="B564" s="683"/>
      <c r="C564" s="683"/>
      <c r="D564" s="683"/>
      <c r="E564" s="683"/>
      <c r="F564" s="683"/>
      <c r="G564" s="683"/>
      <c r="H564" s="683"/>
      <c r="I564" s="683"/>
      <c r="J564" s="683"/>
      <c r="K564" s="683"/>
      <c r="L564"/>
    </row>
    <row r="565" spans="2:12" ht="15">
      <c r="B565" s="1032" t="s">
        <v>271</v>
      </c>
      <c r="C565" s="897">
        <v>160405</v>
      </c>
      <c r="D565" s="897">
        <v>4252</v>
      </c>
      <c r="E565" s="897">
        <v>1993</v>
      </c>
      <c r="F565" s="897">
        <v>1899</v>
      </c>
      <c r="G565" s="897">
        <v>360</v>
      </c>
      <c r="H565" s="897">
        <v>156153</v>
      </c>
      <c r="I565" s="897">
        <v>25576</v>
      </c>
      <c r="J565" s="897">
        <v>49577</v>
      </c>
      <c r="K565" s="897">
        <v>81000</v>
      </c>
      <c r="L565"/>
    </row>
    <row r="566" spans="2:12" ht="15">
      <c r="B566" s="1032" t="s">
        <v>272</v>
      </c>
      <c r="C566" s="897">
        <v>118397</v>
      </c>
      <c r="D566" s="897">
        <v>3761</v>
      </c>
      <c r="E566" s="897">
        <v>1965</v>
      </c>
      <c r="F566" s="897">
        <v>1503</v>
      </c>
      <c r="G566" s="897">
        <v>293</v>
      </c>
      <c r="H566" s="897">
        <v>114636</v>
      </c>
      <c r="I566" s="897">
        <v>20407</v>
      </c>
      <c r="J566" s="897">
        <v>32761</v>
      </c>
      <c r="K566" s="897">
        <v>61468</v>
      </c>
      <c r="L566"/>
    </row>
    <row r="567" spans="2:12" ht="15">
      <c r="B567" s="1032" t="s">
        <v>273</v>
      </c>
      <c r="C567" s="897">
        <v>154468</v>
      </c>
      <c r="D567" s="899">
        <v>4195</v>
      </c>
      <c r="E567" s="899">
        <v>2254</v>
      </c>
      <c r="F567" s="899">
        <v>1618</v>
      </c>
      <c r="G567" s="900">
        <v>323</v>
      </c>
      <c r="H567" s="897">
        <v>150273</v>
      </c>
      <c r="I567" s="899">
        <v>25918</v>
      </c>
      <c r="J567" s="899">
        <v>43821</v>
      </c>
      <c r="K567" s="899">
        <v>80534</v>
      </c>
      <c r="L567"/>
    </row>
    <row r="568" spans="2:12" ht="15">
      <c r="B568" s="1032" t="s">
        <v>274</v>
      </c>
      <c r="C568" s="897">
        <v>147058</v>
      </c>
      <c r="D568" s="897">
        <v>4501</v>
      </c>
      <c r="E568" s="898">
        <v>2298</v>
      </c>
      <c r="F568" s="898">
        <v>1927</v>
      </c>
      <c r="G568" s="897">
        <v>276</v>
      </c>
      <c r="H568" s="897">
        <v>142557</v>
      </c>
      <c r="I568" s="897">
        <v>23715</v>
      </c>
      <c r="J568" s="897">
        <v>40827</v>
      </c>
      <c r="K568" s="897">
        <v>78015</v>
      </c>
      <c r="L568"/>
    </row>
    <row r="569" spans="2:12" ht="15">
      <c r="B569" s="1032" t="s">
        <v>275</v>
      </c>
      <c r="C569" s="897">
        <v>161636</v>
      </c>
      <c r="D569" s="1033">
        <v>4146</v>
      </c>
      <c r="E569" s="660">
        <v>2119</v>
      </c>
      <c r="F569" s="662">
        <v>1793</v>
      </c>
      <c r="G569" s="662">
        <v>234</v>
      </c>
      <c r="H569" s="1033">
        <v>157490</v>
      </c>
      <c r="I569" s="660">
        <v>27516</v>
      </c>
      <c r="J569" s="660">
        <v>43584</v>
      </c>
      <c r="K569" s="662">
        <v>86390</v>
      </c>
      <c r="L569"/>
    </row>
    <row r="570" spans="2:12" ht="15">
      <c r="B570" s="1032" t="s">
        <v>276</v>
      </c>
      <c r="C570" s="897">
        <v>148239</v>
      </c>
      <c r="D570" s="897">
        <v>3808</v>
      </c>
      <c r="E570" s="898">
        <v>1579</v>
      </c>
      <c r="F570" s="898">
        <v>1924</v>
      </c>
      <c r="G570" s="897">
        <v>305</v>
      </c>
      <c r="H570" s="897">
        <v>144431</v>
      </c>
      <c r="I570" s="897">
        <v>25807</v>
      </c>
      <c r="J570" s="897">
        <v>41213</v>
      </c>
      <c r="K570" s="897">
        <v>77411</v>
      </c>
      <c r="L570"/>
    </row>
    <row r="571" spans="2:12" ht="15">
      <c r="B571" s="1032" t="s">
        <v>277</v>
      </c>
      <c r="C571" s="897">
        <v>164233</v>
      </c>
      <c r="D571" s="892">
        <v>4006</v>
      </c>
      <c r="E571" s="899">
        <v>1618</v>
      </c>
      <c r="F571" s="900">
        <v>2184</v>
      </c>
      <c r="G571" s="900">
        <v>204</v>
      </c>
      <c r="H571" s="897">
        <v>160227</v>
      </c>
      <c r="I571" s="899">
        <v>29167</v>
      </c>
      <c r="J571" s="899">
        <v>48974</v>
      </c>
      <c r="K571" s="899">
        <v>82086</v>
      </c>
      <c r="L571"/>
    </row>
    <row r="572" spans="2:12" ht="15">
      <c r="B572" s="1032" t="s">
        <v>278</v>
      </c>
      <c r="C572" s="897">
        <v>158429</v>
      </c>
      <c r="D572" s="892">
        <v>4264</v>
      </c>
      <c r="E572" s="899">
        <v>1814</v>
      </c>
      <c r="F572" s="899">
        <v>2211</v>
      </c>
      <c r="G572" s="900">
        <v>239</v>
      </c>
      <c r="H572" s="897">
        <v>154165</v>
      </c>
      <c r="I572" s="899">
        <v>23293</v>
      </c>
      <c r="J572" s="899">
        <v>45921</v>
      </c>
      <c r="K572" s="899">
        <v>84951</v>
      </c>
      <c r="L572"/>
    </row>
    <row r="573" spans="2:12" ht="15">
      <c r="B573" s="1032" t="s">
        <v>279</v>
      </c>
      <c r="C573" s="897">
        <v>165011</v>
      </c>
      <c r="D573" s="897">
        <v>4401</v>
      </c>
      <c r="E573" s="898">
        <v>1788</v>
      </c>
      <c r="F573" s="898">
        <v>2285</v>
      </c>
      <c r="G573" s="897">
        <v>328</v>
      </c>
      <c r="H573" s="897">
        <v>160610</v>
      </c>
      <c r="I573" s="897">
        <v>25702</v>
      </c>
      <c r="J573" s="897">
        <v>48609</v>
      </c>
      <c r="K573" s="897">
        <v>86299</v>
      </c>
      <c r="L573"/>
    </row>
    <row r="574" spans="2:12" ht="15">
      <c r="B574" s="1032" t="s">
        <v>280</v>
      </c>
      <c r="C574" s="897">
        <v>175970</v>
      </c>
      <c r="D574" s="892">
        <v>4827</v>
      </c>
      <c r="E574" s="899">
        <v>1922</v>
      </c>
      <c r="F574" s="899">
        <v>2405</v>
      </c>
      <c r="G574" s="899">
        <v>500</v>
      </c>
      <c r="H574" s="898">
        <v>171143</v>
      </c>
      <c r="I574" s="899">
        <v>28318</v>
      </c>
      <c r="J574" s="899">
        <v>60364</v>
      </c>
      <c r="K574" s="899">
        <v>82461</v>
      </c>
      <c r="L574"/>
    </row>
    <row r="575" spans="2:12" ht="15">
      <c r="B575" s="1034" t="s">
        <v>281</v>
      </c>
      <c r="C575" s="897">
        <v>158698</v>
      </c>
      <c r="D575" s="899">
        <v>4572</v>
      </c>
      <c r="E575" s="899">
        <v>1754</v>
      </c>
      <c r="F575" s="899">
        <v>2398</v>
      </c>
      <c r="G575" s="899">
        <v>420</v>
      </c>
      <c r="H575" s="899">
        <v>154126</v>
      </c>
      <c r="I575" s="899">
        <v>24642</v>
      </c>
      <c r="J575" s="899">
        <v>50394</v>
      </c>
      <c r="K575" s="899">
        <v>79090</v>
      </c>
      <c r="L575"/>
    </row>
    <row r="576" spans="2:12" ht="15">
      <c r="B576" s="1034" t="s">
        <v>282</v>
      </c>
      <c r="C576" s="897">
        <v>143199</v>
      </c>
      <c r="D576" s="899">
        <v>4050</v>
      </c>
      <c r="E576" s="899">
        <v>1792</v>
      </c>
      <c r="F576" s="899">
        <v>1951</v>
      </c>
      <c r="G576" s="899">
        <v>307</v>
      </c>
      <c r="H576" s="899">
        <v>139149</v>
      </c>
      <c r="I576" s="899">
        <v>22028</v>
      </c>
      <c r="J576" s="899">
        <v>43577</v>
      </c>
      <c r="K576" s="899">
        <v>73544</v>
      </c>
      <c r="L576"/>
    </row>
    <row r="577" spans="2:12" ht="15">
      <c r="B577" s="1035"/>
      <c r="C577" s="898"/>
      <c r="D577" s="898"/>
      <c r="E577" s="898"/>
      <c r="F577" s="898"/>
      <c r="G577" s="898"/>
      <c r="H577" s="898"/>
      <c r="I577" s="898"/>
      <c r="J577" s="898"/>
      <c r="K577" s="898"/>
      <c r="L577"/>
    </row>
    <row r="578" spans="2:12" ht="12.75">
      <c r="B578" s="1036">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48" t="s">
        <v>295</v>
      </c>
      <c r="D580" s="1548"/>
      <c r="E580" s="1548"/>
      <c r="F580" s="1548"/>
      <c r="G580" s="1548"/>
      <c r="H580" s="1548"/>
      <c r="I580" s="1548"/>
      <c r="J580" s="1548"/>
      <c r="K580" s="1548"/>
      <c r="L580"/>
    </row>
    <row r="581" spans="2:12" ht="12.75">
      <c r="B581" s="683"/>
      <c r="C581" s="689"/>
      <c r="D581" s="689"/>
      <c r="E581" s="689"/>
      <c r="F581" s="689"/>
      <c r="G581" s="689"/>
      <c r="H581" s="689"/>
      <c r="I581" s="689"/>
      <c r="J581" s="689"/>
      <c r="K581" s="689"/>
      <c r="L581"/>
    </row>
    <row r="582" spans="2:12" ht="12.75">
      <c r="B582" s="1037" t="s">
        <v>271</v>
      </c>
      <c r="C582" s="897">
        <v>49128195</v>
      </c>
      <c r="D582" s="897">
        <v>226689</v>
      </c>
      <c r="E582" s="897">
        <v>68974</v>
      </c>
      <c r="F582" s="897">
        <v>109268</v>
      </c>
      <c r="G582" s="897">
        <v>48447</v>
      </c>
      <c r="H582" s="897">
        <v>48901506</v>
      </c>
      <c r="I582" s="897">
        <v>7017848</v>
      </c>
      <c r="J582" s="897">
        <v>13675018</v>
      </c>
      <c r="K582" s="897">
        <v>28208640</v>
      </c>
      <c r="L582"/>
    </row>
    <row r="583" spans="2:12" ht="12.75">
      <c r="B583" s="1037" t="s">
        <v>272</v>
      </c>
      <c r="C583" s="897">
        <v>36008767</v>
      </c>
      <c r="D583" s="897">
        <v>193480</v>
      </c>
      <c r="E583" s="897">
        <v>70783</v>
      </c>
      <c r="F583" s="897">
        <v>85595</v>
      </c>
      <c r="G583" s="897">
        <v>37102</v>
      </c>
      <c r="H583" s="897">
        <v>35815287</v>
      </c>
      <c r="I583" s="897">
        <v>5626521</v>
      </c>
      <c r="J583" s="897">
        <v>9142502</v>
      </c>
      <c r="K583" s="897">
        <v>21046264</v>
      </c>
      <c r="L583"/>
    </row>
    <row r="584" spans="2:12" ht="12.75">
      <c r="B584" s="1037" t="s">
        <v>273</v>
      </c>
      <c r="C584" s="897">
        <v>47017379</v>
      </c>
      <c r="D584" s="899">
        <v>213319</v>
      </c>
      <c r="E584" s="899">
        <v>80814</v>
      </c>
      <c r="F584" s="899">
        <v>94000</v>
      </c>
      <c r="G584" s="900">
        <v>38505</v>
      </c>
      <c r="H584" s="897">
        <v>46804060</v>
      </c>
      <c r="I584" s="899">
        <v>7062525</v>
      </c>
      <c r="J584" s="899">
        <v>12295509</v>
      </c>
      <c r="K584" s="899">
        <v>27446026</v>
      </c>
      <c r="L584"/>
    </row>
    <row r="585" spans="2:12" ht="12.75">
      <c r="B585" s="1037" t="s">
        <v>274</v>
      </c>
      <c r="C585" s="897">
        <v>45318921</v>
      </c>
      <c r="D585" s="897">
        <v>214619</v>
      </c>
      <c r="E585" s="898">
        <v>78379</v>
      </c>
      <c r="F585" s="898">
        <v>102218</v>
      </c>
      <c r="G585" s="897">
        <v>34022</v>
      </c>
      <c r="H585" s="897">
        <v>45104302</v>
      </c>
      <c r="I585" s="897">
        <v>6540916</v>
      </c>
      <c r="J585" s="897">
        <v>11552622</v>
      </c>
      <c r="K585" s="897">
        <v>27010764</v>
      </c>
      <c r="L585"/>
    </row>
    <row r="586" spans="2:12" ht="12.75">
      <c r="B586" s="1037" t="s">
        <v>275</v>
      </c>
      <c r="C586" s="897">
        <v>49995394</v>
      </c>
      <c r="D586" s="660">
        <v>206386</v>
      </c>
      <c r="E586" s="660">
        <v>74601</v>
      </c>
      <c r="F586" s="660">
        <v>100338</v>
      </c>
      <c r="G586" s="660">
        <v>31447</v>
      </c>
      <c r="H586" s="660">
        <v>49789008</v>
      </c>
      <c r="I586" s="660">
        <v>7476937</v>
      </c>
      <c r="J586" s="660">
        <v>12116420</v>
      </c>
      <c r="K586" s="662">
        <v>30195651</v>
      </c>
      <c r="L586"/>
    </row>
    <row r="587" spans="2:12" ht="12.75">
      <c r="B587" s="1037" t="s">
        <v>276</v>
      </c>
      <c r="C587" s="897">
        <v>45108919</v>
      </c>
      <c r="D587" s="897">
        <v>202740</v>
      </c>
      <c r="E587" s="898">
        <v>55064</v>
      </c>
      <c r="F587" s="898">
        <v>110221</v>
      </c>
      <c r="G587" s="897">
        <v>37455</v>
      </c>
      <c r="H587" s="897">
        <v>44906179</v>
      </c>
      <c r="I587" s="897">
        <v>6786887</v>
      </c>
      <c r="J587" s="897">
        <v>11328083</v>
      </c>
      <c r="K587" s="897">
        <v>26791209</v>
      </c>
      <c r="L587"/>
    </row>
    <row r="588" spans="2:12" ht="12.75">
      <c r="B588" s="1037" t="s">
        <v>277</v>
      </c>
      <c r="C588" s="897">
        <v>47874514</v>
      </c>
      <c r="D588" s="899">
        <v>227478</v>
      </c>
      <c r="E588" s="899">
        <v>59800</v>
      </c>
      <c r="F588" s="899">
        <v>136375</v>
      </c>
      <c r="G588" s="900">
        <v>31303</v>
      </c>
      <c r="H588" s="897">
        <v>47647036</v>
      </c>
      <c r="I588" s="899">
        <v>7592833</v>
      </c>
      <c r="J588" s="899">
        <v>12788320</v>
      </c>
      <c r="K588" s="899">
        <v>27265883</v>
      </c>
      <c r="L588"/>
    </row>
    <row r="589" spans="2:12" ht="12.75">
      <c r="B589" s="1037" t="s">
        <v>278</v>
      </c>
      <c r="C589" s="897">
        <v>47480426</v>
      </c>
      <c r="D589" s="899">
        <v>229651</v>
      </c>
      <c r="E589" s="899">
        <v>65516</v>
      </c>
      <c r="F589" s="899">
        <v>130295</v>
      </c>
      <c r="G589" s="900">
        <v>33840</v>
      </c>
      <c r="H589" s="897">
        <v>47250775</v>
      </c>
      <c r="I589" s="899">
        <v>6189426</v>
      </c>
      <c r="J589" s="899">
        <v>12351422</v>
      </c>
      <c r="K589" s="899">
        <v>28709927</v>
      </c>
      <c r="L589"/>
    </row>
    <row r="590" spans="2:12" ht="12.75">
      <c r="B590" s="1037" t="s">
        <v>279</v>
      </c>
      <c r="C590" s="897">
        <v>49405724</v>
      </c>
      <c r="D590" s="899">
        <v>240065</v>
      </c>
      <c r="E590" s="899">
        <v>65009</v>
      </c>
      <c r="F590" s="899">
        <v>132898</v>
      </c>
      <c r="G590" s="900">
        <v>42158</v>
      </c>
      <c r="H590" s="897">
        <v>49165659</v>
      </c>
      <c r="I590" s="899">
        <v>6865131</v>
      </c>
      <c r="J590" s="899">
        <v>12986779</v>
      </c>
      <c r="K590" s="899">
        <v>29313749</v>
      </c>
      <c r="L590"/>
    </row>
    <row r="591" spans="2:12" ht="12.75">
      <c r="B591" s="1037" t="s">
        <v>280</v>
      </c>
      <c r="C591" s="897">
        <v>52389818</v>
      </c>
      <c r="D591" s="899">
        <v>275406</v>
      </c>
      <c r="E591" s="899">
        <v>68794</v>
      </c>
      <c r="F591" s="899">
        <v>141009</v>
      </c>
      <c r="G591" s="899">
        <v>65603</v>
      </c>
      <c r="H591" s="898">
        <v>52114412</v>
      </c>
      <c r="I591" s="899">
        <v>7666382</v>
      </c>
      <c r="J591" s="899">
        <v>16884614</v>
      </c>
      <c r="K591" s="899">
        <v>27563416</v>
      </c>
      <c r="L591"/>
    </row>
    <row r="592" spans="2:12" ht="12.75">
      <c r="B592" s="1037" t="s">
        <v>281</v>
      </c>
      <c r="C592" s="897">
        <v>47669255</v>
      </c>
      <c r="D592" s="899">
        <v>249071</v>
      </c>
      <c r="E592" s="899">
        <v>61984</v>
      </c>
      <c r="F592" s="899">
        <v>132617</v>
      </c>
      <c r="G592" s="899">
        <v>54470</v>
      </c>
      <c r="H592" s="899">
        <v>47420184</v>
      </c>
      <c r="I592" s="899">
        <v>6592748</v>
      </c>
      <c r="J592" s="899">
        <v>13791228</v>
      </c>
      <c r="K592" s="899">
        <v>27036208</v>
      </c>
      <c r="L592"/>
    </row>
    <row r="593" spans="2:12" ht="12.75">
      <c r="B593" s="1037" t="s">
        <v>282</v>
      </c>
      <c r="C593" s="897">
        <v>43516517</v>
      </c>
      <c r="D593" s="899">
        <v>220161</v>
      </c>
      <c r="E593" s="899">
        <v>61712</v>
      </c>
      <c r="F593" s="899">
        <v>116252</v>
      </c>
      <c r="G593" s="899">
        <v>42197</v>
      </c>
      <c r="H593" s="899">
        <v>43296356</v>
      </c>
      <c r="I593" s="899">
        <v>5996644</v>
      </c>
      <c r="J593" s="899">
        <v>12021100</v>
      </c>
      <c r="K593" s="899">
        <v>25278612</v>
      </c>
      <c r="L593"/>
    </row>
    <row r="594" spans="2:12" ht="12.75">
      <c r="B594" s="5"/>
      <c r="C594" s="898"/>
      <c r="D594" s="898"/>
      <c r="E594" s="898"/>
      <c r="F594" s="898"/>
      <c r="G594" s="898"/>
      <c r="H594" s="898"/>
      <c r="I594" s="898"/>
      <c r="J594" s="898"/>
      <c r="K594" s="898"/>
      <c r="L594"/>
    </row>
    <row r="595" spans="2:12" ht="12.75">
      <c r="B595" s="1036">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30" t="s">
        <v>259</v>
      </c>
      <c r="C597" s="1532" t="s">
        <v>22</v>
      </c>
      <c r="D597" s="1532" t="s">
        <v>260</v>
      </c>
      <c r="E597" s="1549" t="s">
        <v>261</v>
      </c>
      <c r="F597" s="1550"/>
      <c r="G597" s="1551"/>
      <c r="H597" s="1552" t="s">
        <v>262</v>
      </c>
      <c r="I597" s="1553" t="s">
        <v>263</v>
      </c>
      <c r="J597" s="1554"/>
      <c r="K597" s="1554"/>
      <c r="L597"/>
    </row>
    <row r="598" spans="2:12" ht="12.75" customHeight="1">
      <c r="B598" s="1531"/>
      <c r="C598" s="1533"/>
      <c r="D598" s="1533"/>
      <c r="E598" s="1544" t="s">
        <v>300</v>
      </c>
      <c r="F598" s="1532" t="s">
        <v>301</v>
      </c>
      <c r="G598" s="1532" t="s">
        <v>302</v>
      </c>
      <c r="H598" s="1542"/>
      <c r="I598" s="1544" t="s">
        <v>267</v>
      </c>
      <c r="J598" s="1544" t="s">
        <v>24</v>
      </c>
      <c r="K598" s="1532" t="s">
        <v>268</v>
      </c>
      <c r="L598"/>
    </row>
    <row r="599" spans="2:12" ht="12.75" customHeight="1">
      <c r="B599" s="1531"/>
      <c r="C599" s="1533"/>
      <c r="D599" s="1533"/>
      <c r="E599" s="1545"/>
      <c r="F599" s="1533"/>
      <c r="G599" s="1533"/>
      <c r="H599" s="1542"/>
      <c r="I599" s="1555"/>
      <c r="J599" s="1555"/>
      <c r="K599" s="1556"/>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48" t="s">
        <v>296</v>
      </c>
      <c r="D602" s="1548"/>
      <c r="E602" s="1548"/>
      <c r="F602" s="1548"/>
      <c r="G602" s="1548"/>
      <c r="H602" s="1548"/>
      <c r="I602" s="1548"/>
      <c r="J602" s="1548"/>
      <c r="K602" s="1548"/>
      <c r="L602"/>
    </row>
    <row r="603" spans="2:12" ht="12.75">
      <c r="B603" s="106"/>
      <c r="C603" s="694"/>
      <c r="D603" s="694"/>
      <c r="E603" s="694"/>
      <c r="F603" s="694"/>
      <c r="G603" s="694"/>
      <c r="H603" s="694"/>
      <c r="I603" s="694"/>
      <c r="J603" s="694"/>
      <c r="K603" s="694"/>
      <c r="L603"/>
    </row>
    <row r="604" spans="2:12" ht="12.75">
      <c r="B604" s="1037" t="s">
        <v>271</v>
      </c>
      <c r="C604" s="897">
        <v>97042744</v>
      </c>
      <c r="D604" s="897">
        <v>397525</v>
      </c>
      <c r="E604" s="897">
        <v>123027</v>
      </c>
      <c r="F604" s="897">
        <v>190820</v>
      </c>
      <c r="G604" s="897">
        <v>83678</v>
      </c>
      <c r="H604" s="897">
        <v>96645219</v>
      </c>
      <c r="I604" s="897">
        <v>13890672</v>
      </c>
      <c r="J604" s="897">
        <v>28529726</v>
      </c>
      <c r="K604" s="897">
        <v>54224821</v>
      </c>
      <c r="L604"/>
    </row>
    <row r="605" spans="2:12" ht="12.75">
      <c r="B605" s="1037" t="s">
        <v>272</v>
      </c>
      <c r="C605" s="897">
        <v>71080437</v>
      </c>
      <c r="D605" s="897">
        <v>338786</v>
      </c>
      <c r="E605" s="897">
        <v>123131</v>
      </c>
      <c r="F605" s="897">
        <v>150015</v>
      </c>
      <c r="G605" s="897">
        <v>65640</v>
      </c>
      <c r="H605" s="897">
        <v>70741651</v>
      </c>
      <c r="I605" s="897">
        <v>11152641</v>
      </c>
      <c r="J605" s="897">
        <v>19000308</v>
      </c>
      <c r="K605" s="897">
        <v>40588702</v>
      </c>
      <c r="L605"/>
    </row>
    <row r="606" spans="2:12" ht="12.75">
      <c r="B606" s="1037" t="s">
        <v>273</v>
      </c>
      <c r="C606" s="897">
        <v>94326127</v>
      </c>
      <c r="D606" s="899">
        <v>370021</v>
      </c>
      <c r="E606" s="899">
        <v>141070</v>
      </c>
      <c r="F606" s="899">
        <v>162127</v>
      </c>
      <c r="G606" s="900">
        <v>66824</v>
      </c>
      <c r="H606" s="897">
        <v>93956106</v>
      </c>
      <c r="I606" s="899">
        <v>14326353</v>
      </c>
      <c r="J606" s="899">
        <v>25473371</v>
      </c>
      <c r="K606" s="899">
        <v>54156382</v>
      </c>
      <c r="L606"/>
    </row>
    <row r="607" spans="2:12" ht="12.75">
      <c r="B607" s="1037" t="s">
        <v>274</v>
      </c>
      <c r="C607" s="897">
        <v>90179542</v>
      </c>
      <c r="D607" s="897">
        <v>377198</v>
      </c>
      <c r="E607" s="898">
        <v>138987</v>
      </c>
      <c r="F607" s="898">
        <v>177400</v>
      </c>
      <c r="G607" s="898">
        <v>60811</v>
      </c>
      <c r="H607" s="897">
        <v>89802344</v>
      </c>
      <c r="I607" s="898">
        <v>13026121</v>
      </c>
      <c r="J607" s="898">
        <v>24019148</v>
      </c>
      <c r="K607" s="898">
        <v>52757075</v>
      </c>
      <c r="L607"/>
    </row>
    <row r="608" spans="2:12" ht="12.75">
      <c r="B608" s="1037" t="s">
        <v>275</v>
      </c>
      <c r="C608" s="897">
        <v>98348767</v>
      </c>
      <c r="D608" s="660">
        <v>365543</v>
      </c>
      <c r="E608" s="660">
        <v>134256</v>
      </c>
      <c r="F608" s="660">
        <v>176108</v>
      </c>
      <c r="G608" s="660">
        <v>55179</v>
      </c>
      <c r="H608" s="660">
        <v>97983224</v>
      </c>
      <c r="I608" s="660">
        <v>14778485</v>
      </c>
      <c r="J608" s="660">
        <v>25000492</v>
      </c>
      <c r="K608" s="660">
        <v>58204247</v>
      </c>
      <c r="L608"/>
    </row>
    <row r="609" spans="2:12" ht="12.75">
      <c r="B609" s="1037" t="s">
        <v>276</v>
      </c>
      <c r="C609" s="897">
        <v>89668731</v>
      </c>
      <c r="D609" s="897">
        <v>358330</v>
      </c>
      <c r="E609" s="898">
        <v>97987</v>
      </c>
      <c r="F609" s="898">
        <v>193201</v>
      </c>
      <c r="G609" s="898">
        <v>67142</v>
      </c>
      <c r="H609" s="897">
        <v>89310401</v>
      </c>
      <c r="I609" s="898">
        <v>13566128</v>
      </c>
      <c r="J609" s="898">
        <v>23364570</v>
      </c>
      <c r="K609" s="898">
        <v>52379703</v>
      </c>
      <c r="L609"/>
    </row>
    <row r="610" spans="2:12" ht="12.75">
      <c r="B610" s="1037" t="s">
        <v>277</v>
      </c>
      <c r="C610" s="897">
        <v>94814223</v>
      </c>
      <c r="D610" s="899">
        <v>399597</v>
      </c>
      <c r="E610" s="899">
        <v>105945</v>
      </c>
      <c r="F610" s="899">
        <v>239181</v>
      </c>
      <c r="G610" s="900">
        <v>54471</v>
      </c>
      <c r="H610" s="897">
        <v>94414626</v>
      </c>
      <c r="I610" s="899">
        <v>15092121</v>
      </c>
      <c r="J610" s="899">
        <v>26639045</v>
      </c>
      <c r="K610" s="899">
        <v>52683460</v>
      </c>
      <c r="L610"/>
    </row>
    <row r="611" spans="2:12" ht="12.75">
      <c r="B611" s="1037" t="s">
        <v>278</v>
      </c>
      <c r="C611" s="897">
        <v>94523431</v>
      </c>
      <c r="D611" s="899">
        <v>403191</v>
      </c>
      <c r="E611" s="899">
        <v>115093</v>
      </c>
      <c r="F611" s="899">
        <v>229415</v>
      </c>
      <c r="G611" s="900">
        <v>58683</v>
      </c>
      <c r="H611" s="897">
        <v>94120240</v>
      </c>
      <c r="I611" s="899">
        <v>12344055</v>
      </c>
      <c r="J611" s="899">
        <v>25664712</v>
      </c>
      <c r="K611" s="899">
        <v>56111473</v>
      </c>
      <c r="L611"/>
    </row>
    <row r="612" spans="2:12" ht="12.75">
      <c r="B612" s="1037" t="s">
        <v>279</v>
      </c>
      <c r="C612" s="897">
        <v>98036717</v>
      </c>
      <c r="D612" s="897">
        <v>422394</v>
      </c>
      <c r="E612" s="898">
        <v>114069</v>
      </c>
      <c r="F612" s="898">
        <v>234214</v>
      </c>
      <c r="G612" s="898">
        <v>74111</v>
      </c>
      <c r="H612" s="897">
        <v>97614323</v>
      </c>
      <c r="I612" s="898">
        <v>13669245</v>
      </c>
      <c r="J612" s="898">
        <v>26923250</v>
      </c>
      <c r="K612" s="898">
        <v>57021828</v>
      </c>
      <c r="L612"/>
    </row>
    <row r="613" spans="2:12" ht="12.75">
      <c r="B613" s="1037" t="s">
        <v>280</v>
      </c>
      <c r="C613" s="897">
        <v>98036717</v>
      </c>
      <c r="D613" s="899">
        <v>422394</v>
      </c>
      <c r="E613" s="899">
        <v>114069</v>
      </c>
      <c r="F613" s="899">
        <v>234214</v>
      </c>
      <c r="G613" s="899">
        <v>74111</v>
      </c>
      <c r="H613" s="898">
        <v>97614323</v>
      </c>
      <c r="I613" s="899">
        <v>13669245</v>
      </c>
      <c r="J613" s="899">
        <v>26923250</v>
      </c>
      <c r="K613" s="899">
        <v>57021828</v>
      </c>
      <c r="L613"/>
    </row>
    <row r="614" spans="2:12" ht="12.75">
      <c r="B614" s="1037" t="s">
        <v>281</v>
      </c>
      <c r="C614" s="897">
        <v>93991382</v>
      </c>
      <c r="D614" s="899">
        <v>442529</v>
      </c>
      <c r="E614" s="899">
        <v>110487</v>
      </c>
      <c r="F614" s="899">
        <v>234875</v>
      </c>
      <c r="G614" s="900">
        <v>97167</v>
      </c>
      <c r="H614" s="901">
        <v>93548853</v>
      </c>
      <c r="I614" s="899">
        <v>13082164</v>
      </c>
      <c r="J614" s="899">
        <v>28328455</v>
      </c>
      <c r="K614" s="899">
        <v>52138234</v>
      </c>
      <c r="L614"/>
    </row>
    <row r="615" spans="2:12" ht="12.75">
      <c r="B615" s="1037" t="s">
        <v>282</v>
      </c>
      <c r="C615" s="897">
        <v>85303687</v>
      </c>
      <c r="D615" s="899">
        <v>382900</v>
      </c>
      <c r="E615" s="899">
        <v>110310</v>
      </c>
      <c r="F615" s="899">
        <v>202029</v>
      </c>
      <c r="G615" s="900">
        <v>70561</v>
      </c>
      <c r="H615" s="901">
        <v>84920787</v>
      </c>
      <c r="I615" s="899">
        <v>11813818</v>
      </c>
      <c r="J615" s="899">
        <v>24635137</v>
      </c>
      <c r="K615" s="899">
        <v>48471832</v>
      </c>
      <c r="L615"/>
    </row>
    <row r="616" spans="2:12" ht="12.75">
      <c r="B616" s="1037"/>
      <c r="C616" s="696"/>
      <c r="D616" s="697"/>
      <c r="E616" s="698"/>
      <c r="F616" s="698"/>
      <c r="G616" s="698"/>
      <c r="H616" s="697"/>
      <c r="I616" s="698"/>
      <c r="J616" s="698"/>
      <c r="K616" s="698"/>
      <c r="L616"/>
    </row>
    <row r="617" spans="2:12" ht="12.75">
      <c r="B617" s="1036">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0"/>
      <c r="G619" s="1080"/>
      <c r="H619" s="1080"/>
      <c r="I619" s="1080"/>
      <c r="J619"/>
      <c r="K619"/>
      <c r="L619"/>
    </row>
    <row r="620" spans="2:12" ht="20.25" thickBot="1">
      <c r="B620"/>
      <c r="C620"/>
      <c r="D620"/>
      <c r="E620" s="1081"/>
      <c r="F620" s="1082" t="s">
        <v>297</v>
      </c>
      <c r="G620" s="1082"/>
      <c r="H620" s="1082"/>
      <c r="I620" s="1082"/>
      <c r="J620" s="1083"/>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34" t="s">
        <v>446</v>
      </c>
      <c r="C636" s="1534"/>
      <c r="D636" s="1534"/>
      <c r="E636" s="1534"/>
      <c r="F636" s="1534"/>
      <c r="G636" s="1534"/>
      <c r="H636" s="1534"/>
      <c r="I636" s="1534"/>
      <c r="J636" s="1534"/>
      <c r="K636" s="1534"/>
    </row>
    <row r="637" spans="2:12" ht="18.75" thickBot="1">
      <c r="B637" s="810"/>
      <c r="C637" s="810"/>
      <c r="D637" s="810"/>
      <c r="E637" s="810"/>
      <c r="F637" s="811" t="s">
        <v>258</v>
      </c>
      <c r="G637" s="810"/>
      <c r="H637" s="810"/>
      <c r="I637" s="810"/>
      <c r="J637" s="810"/>
      <c r="K637" s="810"/>
    </row>
    <row r="638" spans="2:12" ht="12.75" customHeight="1">
      <c r="B638" s="1535" t="s">
        <v>259</v>
      </c>
      <c r="C638" s="1537" t="s">
        <v>22</v>
      </c>
      <c r="D638" s="1537" t="s">
        <v>260</v>
      </c>
      <c r="E638" s="1538" t="s">
        <v>261</v>
      </c>
      <c r="F638" s="1539"/>
      <c r="G638" s="1540"/>
      <c r="H638" s="1541" t="s">
        <v>262</v>
      </c>
      <c r="I638" s="1538" t="s">
        <v>263</v>
      </c>
      <c r="J638" s="1539"/>
      <c r="K638" s="1543"/>
    </row>
    <row r="639" spans="2:12" ht="11.25" customHeight="1">
      <c r="B639" s="1536"/>
      <c r="C639" s="1533"/>
      <c r="D639" s="1533"/>
      <c r="E639" s="1544" t="s">
        <v>300</v>
      </c>
      <c r="F639" s="1532" t="s">
        <v>301</v>
      </c>
      <c r="G639" s="1532" t="s">
        <v>302</v>
      </c>
      <c r="H639" s="1542"/>
      <c r="I639" s="1544" t="s">
        <v>267</v>
      </c>
      <c r="J639" s="1544" t="s">
        <v>24</v>
      </c>
      <c r="K639" s="1546" t="s">
        <v>348</v>
      </c>
    </row>
    <row r="640" spans="2:12" ht="11.25" customHeight="1">
      <c r="B640" s="1536"/>
      <c r="C640" s="1533"/>
      <c r="D640" s="1533"/>
      <c r="E640" s="1545"/>
      <c r="F640" s="1533"/>
      <c r="G640" s="1533"/>
      <c r="H640" s="1542"/>
      <c r="I640" s="1545"/>
      <c r="J640" s="1545"/>
      <c r="K640" s="1547"/>
    </row>
    <row r="641" spans="2:11" ht="12.75">
      <c r="B641" s="1226">
        <v>0</v>
      </c>
      <c r="C641" s="680">
        <v>1</v>
      </c>
      <c r="D641" s="680">
        <v>2</v>
      </c>
      <c r="E641" s="681">
        <v>3</v>
      </c>
      <c r="F641" s="681">
        <v>4</v>
      </c>
      <c r="G641" s="680">
        <v>5</v>
      </c>
      <c r="H641" s="680">
        <v>6</v>
      </c>
      <c r="I641" s="680">
        <v>7</v>
      </c>
      <c r="J641" s="680">
        <v>8</v>
      </c>
      <c r="K641" s="1227">
        <v>9</v>
      </c>
    </row>
    <row r="642" spans="2:11" ht="12.75">
      <c r="B642" s="1228"/>
      <c r="C642" s="683"/>
      <c r="D642" s="683"/>
      <c r="E642" s="683"/>
      <c r="F642" s="683"/>
      <c r="G642" s="683"/>
      <c r="H642" s="683"/>
      <c r="I642" s="683"/>
      <c r="J642" s="683"/>
      <c r="K642" s="1229"/>
    </row>
    <row r="643" spans="2:11" ht="14.25">
      <c r="B643" s="1230"/>
      <c r="C643" s="1528" t="s">
        <v>270</v>
      </c>
      <c r="D643" s="1528"/>
      <c r="E643" s="1528"/>
      <c r="F643" s="1528"/>
      <c r="G643" s="1528"/>
      <c r="H643" s="1528"/>
      <c r="I643" s="1528"/>
      <c r="J643" s="1528"/>
      <c r="K643" s="1529"/>
    </row>
    <row r="644" spans="2:11" ht="12.75">
      <c r="B644" s="1228"/>
      <c r="C644" s="683"/>
      <c r="D644" s="683"/>
      <c r="E644" s="683"/>
      <c r="F644" s="683"/>
      <c r="G644" s="683"/>
      <c r="H644" s="683"/>
      <c r="I644" s="683"/>
      <c r="J644" s="683"/>
      <c r="K644" s="1229"/>
    </row>
    <row r="645" spans="2:11" ht="12.75">
      <c r="B645" s="1263" t="s">
        <v>271</v>
      </c>
      <c r="C645" s="1274">
        <f>SUM(D645+H645)</f>
        <v>163247</v>
      </c>
      <c r="D645" s="1274">
        <v>4183</v>
      </c>
      <c r="E645" s="1274">
        <v>1936</v>
      </c>
      <c r="F645" s="1274">
        <v>1878</v>
      </c>
      <c r="G645" s="1274">
        <v>369</v>
      </c>
      <c r="H645" s="1274">
        <v>159064</v>
      </c>
      <c r="I645" s="1274">
        <v>25823</v>
      </c>
      <c r="J645" s="1274">
        <v>47119</v>
      </c>
      <c r="K645" s="1274">
        <v>86122</v>
      </c>
    </row>
    <row r="646" spans="2:11" ht="12.75">
      <c r="B646" s="1263" t="s">
        <v>272</v>
      </c>
      <c r="C646" s="1274">
        <f t="shared" ref="C646:C656" si="48">SUM(D646+H646)</f>
        <v>154797</v>
      </c>
      <c r="D646" s="1274">
        <v>3855</v>
      </c>
      <c r="E646" s="1274">
        <v>1652</v>
      </c>
      <c r="F646" s="1274">
        <v>1884</v>
      </c>
      <c r="G646" s="1274">
        <v>319</v>
      </c>
      <c r="H646" s="1274">
        <v>150942</v>
      </c>
      <c r="I646" s="1274">
        <v>24820</v>
      </c>
      <c r="J646" s="1274">
        <v>41251</v>
      </c>
      <c r="K646" s="1274">
        <v>84871</v>
      </c>
    </row>
    <row r="647" spans="2:11" ht="12.75">
      <c r="B647" s="1263" t="s">
        <v>273</v>
      </c>
      <c r="C647" s="1274">
        <f t="shared" si="48"/>
        <v>151453</v>
      </c>
      <c r="D647" s="1276">
        <v>3672</v>
      </c>
      <c r="E647" s="1276">
        <v>1511</v>
      </c>
      <c r="F647" s="1276">
        <v>1781</v>
      </c>
      <c r="G647" s="1277">
        <v>380</v>
      </c>
      <c r="H647" s="1274">
        <v>147781</v>
      </c>
      <c r="I647" s="1276">
        <v>22185</v>
      </c>
      <c r="J647" s="1276">
        <v>39306</v>
      </c>
      <c r="K647" s="1276">
        <v>86290</v>
      </c>
    </row>
    <row r="648" spans="2:11" ht="12.75">
      <c r="B648" s="1263" t="s">
        <v>274</v>
      </c>
      <c r="C648" s="1274">
        <f>SUM(D648+H648)</f>
        <v>123387</v>
      </c>
      <c r="D648" s="1274">
        <v>2579</v>
      </c>
      <c r="E648" s="1275">
        <v>1048</v>
      </c>
      <c r="F648" s="1275">
        <v>1175</v>
      </c>
      <c r="G648" s="1274">
        <v>356</v>
      </c>
      <c r="H648" s="1274">
        <v>120808</v>
      </c>
      <c r="I648" s="1274">
        <v>18805</v>
      </c>
      <c r="J648" s="1274">
        <v>35098</v>
      </c>
      <c r="K648" s="1274">
        <v>66905</v>
      </c>
    </row>
    <row r="649" spans="2:11" ht="12.75">
      <c r="B649" s="1263" t="s">
        <v>275</v>
      </c>
      <c r="C649" s="1274">
        <f>SUM(D649+H649)</f>
        <v>141955</v>
      </c>
      <c r="D649" s="1262">
        <v>3254</v>
      </c>
      <c r="E649" s="1279">
        <v>1374</v>
      </c>
      <c r="F649" s="1267">
        <v>1580</v>
      </c>
      <c r="G649" s="1267">
        <v>300</v>
      </c>
      <c r="H649" s="1262">
        <v>138701</v>
      </c>
      <c r="I649" s="1279">
        <v>23058</v>
      </c>
      <c r="J649" s="1279">
        <v>36148</v>
      </c>
      <c r="K649" s="1267">
        <v>79495</v>
      </c>
    </row>
    <row r="650" spans="2:11" ht="12.75">
      <c r="B650" s="1263" t="s">
        <v>276</v>
      </c>
      <c r="C650" s="1274">
        <f t="shared" si="48"/>
        <v>166759</v>
      </c>
      <c r="D650" s="1274">
        <v>3740</v>
      </c>
      <c r="E650" s="1275">
        <v>1503</v>
      </c>
      <c r="F650" s="1275">
        <v>2000</v>
      </c>
      <c r="G650" s="1274">
        <v>237</v>
      </c>
      <c r="H650" s="1274">
        <v>163019</v>
      </c>
      <c r="I650" s="1274">
        <v>27394</v>
      </c>
      <c r="J650" s="1274">
        <v>41041</v>
      </c>
      <c r="K650" s="1274">
        <v>94584</v>
      </c>
    </row>
    <row r="651" spans="2:11" ht="12.75">
      <c r="B651" s="1263" t="s">
        <v>277</v>
      </c>
      <c r="C651" s="1274">
        <f>SUM(D651+H651)</f>
        <v>176233</v>
      </c>
      <c r="D651" s="1261">
        <v>4202</v>
      </c>
      <c r="E651" s="1276">
        <v>1869</v>
      </c>
      <c r="F651" s="1277">
        <v>2029</v>
      </c>
      <c r="G651" s="1277">
        <v>304</v>
      </c>
      <c r="H651" s="1274">
        <v>172031</v>
      </c>
      <c r="I651" s="1276">
        <v>31264</v>
      </c>
      <c r="J651" s="1276">
        <v>50784</v>
      </c>
      <c r="K651" s="1276">
        <v>89983</v>
      </c>
    </row>
    <row r="652" spans="2:11" ht="12.75">
      <c r="B652" s="1263" t="s">
        <v>278</v>
      </c>
      <c r="C652" s="1274">
        <f t="shared" si="48"/>
        <v>151920</v>
      </c>
      <c r="D652" s="1261">
        <v>4257</v>
      </c>
      <c r="E652" s="1276">
        <v>1568</v>
      </c>
      <c r="F652" s="1276">
        <v>2117</v>
      </c>
      <c r="G652" s="1277">
        <v>572</v>
      </c>
      <c r="H652" s="1274">
        <v>147663</v>
      </c>
      <c r="I652" s="1276">
        <v>24922</v>
      </c>
      <c r="J652" s="1276">
        <v>43850</v>
      </c>
      <c r="K652" s="1276">
        <v>78891</v>
      </c>
    </row>
    <row r="653" spans="2:11" ht="12.75">
      <c r="B653" s="1263" t="s">
        <v>279</v>
      </c>
      <c r="C653" s="1274">
        <f t="shared" si="48"/>
        <v>168873</v>
      </c>
      <c r="D653" s="1274">
        <v>4787</v>
      </c>
      <c r="E653" s="1275">
        <v>2244</v>
      </c>
      <c r="F653" s="1275">
        <v>2284</v>
      </c>
      <c r="G653" s="1274">
        <v>259</v>
      </c>
      <c r="H653" s="1274">
        <v>164086</v>
      </c>
      <c r="I653" s="1274">
        <v>25977</v>
      </c>
      <c r="J653" s="1274">
        <v>49066</v>
      </c>
      <c r="K653" s="1274">
        <v>89043</v>
      </c>
    </row>
    <row r="654" spans="2:11" ht="12.75">
      <c r="B654" s="1384" t="s">
        <v>280</v>
      </c>
      <c r="C654" s="1274">
        <f>SUM(D654+H654)</f>
        <v>167227</v>
      </c>
      <c r="D654" s="1261">
        <v>4810</v>
      </c>
      <c r="E654" s="1276">
        <v>2454</v>
      </c>
      <c r="F654" s="1276">
        <v>1999</v>
      </c>
      <c r="G654" s="1276">
        <v>357</v>
      </c>
      <c r="H654" s="1275">
        <v>162417</v>
      </c>
      <c r="I654" s="1276">
        <v>27314</v>
      </c>
      <c r="J654" s="1276">
        <v>55182</v>
      </c>
      <c r="K654" s="1276">
        <v>79921</v>
      </c>
    </row>
    <row r="655" spans="2:11" ht="12.75">
      <c r="B655" s="1264" t="s">
        <v>281</v>
      </c>
      <c r="C655" s="1274">
        <f>SUM(D655+H655)</f>
        <v>137617</v>
      </c>
      <c r="D655" s="1276">
        <v>3779</v>
      </c>
      <c r="E655" s="1276">
        <v>1461</v>
      </c>
      <c r="F655" s="1276">
        <v>1884</v>
      </c>
      <c r="G655" s="1276">
        <v>434</v>
      </c>
      <c r="H655" s="1276">
        <v>133838</v>
      </c>
      <c r="I655" s="1276">
        <v>22269</v>
      </c>
      <c r="J655" s="1276">
        <v>45841</v>
      </c>
      <c r="K655" s="1276">
        <v>65728</v>
      </c>
    </row>
    <row r="656" spans="2:11" ht="12.75">
      <c r="B656" s="1264" t="s">
        <v>282</v>
      </c>
      <c r="C656" s="1274">
        <f t="shared" si="48"/>
        <v>0</v>
      </c>
      <c r="D656" s="1276"/>
      <c r="E656" s="1276"/>
      <c r="F656" s="1276"/>
      <c r="G656" s="1276"/>
      <c r="H656" s="1276"/>
      <c r="I656" s="1276"/>
      <c r="J656" s="1276"/>
      <c r="K656" s="1276"/>
    </row>
    <row r="657" spans="2:11" ht="15">
      <c r="B657" s="1260"/>
      <c r="C657" s="1275"/>
      <c r="D657" s="1275"/>
      <c r="E657" s="1275"/>
      <c r="F657" s="1275"/>
      <c r="G657" s="1275"/>
      <c r="H657" s="1275"/>
      <c r="I657" s="1275"/>
      <c r="J657" s="1275"/>
      <c r="K657" s="1275"/>
    </row>
    <row r="658" spans="2:11" ht="12.75">
      <c r="B658" s="1273">
        <v>2020</v>
      </c>
      <c r="C658" s="1266">
        <f t="shared" ref="C658:K658" si="49">SUM(C645:C656)</f>
        <v>1703468</v>
      </c>
      <c r="D658" s="1266">
        <f>SUM(D645:D656)</f>
        <v>43118</v>
      </c>
      <c r="E658" s="1266">
        <f t="shared" si="49"/>
        <v>18620</v>
      </c>
      <c r="F658" s="1266">
        <f t="shared" si="49"/>
        <v>20611</v>
      </c>
      <c r="G658" s="1266">
        <f>SUM(G645:G656)</f>
        <v>3887</v>
      </c>
      <c r="H658" s="1266">
        <f t="shared" si="49"/>
        <v>1660350</v>
      </c>
      <c r="I658" s="1266">
        <f t="shared" si="49"/>
        <v>273831</v>
      </c>
      <c r="J658" s="1266">
        <f t="shared" si="49"/>
        <v>484686</v>
      </c>
      <c r="K658" s="1266">
        <f t="shared" si="49"/>
        <v>901833</v>
      </c>
    </row>
    <row r="659" spans="2:11" ht="12.75">
      <c r="B659" s="1265"/>
      <c r="C659" s="1236"/>
      <c r="D659" s="1236"/>
      <c r="E659" s="1236"/>
      <c r="F659" s="1236"/>
      <c r="G659" s="1236"/>
      <c r="H659" s="1236"/>
      <c r="I659" s="1236"/>
      <c r="J659" s="1236"/>
      <c r="K659" s="1236"/>
    </row>
    <row r="660" spans="2:11" ht="12.75">
      <c r="B660" s="106"/>
      <c r="C660" s="1548" t="s">
        <v>295</v>
      </c>
      <c r="D660" s="1548"/>
      <c r="E660" s="1548"/>
      <c r="F660" s="1548"/>
      <c r="G660" s="1548"/>
      <c r="H660" s="1548"/>
      <c r="I660" s="1548"/>
      <c r="J660" s="1548"/>
      <c r="K660" s="1548"/>
    </row>
    <row r="661" spans="2:11" ht="12.75">
      <c r="B661" s="683"/>
      <c r="C661" s="1236"/>
      <c r="D661" s="1236"/>
      <c r="E661" s="1236"/>
      <c r="F661" s="1236"/>
      <c r="G661" s="1236"/>
      <c r="H661" s="1236"/>
      <c r="I661" s="1236"/>
      <c r="J661" s="1236"/>
      <c r="K661" s="1236"/>
    </row>
    <row r="662" spans="2:11" ht="12.75">
      <c r="B662" s="1268" t="s">
        <v>271</v>
      </c>
      <c r="C662" s="1274">
        <f t="shared" ref="C662:C673" si="50">SUM(D662+H662)</f>
        <v>49960551</v>
      </c>
      <c r="D662" s="1274">
        <v>235967</v>
      </c>
      <c r="E662" s="1274">
        <v>69271</v>
      </c>
      <c r="F662" s="1274">
        <v>111895</v>
      </c>
      <c r="G662" s="1274">
        <v>54801</v>
      </c>
      <c r="H662" s="1274">
        <v>49724584</v>
      </c>
      <c r="I662" s="1274">
        <v>7150936</v>
      </c>
      <c r="J662" s="1274">
        <v>13108259</v>
      </c>
      <c r="K662" s="1274">
        <v>29465389</v>
      </c>
    </row>
    <row r="663" spans="2:11" ht="12.75">
      <c r="B663" s="1268" t="s">
        <v>272</v>
      </c>
      <c r="C663" s="1274">
        <f t="shared" si="50"/>
        <v>47617324</v>
      </c>
      <c r="D663" s="1274">
        <v>208840</v>
      </c>
      <c r="E663" s="1274">
        <v>57340</v>
      </c>
      <c r="F663" s="1274">
        <v>107364</v>
      </c>
      <c r="G663" s="1274">
        <v>44136</v>
      </c>
      <c r="H663" s="1274">
        <v>47408484</v>
      </c>
      <c r="I663" s="1274">
        <v>6893452</v>
      </c>
      <c r="J663" s="1274">
        <v>11453223</v>
      </c>
      <c r="K663" s="1274">
        <v>29061809</v>
      </c>
    </row>
    <row r="664" spans="2:11" ht="12.75">
      <c r="B664" s="1268" t="s">
        <v>273</v>
      </c>
      <c r="C664" s="1274">
        <f t="shared" si="50"/>
        <v>45810921</v>
      </c>
      <c r="D664" s="1276">
        <v>212047</v>
      </c>
      <c r="E664" s="1276">
        <v>52722</v>
      </c>
      <c r="F664" s="1276">
        <v>104528</v>
      </c>
      <c r="G664" s="1277">
        <v>54797</v>
      </c>
      <c r="H664" s="1274">
        <v>45598874</v>
      </c>
      <c r="I664" s="1276">
        <v>6206047</v>
      </c>
      <c r="J664" s="1276">
        <v>10978459</v>
      </c>
      <c r="K664" s="1276">
        <v>28414368</v>
      </c>
    </row>
    <row r="665" spans="2:11" ht="12.75">
      <c r="B665" s="1268" t="s">
        <v>274</v>
      </c>
      <c r="C665" s="1274">
        <f t="shared" si="50"/>
        <v>37947488</v>
      </c>
      <c r="D665" s="1274">
        <v>152361</v>
      </c>
      <c r="E665" s="1275">
        <v>38008</v>
      </c>
      <c r="F665" s="1275">
        <v>67675</v>
      </c>
      <c r="G665" s="1274">
        <v>46678</v>
      </c>
      <c r="H665" s="1274">
        <v>37795127</v>
      </c>
      <c r="I665" s="1274">
        <v>5250323</v>
      </c>
      <c r="J665" s="1274">
        <v>9742524</v>
      </c>
      <c r="K665" s="1274">
        <v>22802280</v>
      </c>
    </row>
    <row r="666" spans="2:11" ht="12.75">
      <c r="B666" s="1268" t="s">
        <v>275</v>
      </c>
      <c r="C666" s="1274">
        <f t="shared" si="50"/>
        <v>43850100</v>
      </c>
      <c r="D666" s="1279">
        <v>182406</v>
      </c>
      <c r="E666" s="1279">
        <v>49999</v>
      </c>
      <c r="F666" s="1279">
        <v>89839</v>
      </c>
      <c r="G666" s="1279">
        <v>42568</v>
      </c>
      <c r="H666" s="1279">
        <v>43667694</v>
      </c>
      <c r="I666" s="1279">
        <v>6427358</v>
      </c>
      <c r="J666" s="1279">
        <v>9965046</v>
      </c>
      <c r="K666" s="1267">
        <v>27275290</v>
      </c>
    </row>
    <row r="667" spans="2:11" ht="12.75">
      <c r="B667" s="1268" t="s">
        <v>276</v>
      </c>
      <c r="C667" s="1274">
        <f t="shared" si="50"/>
        <v>52025091</v>
      </c>
      <c r="D667" s="1274">
        <v>205453</v>
      </c>
      <c r="E667" s="1275">
        <v>52679</v>
      </c>
      <c r="F667" s="1275">
        <v>121156</v>
      </c>
      <c r="G667" s="1274">
        <v>31618</v>
      </c>
      <c r="H667" s="1274">
        <v>51819638</v>
      </c>
      <c r="I667" s="1274">
        <v>7514997</v>
      </c>
      <c r="J667" s="1274">
        <v>11510571</v>
      </c>
      <c r="K667" s="1274">
        <v>32794070</v>
      </c>
    </row>
    <row r="668" spans="2:11" ht="12.75">
      <c r="B668" s="1268" t="s">
        <v>277</v>
      </c>
      <c r="C668" s="1274">
        <f t="shared" si="50"/>
        <v>54051147</v>
      </c>
      <c r="D668" s="1276">
        <v>228220</v>
      </c>
      <c r="E668" s="1276">
        <v>67664</v>
      </c>
      <c r="F668" s="1276">
        <v>124553</v>
      </c>
      <c r="G668" s="1277">
        <v>36003</v>
      </c>
      <c r="H668" s="1274">
        <v>53822927</v>
      </c>
      <c r="I668" s="1276">
        <v>8725344</v>
      </c>
      <c r="J668" s="1276">
        <v>14051630</v>
      </c>
      <c r="K668" s="1276">
        <v>31045953</v>
      </c>
    </row>
    <row r="669" spans="2:11" ht="12.75">
      <c r="B669" s="1268" t="s">
        <v>278</v>
      </c>
      <c r="C669" s="1274">
        <f t="shared" si="50"/>
        <v>45879866</v>
      </c>
      <c r="D669" s="1276">
        <v>235692</v>
      </c>
      <c r="E669" s="1276">
        <v>57242</v>
      </c>
      <c r="F669" s="1276">
        <v>115636</v>
      </c>
      <c r="G669" s="1277">
        <v>62814</v>
      </c>
      <c r="H669" s="1274">
        <v>45644174</v>
      </c>
      <c r="I669" s="1276">
        <v>6814064</v>
      </c>
      <c r="J669" s="1276">
        <v>12095543</v>
      </c>
      <c r="K669" s="1276">
        <v>26734567</v>
      </c>
    </row>
    <row r="670" spans="2:11" ht="12.75">
      <c r="B670" s="1268" t="s">
        <v>279</v>
      </c>
      <c r="C670" s="1274">
        <f t="shared" si="50"/>
        <v>50006709</v>
      </c>
      <c r="D670" s="1276">
        <v>255535</v>
      </c>
      <c r="E670" s="1276">
        <v>81414</v>
      </c>
      <c r="F670" s="1276">
        <v>142799</v>
      </c>
      <c r="G670" s="1277">
        <v>31322</v>
      </c>
      <c r="H670" s="1274">
        <v>49751174</v>
      </c>
      <c r="I670" s="1276">
        <v>7098072</v>
      </c>
      <c r="J670" s="1276">
        <v>13203179</v>
      </c>
      <c r="K670" s="1276">
        <v>29449923</v>
      </c>
    </row>
    <row r="671" spans="2:11" ht="12.75">
      <c r="B671" s="1268" t="s">
        <v>280</v>
      </c>
      <c r="C671" s="1274">
        <f>SUM(D671+H671)</f>
        <v>49388258</v>
      </c>
      <c r="D671" s="1276">
        <v>269010</v>
      </c>
      <c r="E671" s="1276">
        <v>93543</v>
      </c>
      <c r="F671" s="1276">
        <v>130959</v>
      </c>
      <c r="G671" s="1276">
        <v>44508</v>
      </c>
      <c r="H671" s="1275">
        <v>49119248</v>
      </c>
      <c r="I671" s="1276">
        <v>7503226</v>
      </c>
      <c r="J671" s="1276">
        <v>14927985</v>
      </c>
      <c r="K671" s="1276">
        <v>26688037</v>
      </c>
    </row>
    <row r="672" spans="2:11" ht="12.75">
      <c r="B672" s="1268" t="s">
        <v>281</v>
      </c>
      <c r="C672" s="1274">
        <f>SUM(D672+H672)</f>
        <v>38901473</v>
      </c>
      <c r="D672" s="1276">
        <v>222167</v>
      </c>
      <c r="E672" s="1276">
        <v>52668</v>
      </c>
      <c r="F672" s="1276">
        <v>117595</v>
      </c>
      <c r="G672" s="1276">
        <v>51904</v>
      </c>
      <c r="H672" s="1275">
        <v>38679306</v>
      </c>
      <c r="I672" s="1276">
        <v>6116907</v>
      </c>
      <c r="J672" s="1276">
        <v>12771724</v>
      </c>
      <c r="K672" s="1276">
        <v>19790675</v>
      </c>
    </row>
    <row r="673" spans="2:11" ht="12.75">
      <c r="B673" s="1268" t="s">
        <v>282</v>
      </c>
      <c r="C673" s="1274">
        <f t="shared" si="50"/>
        <v>0</v>
      </c>
      <c r="D673" s="1276"/>
      <c r="E673" s="1276"/>
      <c r="F673" s="1276"/>
      <c r="G673" s="1276"/>
      <c r="H673" s="1276"/>
      <c r="I673" s="1276"/>
      <c r="J673" s="1276"/>
      <c r="K673" s="1276"/>
    </row>
    <row r="674" spans="2:11" ht="12.75">
      <c r="B674" s="1265"/>
      <c r="C674" s="1275"/>
      <c r="D674" s="1275"/>
      <c r="E674" s="1275"/>
      <c r="F674" s="1275"/>
      <c r="G674" s="1275"/>
      <c r="H674" s="1275"/>
      <c r="I674" s="1275"/>
      <c r="J674" s="1275"/>
      <c r="K674" s="1275"/>
    </row>
    <row r="675" spans="2:11" ht="12.75">
      <c r="B675" s="1273">
        <v>2020</v>
      </c>
      <c r="C675" s="1266">
        <f t="shared" ref="C675:K675" si="51">SUM(C662:C673)</f>
        <v>515438928</v>
      </c>
      <c r="D675" s="1266">
        <f t="shared" si="51"/>
        <v>2407698</v>
      </c>
      <c r="E675" s="1266">
        <f t="shared" si="51"/>
        <v>672550</v>
      </c>
      <c r="F675" s="1266">
        <f t="shared" si="51"/>
        <v>1233999</v>
      </c>
      <c r="G675" s="1266">
        <f t="shared" si="51"/>
        <v>501149</v>
      </c>
      <c r="H675" s="1266">
        <f t="shared" si="51"/>
        <v>513031230</v>
      </c>
      <c r="I675" s="1266">
        <f t="shared" si="51"/>
        <v>75700726</v>
      </c>
      <c r="J675" s="1266">
        <f t="shared" si="51"/>
        <v>133808143</v>
      </c>
      <c r="K675" s="1266">
        <f t="shared" si="51"/>
        <v>303522361</v>
      </c>
    </row>
    <row r="676" spans="2:11" ht="12.75">
      <c r="B676" s="690"/>
      <c r="C676" s="1237"/>
      <c r="D676" s="1237"/>
      <c r="E676" s="1237"/>
      <c r="F676" s="1237"/>
      <c r="G676" s="1237"/>
      <c r="H676" s="1237"/>
      <c r="I676" s="1237"/>
      <c r="J676" s="1237"/>
      <c r="K676" s="1237"/>
    </row>
    <row r="677" spans="2:11" ht="12.75" customHeight="1">
      <c r="B677" s="1530" t="s">
        <v>259</v>
      </c>
      <c r="C677" s="1532" t="s">
        <v>22</v>
      </c>
      <c r="D677" s="1532" t="s">
        <v>260</v>
      </c>
      <c r="E677" s="1549" t="s">
        <v>261</v>
      </c>
      <c r="F677" s="1550"/>
      <c r="G677" s="1551"/>
      <c r="H677" s="1552" t="s">
        <v>262</v>
      </c>
      <c r="I677" s="1553" t="s">
        <v>263</v>
      </c>
      <c r="J677" s="1554"/>
      <c r="K677" s="1554"/>
    </row>
    <row r="678" spans="2:11" ht="11.25" customHeight="1">
      <c r="B678" s="1531"/>
      <c r="C678" s="1533"/>
      <c r="D678" s="1533"/>
      <c r="E678" s="1544" t="s">
        <v>300</v>
      </c>
      <c r="F678" s="1532" t="s">
        <v>301</v>
      </c>
      <c r="G678" s="1532" t="s">
        <v>302</v>
      </c>
      <c r="H678" s="1542"/>
      <c r="I678" s="1544" t="s">
        <v>267</v>
      </c>
      <c r="J678" s="1544" t="s">
        <v>24</v>
      </c>
      <c r="K678" s="1532" t="s">
        <v>268</v>
      </c>
    </row>
    <row r="679" spans="2:11" ht="11.25" customHeight="1">
      <c r="B679" s="1531"/>
      <c r="C679" s="1533"/>
      <c r="D679" s="1533"/>
      <c r="E679" s="1545"/>
      <c r="F679" s="1533"/>
      <c r="G679" s="1533"/>
      <c r="H679" s="1542"/>
      <c r="I679" s="1555"/>
      <c r="J679" s="1555"/>
      <c r="K679" s="1556"/>
    </row>
    <row r="680" spans="2:11" ht="12.75">
      <c r="B680" s="680">
        <v>0</v>
      </c>
      <c r="C680" s="1238">
        <v>1</v>
      </c>
      <c r="D680" s="1238">
        <v>2</v>
      </c>
      <c r="E680" s="1239">
        <v>3</v>
      </c>
      <c r="F680" s="1239">
        <v>4</v>
      </c>
      <c r="G680" s="1238">
        <v>5</v>
      </c>
      <c r="H680" s="1238">
        <v>6</v>
      </c>
      <c r="I680" s="1238">
        <v>7</v>
      </c>
      <c r="J680" s="1238">
        <v>8</v>
      </c>
      <c r="K680" s="1238">
        <v>9</v>
      </c>
    </row>
    <row r="681" spans="2:11" ht="12.75">
      <c r="B681" s="683"/>
      <c r="C681" s="1236"/>
      <c r="D681" s="1236"/>
      <c r="E681" s="1236"/>
      <c r="F681" s="1236"/>
      <c r="G681" s="1236"/>
      <c r="H681" s="1236"/>
      <c r="I681" s="1236"/>
      <c r="J681" s="1236"/>
      <c r="K681" s="1236"/>
    </row>
    <row r="682" spans="2:11" ht="12.75">
      <c r="B682" s="106"/>
      <c r="C682" s="1548" t="s">
        <v>296</v>
      </c>
      <c r="D682" s="1548"/>
      <c r="E682" s="1548"/>
      <c r="F682" s="1548"/>
      <c r="G682" s="1548"/>
      <c r="H682" s="1548"/>
      <c r="I682" s="1548"/>
      <c r="J682" s="1548"/>
      <c r="K682" s="1548"/>
    </row>
    <row r="683" spans="2:11" ht="12.75">
      <c r="B683" s="106"/>
      <c r="C683" s="1240"/>
      <c r="D683" s="1240"/>
      <c r="E683" s="1240"/>
      <c r="F683" s="1240"/>
      <c r="G683" s="1240"/>
      <c r="H683" s="1240"/>
      <c r="I683" s="1240"/>
      <c r="J683" s="1240"/>
      <c r="K683" s="1240"/>
    </row>
    <row r="684" spans="2:11" ht="12.75">
      <c r="B684" s="1268" t="s">
        <v>271</v>
      </c>
      <c r="C684" s="1274">
        <f>SUM(D684+H684)</f>
        <v>98406751</v>
      </c>
      <c r="D684" s="1274">
        <v>415255</v>
      </c>
      <c r="E684" s="1274">
        <v>121753</v>
      </c>
      <c r="F684" s="1274">
        <v>197678</v>
      </c>
      <c r="G684" s="1274">
        <v>95824</v>
      </c>
      <c r="H684" s="1274">
        <v>97991496</v>
      </c>
      <c r="I684" s="1274">
        <v>14011279</v>
      </c>
      <c r="J684" s="1274">
        <v>27307209</v>
      </c>
      <c r="K684" s="1274">
        <v>56673008</v>
      </c>
    </row>
    <row r="685" spans="2:11" ht="12.75">
      <c r="B685" s="1268" t="s">
        <v>272</v>
      </c>
      <c r="C685" s="1274">
        <f t="shared" ref="C685:C695" si="52">SUM(D685+H685)</f>
        <v>94273400</v>
      </c>
      <c r="D685" s="1274">
        <v>371528</v>
      </c>
      <c r="E685" s="1274">
        <v>101380</v>
      </c>
      <c r="F685" s="1274">
        <v>190031</v>
      </c>
      <c r="G685" s="1274">
        <v>80117</v>
      </c>
      <c r="H685" s="1274">
        <v>93901872</v>
      </c>
      <c r="I685" s="1274">
        <v>13706847</v>
      </c>
      <c r="J685" s="1274">
        <v>24084327</v>
      </c>
      <c r="K685" s="1274">
        <v>56110698</v>
      </c>
    </row>
    <row r="686" spans="2:11" ht="12.75">
      <c r="B686" s="1268" t="s">
        <v>273</v>
      </c>
      <c r="C686" s="1274">
        <f t="shared" si="52"/>
        <v>89717346</v>
      </c>
      <c r="D686" s="1276">
        <v>372120</v>
      </c>
      <c r="E686" s="1276">
        <v>93526</v>
      </c>
      <c r="F686" s="1276">
        <v>183035</v>
      </c>
      <c r="G686" s="1277">
        <v>95559</v>
      </c>
      <c r="H686" s="1274">
        <v>89345226</v>
      </c>
      <c r="I686" s="1276">
        <v>12115715</v>
      </c>
      <c r="J686" s="1276">
        <v>22514649</v>
      </c>
      <c r="K686" s="1276">
        <v>54714862</v>
      </c>
    </row>
    <row r="687" spans="2:11" ht="12.75">
      <c r="B687" s="1268" t="s">
        <v>274</v>
      </c>
      <c r="C687" s="1274">
        <f t="shared" si="52"/>
        <v>74393739</v>
      </c>
      <c r="D687" s="1274">
        <v>265878</v>
      </c>
      <c r="E687" s="1275">
        <v>66178</v>
      </c>
      <c r="F687" s="1275">
        <v>117616</v>
      </c>
      <c r="G687" s="1275">
        <v>82084</v>
      </c>
      <c r="H687" s="1274">
        <v>74127861</v>
      </c>
      <c r="I687" s="1275">
        <v>10308616</v>
      </c>
      <c r="J687" s="1275">
        <v>20143556</v>
      </c>
      <c r="K687" s="1275">
        <v>43675689</v>
      </c>
    </row>
    <row r="688" spans="2:11" ht="12.75">
      <c r="B688" s="1268" t="s">
        <v>275</v>
      </c>
      <c r="C688" s="1274">
        <f t="shared" si="52"/>
        <v>86208498</v>
      </c>
      <c r="D688" s="1279">
        <v>319898</v>
      </c>
      <c r="E688" s="1279">
        <v>87279</v>
      </c>
      <c r="F688" s="1279">
        <v>156470</v>
      </c>
      <c r="G688" s="1279">
        <v>76149</v>
      </c>
      <c r="H688" s="1279">
        <v>85888600</v>
      </c>
      <c r="I688" s="1279">
        <v>12659354</v>
      </c>
      <c r="J688" s="1279">
        <v>20656790</v>
      </c>
      <c r="K688" s="1279">
        <v>52572456</v>
      </c>
    </row>
    <row r="689" spans="2:12" ht="12.75">
      <c r="B689" s="1268" t="s">
        <v>276</v>
      </c>
      <c r="C689" s="1274">
        <f t="shared" si="52"/>
        <v>101889130</v>
      </c>
      <c r="D689" s="1274">
        <v>360681</v>
      </c>
      <c r="E689" s="1275">
        <v>93221</v>
      </c>
      <c r="F689" s="1275">
        <v>211996</v>
      </c>
      <c r="G689" s="1275">
        <v>55464</v>
      </c>
      <c r="H689" s="1274">
        <v>101528449</v>
      </c>
      <c r="I689" s="1275">
        <v>15174672</v>
      </c>
      <c r="J689" s="1275">
        <v>23731496</v>
      </c>
      <c r="K689" s="1275">
        <v>62622281</v>
      </c>
    </row>
    <row r="690" spans="2:12" ht="12.75">
      <c r="B690" s="1268" t="s">
        <v>277</v>
      </c>
      <c r="C690" s="1274">
        <f>SUM(D690+H690)</f>
        <v>105672362</v>
      </c>
      <c r="D690" s="1276">
        <v>403511</v>
      </c>
      <c r="E690" s="1276">
        <v>119182</v>
      </c>
      <c r="F690" s="1276">
        <v>221232</v>
      </c>
      <c r="G690" s="1277">
        <v>63097</v>
      </c>
      <c r="H690" s="1274">
        <v>105268851</v>
      </c>
      <c r="I690" s="1276">
        <v>17023118</v>
      </c>
      <c r="J690" s="1276">
        <v>28928872</v>
      </c>
      <c r="K690" s="1276">
        <v>59316861</v>
      </c>
    </row>
    <row r="691" spans="2:12" ht="12.75">
      <c r="B691" s="1268" t="s">
        <v>278</v>
      </c>
      <c r="C691" s="1274">
        <f>SUM(D691+H691)</f>
        <v>89888573</v>
      </c>
      <c r="D691" s="1276">
        <v>413288</v>
      </c>
      <c r="E691" s="1276">
        <v>100914</v>
      </c>
      <c r="F691" s="1276">
        <v>202818</v>
      </c>
      <c r="G691" s="1277">
        <v>109556</v>
      </c>
      <c r="H691" s="1274">
        <v>89475285</v>
      </c>
      <c r="I691" s="1276">
        <v>13419764</v>
      </c>
      <c r="J691" s="1276">
        <v>24879574</v>
      </c>
      <c r="K691" s="1276">
        <v>51175947</v>
      </c>
    </row>
    <row r="692" spans="2:12" ht="12.75">
      <c r="B692" s="1268" t="s">
        <v>279</v>
      </c>
      <c r="C692" s="1274">
        <f t="shared" si="52"/>
        <v>98776814</v>
      </c>
      <c r="D692" s="1274">
        <v>449742</v>
      </c>
      <c r="E692" s="1275">
        <v>142399</v>
      </c>
      <c r="F692" s="1275">
        <v>252641</v>
      </c>
      <c r="G692" s="1275">
        <v>54702</v>
      </c>
      <c r="H692" s="1274">
        <v>98327072</v>
      </c>
      <c r="I692" s="1275">
        <v>13985215</v>
      </c>
      <c r="J692" s="1275">
        <v>27586425</v>
      </c>
      <c r="K692" s="1275">
        <v>56755432</v>
      </c>
    </row>
    <row r="693" spans="2:12" ht="12.75">
      <c r="B693" s="1268" t="s">
        <v>280</v>
      </c>
      <c r="C693" s="1274">
        <f t="shared" si="52"/>
        <v>97774164</v>
      </c>
      <c r="D693" s="1276">
        <v>478145</v>
      </c>
      <c r="E693" s="1276">
        <v>164762</v>
      </c>
      <c r="F693" s="1276">
        <v>235023</v>
      </c>
      <c r="G693" s="1276">
        <v>78360</v>
      </c>
      <c r="H693" s="1275">
        <v>97296019</v>
      </c>
      <c r="I693" s="1276">
        <v>14828737</v>
      </c>
      <c r="J693" s="1276">
        <v>31240799</v>
      </c>
      <c r="K693" s="1276">
        <v>51226483</v>
      </c>
    </row>
    <row r="694" spans="2:12" ht="12.75">
      <c r="B694" s="1268" t="s">
        <v>281</v>
      </c>
      <c r="C694" s="1274">
        <f t="shared" si="52"/>
        <v>81593253</v>
      </c>
      <c r="D694" s="1276">
        <v>392463</v>
      </c>
      <c r="E694" s="1276">
        <v>92244</v>
      </c>
      <c r="F694" s="1276">
        <v>209689</v>
      </c>
      <c r="G694" s="1276">
        <v>90530</v>
      </c>
      <c r="H694" s="1275">
        <v>81200790</v>
      </c>
      <c r="I694" s="1276">
        <v>12068851</v>
      </c>
      <c r="J694" s="1276">
        <v>26605968</v>
      </c>
      <c r="K694" s="1276">
        <v>42525971</v>
      </c>
    </row>
    <row r="695" spans="2:12" ht="12.75">
      <c r="B695" s="1268" t="s">
        <v>282</v>
      </c>
      <c r="C695" s="1274">
        <f t="shared" si="52"/>
        <v>0</v>
      </c>
      <c r="D695" s="1276"/>
      <c r="E695" s="1276"/>
      <c r="F695" s="1276"/>
      <c r="G695" s="1277"/>
      <c r="H695" s="1278"/>
      <c r="I695" s="1276"/>
      <c r="J695" s="1276"/>
      <c r="K695" s="1276"/>
    </row>
    <row r="696" spans="2:12" ht="12.75">
      <c r="B696" s="1268"/>
      <c r="C696" s="1272"/>
      <c r="D696" s="1269"/>
      <c r="E696" s="1270"/>
      <c r="F696" s="1270"/>
      <c r="G696" s="1270"/>
      <c r="H696" s="1269"/>
      <c r="I696" s="1270"/>
      <c r="J696" s="1270"/>
      <c r="K696" s="1270"/>
    </row>
    <row r="697" spans="2:12" ht="12.75">
      <c r="B697" s="1273">
        <v>2020</v>
      </c>
      <c r="C697" s="1271">
        <f t="shared" ref="C697:K697" si="53">SUM(C684:C695)</f>
        <v>1018594030</v>
      </c>
      <c r="D697" s="1271">
        <f t="shared" si="53"/>
        <v>4242509</v>
      </c>
      <c r="E697" s="1271">
        <f t="shared" si="53"/>
        <v>1182838</v>
      </c>
      <c r="F697" s="1271">
        <f t="shared" si="53"/>
        <v>2178229</v>
      </c>
      <c r="G697" s="1271">
        <f t="shared" si="53"/>
        <v>881442</v>
      </c>
      <c r="H697" s="1271">
        <f t="shared" si="53"/>
        <v>1014351521</v>
      </c>
      <c r="I697" s="1271">
        <f t="shared" si="53"/>
        <v>149302168</v>
      </c>
      <c r="J697" s="1271">
        <f t="shared" si="53"/>
        <v>277679665</v>
      </c>
      <c r="K697" s="1271">
        <f t="shared" si="53"/>
        <v>587369688</v>
      </c>
    </row>
    <row r="700" spans="2:12" ht="20.25" thickBot="1">
      <c r="B700" s="106"/>
      <c r="C700" s="106"/>
      <c r="D700" s="106"/>
      <c r="E700" s="1081"/>
      <c r="F700" s="1082" t="s">
        <v>297</v>
      </c>
      <c r="G700" s="1082"/>
      <c r="H700" s="1082"/>
      <c r="I700" s="1082"/>
      <c r="J700" s="1083"/>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66">
        <f t="shared" si="62"/>
        <v>646.99931536027259</v>
      </c>
      <c r="L711"/>
    </row>
    <row r="712" spans="2:12" ht="16.5" thickBot="1">
      <c r="B712" s="543" t="s">
        <v>282</v>
      </c>
      <c r="C712" s="565" t="e">
        <f t="shared" ref="C712" si="63">C695/C656</f>
        <v>#DIV/0!</v>
      </c>
      <c r="D712" s="565" t="e">
        <f>D695/D656</f>
        <v>#DIV/0!</v>
      </c>
      <c r="E712" s="565" t="e">
        <f t="shared" ref="E712:K712" si="64">E695/E656</f>
        <v>#DIV/0!</v>
      </c>
      <c r="F712" s="565" t="e">
        <f t="shared" si="64"/>
        <v>#DIV/0!</v>
      </c>
      <c r="G712" s="565" t="e">
        <f t="shared" si="64"/>
        <v>#DIV/0!</v>
      </c>
      <c r="H712" s="565" t="e">
        <f t="shared" si="64"/>
        <v>#DIV/0!</v>
      </c>
      <c r="I712" s="565" t="e">
        <f t="shared" si="64"/>
        <v>#DIV/0!</v>
      </c>
      <c r="J712" s="565" t="e">
        <f t="shared" si="64"/>
        <v>#DIV/0!</v>
      </c>
      <c r="K712" s="1221" t="e">
        <f t="shared" si="64"/>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I39" sqref="I39"/>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19" t="s">
        <v>453</v>
      </c>
      <c r="B1" s="1619"/>
      <c r="C1" s="1619"/>
      <c r="D1" s="1619"/>
      <c r="E1" s="1619"/>
      <c r="F1" s="1619"/>
      <c r="G1" s="1619"/>
      <c r="H1" s="1619"/>
      <c r="I1" s="1619"/>
      <c r="J1" s="1619"/>
      <c r="K1" s="1619"/>
      <c r="L1" s="1619"/>
      <c r="M1" s="1619"/>
      <c r="N1" s="1619"/>
    </row>
    <row r="2" spans="1:20" ht="13.5" thickBot="1">
      <c r="B2" s="913"/>
      <c r="C2" s="913"/>
      <c r="D2" s="913"/>
      <c r="E2" s="913"/>
      <c r="F2" s="913"/>
      <c r="G2" s="914" t="s">
        <v>343</v>
      </c>
      <c r="H2" s="913"/>
      <c r="I2" s="913"/>
      <c r="J2" s="913"/>
      <c r="K2" s="913"/>
      <c r="L2" s="913"/>
      <c r="M2" s="913"/>
      <c r="N2" s="913"/>
    </row>
    <row r="3" spans="1:20" ht="14.25" thickBot="1">
      <c r="A3" s="915" t="s">
        <v>344</v>
      </c>
      <c r="B3" s="916" t="s">
        <v>219</v>
      </c>
      <c r="C3" s="916" t="s">
        <v>220</v>
      </c>
      <c r="D3" s="916" t="s">
        <v>221</v>
      </c>
      <c r="E3" s="916" t="s">
        <v>222</v>
      </c>
      <c r="F3" s="916" t="s">
        <v>223</v>
      </c>
      <c r="G3" s="916" t="s">
        <v>224</v>
      </c>
      <c r="H3" s="916" t="s">
        <v>225</v>
      </c>
      <c r="I3" s="916" t="s">
        <v>226</v>
      </c>
      <c r="J3" s="916" t="s">
        <v>227</v>
      </c>
      <c r="K3" s="916" t="s">
        <v>228</v>
      </c>
      <c r="L3" s="916" t="s">
        <v>229</v>
      </c>
      <c r="M3" s="916" t="s">
        <v>230</v>
      </c>
      <c r="N3" s="916" t="s">
        <v>237</v>
      </c>
    </row>
    <row r="4" spans="1:20" ht="13.5">
      <c r="A4" s="917">
        <v>2004</v>
      </c>
      <c r="B4" s="918">
        <v>299.39999999999998</v>
      </c>
      <c r="C4" s="918">
        <v>296.39999999999998</v>
      </c>
      <c r="D4" s="918">
        <v>293.7</v>
      </c>
      <c r="E4" s="918">
        <v>293.5</v>
      </c>
      <c r="F4" s="918">
        <v>293.5</v>
      </c>
      <c r="G4" s="918">
        <v>291.60000000000002</v>
      </c>
      <c r="H4" s="918">
        <v>290.2</v>
      </c>
      <c r="I4" s="918">
        <v>286.3</v>
      </c>
      <c r="J4" s="918">
        <v>285.39999999999998</v>
      </c>
      <c r="K4" s="918">
        <v>285.10000000000002</v>
      </c>
      <c r="L4" s="918">
        <v>291.2</v>
      </c>
      <c r="M4" s="918">
        <v>297.8</v>
      </c>
      <c r="N4" s="919">
        <v>291.3</v>
      </c>
    </row>
    <row r="5" spans="1:20" ht="13.5">
      <c r="A5" s="920">
        <v>2005</v>
      </c>
      <c r="B5" s="921">
        <v>304.10000000000002</v>
      </c>
      <c r="C5" s="921">
        <v>308.10000000000002</v>
      </c>
      <c r="D5" s="921">
        <v>308.2</v>
      </c>
      <c r="E5" s="921">
        <v>310.89999999999998</v>
      </c>
      <c r="F5" s="921">
        <v>309.89999999999998</v>
      </c>
      <c r="G5" s="921">
        <v>309.10000000000002</v>
      </c>
      <c r="H5" s="921">
        <v>307</v>
      </c>
      <c r="I5" s="921">
        <v>300.60000000000002</v>
      </c>
      <c r="J5" s="921">
        <v>303.3</v>
      </c>
      <c r="K5" s="921">
        <v>304.3</v>
      </c>
      <c r="L5" s="921">
        <v>311.8</v>
      </c>
      <c r="M5" s="921">
        <v>315.5</v>
      </c>
      <c r="N5" s="922">
        <v>307.60000000000002</v>
      </c>
    </row>
    <row r="6" spans="1:20" ht="13.5">
      <c r="A6" s="920">
        <v>2006</v>
      </c>
      <c r="B6" s="921">
        <v>317.10000000000002</v>
      </c>
      <c r="C6" s="921">
        <v>319.89999999999998</v>
      </c>
      <c r="D6" s="921">
        <v>324</v>
      </c>
      <c r="E6" s="921">
        <v>319.5</v>
      </c>
      <c r="F6" s="921">
        <v>325.8</v>
      </c>
      <c r="G6" s="921">
        <v>323.8</v>
      </c>
      <c r="H6" s="921">
        <v>312.8</v>
      </c>
      <c r="I6" s="921">
        <v>313</v>
      </c>
      <c r="J6" s="921">
        <v>315.2</v>
      </c>
      <c r="K6" s="921">
        <v>311.2</v>
      </c>
      <c r="L6" s="921">
        <v>316.2</v>
      </c>
      <c r="M6" s="921">
        <v>321.8</v>
      </c>
      <c r="N6" s="922">
        <v>318.7</v>
      </c>
    </row>
    <row r="7" spans="1:20" ht="13.5">
      <c r="A7" s="920">
        <v>2007</v>
      </c>
      <c r="B7" s="921">
        <v>325.7</v>
      </c>
      <c r="C7" s="921">
        <v>327.9</v>
      </c>
      <c r="D7" s="921">
        <v>329.1</v>
      </c>
      <c r="E7" s="921">
        <v>329.9</v>
      </c>
      <c r="F7" s="921">
        <v>328.7</v>
      </c>
      <c r="G7" s="921">
        <v>330</v>
      </c>
      <c r="H7" s="921">
        <v>327.9</v>
      </c>
      <c r="I7" s="921">
        <v>324</v>
      </c>
      <c r="J7" s="921">
        <v>329.3</v>
      </c>
      <c r="K7" s="921">
        <v>312.8</v>
      </c>
      <c r="L7" s="921">
        <v>317.5</v>
      </c>
      <c r="M7" s="921">
        <v>319</v>
      </c>
      <c r="N7" s="922">
        <v>325.39999999999998</v>
      </c>
    </row>
    <row r="8" spans="1:20" ht="13.5">
      <c r="A8" s="920">
        <v>2008</v>
      </c>
      <c r="B8" s="921">
        <v>326.5</v>
      </c>
      <c r="C8" s="921">
        <v>327</v>
      </c>
      <c r="D8" s="921">
        <v>324.5</v>
      </c>
      <c r="E8" s="921">
        <v>322.60000000000002</v>
      </c>
      <c r="F8" s="921">
        <v>325.7</v>
      </c>
      <c r="G8" s="921">
        <v>323.8</v>
      </c>
      <c r="H8" s="921">
        <v>317</v>
      </c>
      <c r="I8" s="921">
        <v>314.39999999999998</v>
      </c>
      <c r="J8" s="921">
        <v>314.60000000000002</v>
      </c>
      <c r="K8" s="921">
        <v>310.5</v>
      </c>
      <c r="L8" s="921">
        <v>315.10000000000002</v>
      </c>
      <c r="M8" s="921">
        <v>321.7</v>
      </c>
      <c r="N8" s="922">
        <v>320.39999999999998</v>
      </c>
    </row>
    <row r="9" spans="1:20" ht="13.5">
      <c r="A9" s="920">
        <v>2009</v>
      </c>
      <c r="B9" s="921">
        <v>322.2</v>
      </c>
      <c r="C9" s="921">
        <v>324.3</v>
      </c>
      <c r="D9" s="921">
        <v>325.89999999999998</v>
      </c>
      <c r="E9" s="921">
        <v>324.2</v>
      </c>
      <c r="F9" s="921">
        <v>325.3</v>
      </c>
      <c r="G9" s="921">
        <v>324.5</v>
      </c>
      <c r="H9" s="921">
        <v>323.3</v>
      </c>
      <c r="I9" s="921">
        <v>316.2</v>
      </c>
      <c r="J9" s="921">
        <v>320.10000000000002</v>
      </c>
      <c r="K9" s="921">
        <v>320</v>
      </c>
      <c r="L9" s="921">
        <v>324.5</v>
      </c>
      <c r="M9" s="921">
        <v>330</v>
      </c>
      <c r="N9" s="923">
        <v>323.60000000000002</v>
      </c>
    </row>
    <row r="10" spans="1:20" ht="13.5">
      <c r="A10" s="920">
        <v>2010</v>
      </c>
      <c r="B10" s="921">
        <v>333.4</v>
      </c>
      <c r="C10" s="921">
        <v>341.3</v>
      </c>
      <c r="D10" s="921">
        <v>335.1</v>
      </c>
      <c r="E10" s="921">
        <v>343.1</v>
      </c>
      <c r="F10" s="921">
        <v>346.2</v>
      </c>
      <c r="G10" s="921">
        <v>345.9</v>
      </c>
      <c r="H10" s="921">
        <v>340.4</v>
      </c>
      <c r="I10" s="921">
        <v>336.9</v>
      </c>
      <c r="J10" s="921">
        <v>334.2</v>
      </c>
      <c r="K10" s="921">
        <v>325.7</v>
      </c>
      <c r="L10" s="921">
        <v>326.39999999999998</v>
      </c>
      <c r="M10" s="921">
        <v>326.3</v>
      </c>
      <c r="N10" s="923">
        <v>335.8</v>
      </c>
    </row>
    <row r="11" spans="1:20" ht="13.5">
      <c r="A11" s="920">
        <v>2011</v>
      </c>
      <c r="B11" s="921">
        <v>325.60000000000002</v>
      </c>
      <c r="C11" s="921">
        <v>323.5</v>
      </c>
      <c r="D11" s="921">
        <v>322.8</v>
      </c>
      <c r="E11" s="921">
        <v>323</v>
      </c>
      <c r="F11" s="921">
        <v>326.89999999999998</v>
      </c>
      <c r="G11" s="921">
        <v>323.39999999999998</v>
      </c>
      <c r="H11" s="921">
        <v>321.10000000000002</v>
      </c>
      <c r="I11" s="921">
        <v>317.7</v>
      </c>
      <c r="J11" s="921">
        <v>313</v>
      </c>
      <c r="K11" s="921">
        <v>312.89999999999998</v>
      </c>
      <c r="L11" s="921">
        <v>315.60000000000002</v>
      </c>
      <c r="M11" s="921">
        <v>322.10000000000002</v>
      </c>
      <c r="N11" s="923">
        <v>320.7</v>
      </c>
    </row>
    <row r="12" spans="1:20" ht="13.5">
      <c r="A12" s="924">
        <v>2012</v>
      </c>
      <c r="B12" s="925">
        <v>324.89999999999998</v>
      </c>
      <c r="C12" s="925">
        <v>327.2</v>
      </c>
      <c r="D12" s="925">
        <v>329</v>
      </c>
      <c r="E12" s="925">
        <v>329.8</v>
      </c>
      <c r="F12" s="925">
        <v>334.6</v>
      </c>
      <c r="G12" s="925">
        <v>336.3</v>
      </c>
      <c r="H12" s="925">
        <v>330.7</v>
      </c>
      <c r="I12" s="925">
        <v>326.3</v>
      </c>
      <c r="J12" s="925">
        <v>325.7</v>
      </c>
      <c r="K12" s="925">
        <v>322</v>
      </c>
      <c r="L12" s="925">
        <v>327.2</v>
      </c>
      <c r="M12" s="925">
        <v>330.6</v>
      </c>
      <c r="N12" s="926">
        <v>328.9</v>
      </c>
    </row>
    <row r="13" spans="1:20" ht="13.5">
      <c r="A13" s="924">
        <v>2013</v>
      </c>
      <c r="B13" s="925">
        <v>334</v>
      </c>
      <c r="C13" s="925">
        <v>336.5</v>
      </c>
      <c r="D13" s="925">
        <v>334.9</v>
      </c>
      <c r="E13" s="925">
        <v>338</v>
      </c>
      <c r="F13" s="925">
        <v>338.8</v>
      </c>
      <c r="G13" s="925">
        <v>343</v>
      </c>
      <c r="H13" s="925">
        <v>338.6</v>
      </c>
      <c r="I13" s="925">
        <v>334</v>
      </c>
      <c r="J13" s="925">
        <v>329.8</v>
      </c>
      <c r="K13" s="925">
        <v>328.9</v>
      </c>
      <c r="L13" s="925">
        <v>331</v>
      </c>
      <c r="M13" s="925">
        <v>333.1</v>
      </c>
      <c r="N13" s="926">
        <v>335.2</v>
      </c>
      <c r="Q13"/>
      <c r="R13"/>
      <c r="S13"/>
      <c r="T13"/>
    </row>
    <row r="14" spans="1:20" ht="13.5">
      <c r="A14" s="924">
        <v>2014</v>
      </c>
      <c r="B14" s="925">
        <v>335.3</v>
      </c>
      <c r="C14" s="925">
        <v>339.5</v>
      </c>
      <c r="D14" s="925">
        <v>336</v>
      </c>
      <c r="E14" s="925">
        <v>338.1</v>
      </c>
      <c r="F14" s="925">
        <v>336</v>
      </c>
      <c r="G14" s="925">
        <v>336.1</v>
      </c>
      <c r="H14" s="925">
        <v>331.4</v>
      </c>
      <c r="I14" s="925">
        <v>332.4</v>
      </c>
      <c r="J14" s="925">
        <v>327.3</v>
      </c>
      <c r="K14" s="925">
        <v>326.3</v>
      </c>
      <c r="L14" s="925">
        <v>328.5</v>
      </c>
      <c r="M14" s="925">
        <v>340.6</v>
      </c>
      <c r="N14" s="926">
        <v>333.6</v>
      </c>
      <c r="Q14"/>
      <c r="R14"/>
      <c r="S14"/>
      <c r="T14"/>
    </row>
    <row r="15" spans="1:20" ht="13.5">
      <c r="A15" s="927">
        <v>2015</v>
      </c>
      <c r="B15" s="928">
        <v>336</v>
      </c>
      <c r="C15" s="928">
        <v>338.9</v>
      </c>
      <c r="D15" s="928">
        <v>339.7</v>
      </c>
      <c r="E15" s="928">
        <v>340.8</v>
      </c>
      <c r="F15" s="928">
        <v>346.1</v>
      </c>
      <c r="G15" s="928">
        <v>343.9</v>
      </c>
      <c r="H15" s="928">
        <v>339.4</v>
      </c>
      <c r="I15" s="928">
        <v>334</v>
      </c>
      <c r="J15" s="928">
        <v>332.9</v>
      </c>
      <c r="K15" s="928">
        <v>331.2</v>
      </c>
      <c r="L15" s="928">
        <v>332.8</v>
      </c>
      <c r="M15" s="928">
        <v>335.4</v>
      </c>
      <c r="N15" s="929">
        <v>337.6</v>
      </c>
      <c r="Q15"/>
      <c r="R15"/>
      <c r="S15"/>
      <c r="T15"/>
    </row>
    <row r="16" spans="1:20" ht="13.5">
      <c r="A16" s="927">
        <v>2016</v>
      </c>
      <c r="B16" s="928">
        <v>335.2</v>
      </c>
      <c r="C16" s="928">
        <v>337.7</v>
      </c>
      <c r="D16" s="928">
        <v>338.5</v>
      </c>
      <c r="E16" s="928">
        <v>340.3</v>
      </c>
      <c r="F16" s="928">
        <v>345.4</v>
      </c>
      <c r="G16" s="928">
        <v>342.5</v>
      </c>
      <c r="H16" s="928">
        <v>339.1</v>
      </c>
      <c r="I16" s="928">
        <v>336.7</v>
      </c>
      <c r="J16" s="928">
        <v>336</v>
      </c>
      <c r="K16" s="928">
        <v>338.1</v>
      </c>
      <c r="L16" s="928">
        <v>339.8</v>
      </c>
      <c r="M16" s="928">
        <v>343.5</v>
      </c>
      <c r="N16" s="929">
        <v>339.5</v>
      </c>
      <c r="Q16"/>
      <c r="R16"/>
      <c r="S16"/>
      <c r="T16"/>
    </row>
    <row r="17" spans="1:20" ht="13.5">
      <c r="A17" s="927">
        <v>2017</v>
      </c>
      <c r="B17" s="928">
        <v>343.84877560849145</v>
      </c>
      <c r="C17" s="928">
        <v>344.01260355448568</v>
      </c>
      <c r="D17" s="928">
        <v>345.08323788722237</v>
      </c>
      <c r="E17" s="928">
        <v>349.4260933003689</v>
      </c>
      <c r="F17" s="928">
        <v>351.85998819252393</v>
      </c>
      <c r="G17" s="928">
        <v>351.12109667545815</v>
      </c>
      <c r="H17" s="928">
        <v>346.75726994620067</v>
      </c>
      <c r="I17" s="928">
        <v>344.85589941972938</v>
      </c>
      <c r="J17" s="928">
        <v>342.09908231074832</v>
      </c>
      <c r="K17" s="928">
        <v>340.25607000681453</v>
      </c>
      <c r="L17" s="928">
        <v>343.96423731809307</v>
      </c>
      <c r="M17" s="928">
        <v>345.17611667491775</v>
      </c>
      <c r="N17" s="929">
        <v>345.73613890143946</v>
      </c>
      <c r="Q17"/>
      <c r="R17"/>
      <c r="S17"/>
      <c r="T17"/>
    </row>
    <row r="18" spans="1:20" ht="13.5">
      <c r="A18" s="927">
        <v>2018</v>
      </c>
      <c r="B18" s="928">
        <v>328.68883172082138</v>
      </c>
      <c r="C18" s="928">
        <v>335.33083028686195</v>
      </c>
      <c r="D18" s="928">
        <v>339.13477331184731</v>
      </c>
      <c r="E18" s="928">
        <v>352.1288362407397</v>
      </c>
      <c r="F18" s="928">
        <v>354.40806226015781</v>
      </c>
      <c r="G18" s="928">
        <v>352.31798629918734</v>
      </c>
      <c r="H18" s="928">
        <v>349.02563708344542</v>
      </c>
      <c r="I18" s="928">
        <v>347.00933631012759</v>
      </c>
      <c r="J18" s="928">
        <v>345.11329021489684</v>
      </c>
      <c r="K18" s="928">
        <v>347.11988043981063</v>
      </c>
      <c r="L18" s="928">
        <v>349.40972512323503</v>
      </c>
      <c r="M18" s="928">
        <v>350.98601398601369</v>
      </c>
      <c r="N18" s="929">
        <v>345.25543478260863</v>
      </c>
      <c r="Q18"/>
      <c r="R18"/>
      <c r="S18"/>
      <c r="T18"/>
    </row>
    <row r="19" spans="1:20" ht="13.5">
      <c r="A19" s="1093">
        <v>2019</v>
      </c>
      <c r="B19" s="1094">
        <v>354.37491656654714</v>
      </c>
      <c r="C19" s="1094">
        <v>356.43838796545651</v>
      </c>
      <c r="D19" s="1094">
        <v>357.2969949465724</v>
      </c>
      <c r="E19" s="1094">
        <v>357.47446683623537</v>
      </c>
      <c r="F19" s="1094">
        <v>361.2054005838466</v>
      </c>
      <c r="G19" s="1094">
        <v>357.93540852897377</v>
      </c>
      <c r="H19" s="1094">
        <v>354.2490676912646</v>
      </c>
      <c r="I19" s="1094">
        <v>353.13528487554794</v>
      </c>
      <c r="J19" s="1094">
        <v>352.05841293166753</v>
      </c>
      <c r="K19" s="1094">
        <v>345</v>
      </c>
      <c r="L19" s="1094">
        <v>349.6</v>
      </c>
      <c r="M19" s="1094">
        <v>354.4</v>
      </c>
      <c r="N19" s="1095">
        <v>354.2</v>
      </c>
    </row>
    <row r="20" spans="1:20" ht="14.25" thickBot="1">
      <c r="A20" s="930">
        <v>2020</v>
      </c>
      <c r="B20" s="931">
        <v>354.8</v>
      </c>
      <c r="C20" s="931">
        <v>355</v>
      </c>
      <c r="D20" s="931">
        <v>356.13</v>
      </c>
      <c r="E20" s="931">
        <v>354.02</v>
      </c>
      <c r="F20" s="931">
        <v>356.2</v>
      </c>
      <c r="G20" s="931">
        <v>358.1</v>
      </c>
      <c r="H20" s="931">
        <v>352.8</v>
      </c>
      <c r="I20" s="931">
        <v>350.8</v>
      </c>
      <c r="J20" s="931">
        <v>346.7</v>
      </c>
      <c r="K20" s="931">
        <v>345</v>
      </c>
      <c r="L20" s="931">
        <v>347.8</v>
      </c>
      <c r="M20" s="931">
        <v>347.4</v>
      </c>
      <c r="N20" s="932">
        <v>352.3</v>
      </c>
    </row>
    <row r="21" spans="1:20">
      <c r="Q21"/>
      <c r="R21"/>
      <c r="S21"/>
      <c r="T21"/>
    </row>
    <row r="22" spans="1:20" ht="13.5" thickBot="1">
      <c r="B22" s="913"/>
      <c r="C22" s="913"/>
      <c r="D22" s="913"/>
      <c r="E22" s="913"/>
      <c r="F22" s="913"/>
      <c r="G22" s="933" t="s">
        <v>345</v>
      </c>
      <c r="H22" s="913"/>
      <c r="I22" s="913"/>
      <c r="J22" s="913"/>
      <c r="K22" s="913"/>
      <c r="L22" s="913"/>
      <c r="M22" s="913"/>
      <c r="N22" s="934"/>
      <c r="Q22"/>
      <c r="R22"/>
      <c r="S22"/>
      <c r="T22"/>
    </row>
    <row r="23" spans="1:20" ht="14.25" thickBot="1">
      <c r="A23" s="915" t="s">
        <v>344</v>
      </c>
      <c r="B23" s="916" t="s">
        <v>219</v>
      </c>
      <c r="C23" s="916" t="s">
        <v>220</v>
      </c>
      <c r="D23" s="916" t="s">
        <v>221</v>
      </c>
      <c r="E23" s="916" t="s">
        <v>222</v>
      </c>
      <c r="F23" s="916" t="s">
        <v>223</v>
      </c>
      <c r="G23" s="916" t="s">
        <v>224</v>
      </c>
      <c r="H23" s="916" t="s">
        <v>225</v>
      </c>
      <c r="I23" s="916" t="s">
        <v>226</v>
      </c>
      <c r="J23" s="916" t="s">
        <v>227</v>
      </c>
      <c r="K23" s="916" t="s">
        <v>228</v>
      </c>
      <c r="L23" s="916" t="s">
        <v>229</v>
      </c>
      <c r="M23" s="916" t="s">
        <v>230</v>
      </c>
      <c r="N23" s="916" t="s">
        <v>237</v>
      </c>
      <c r="Q23"/>
      <c r="R23"/>
      <c r="S23"/>
      <c r="T23"/>
    </row>
    <row r="24" spans="1:20" ht="13.5">
      <c r="A24" s="917">
        <v>2004</v>
      </c>
      <c r="B24" s="918">
        <v>272.2</v>
      </c>
      <c r="C24" s="918">
        <v>271.5</v>
      </c>
      <c r="D24" s="918">
        <v>272</v>
      </c>
      <c r="E24" s="918">
        <v>273.10000000000002</v>
      </c>
      <c r="F24" s="918">
        <v>267.2</v>
      </c>
      <c r="G24" s="918">
        <v>269.60000000000002</v>
      </c>
      <c r="H24" s="918">
        <v>261.5</v>
      </c>
      <c r="I24" s="918">
        <v>261.39999999999998</v>
      </c>
      <c r="J24" s="918">
        <v>264.8</v>
      </c>
      <c r="K24" s="918">
        <v>267</v>
      </c>
      <c r="L24" s="918">
        <v>266.39999999999998</v>
      </c>
      <c r="M24" s="918">
        <v>271.3</v>
      </c>
      <c r="N24" s="919">
        <v>267.3</v>
      </c>
      <c r="Q24"/>
      <c r="R24"/>
      <c r="S24"/>
      <c r="T24"/>
    </row>
    <row r="25" spans="1:20" ht="13.5">
      <c r="A25" s="920">
        <v>2005</v>
      </c>
      <c r="B25" s="921">
        <v>272.10000000000002</v>
      </c>
      <c r="C25" s="921">
        <v>274.8</v>
      </c>
      <c r="D25" s="921">
        <v>271.8</v>
      </c>
      <c r="E25" s="921">
        <v>273.39999999999998</v>
      </c>
      <c r="F25" s="921">
        <v>271</v>
      </c>
      <c r="G25" s="921">
        <v>266.39999999999998</v>
      </c>
      <c r="H25" s="921">
        <v>264.60000000000002</v>
      </c>
      <c r="I25" s="921">
        <v>261.10000000000002</v>
      </c>
      <c r="J25" s="921">
        <v>266.60000000000002</v>
      </c>
      <c r="K25" s="921">
        <v>272.5</v>
      </c>
      <c r="L25" s="921">
        <v>270.60000000000002</v>
      </c>
      <c r="M25" s="921">
        <v>272.39999999999998</v>
      </c>
      <c r="N25" s="922">
        <v>269.2</v>
      </c>
      <c r="Q25"/>
      <c r="R25"/>
      <c r="S25"/>
      <c r="T25"/>
    </row>
    <row r="26" spans="1:20" ht="13.5">
      <c r="A26" s="920">
        <v>2006</v>
      </c>
      <c r="B26" s="921">
        <v>275.10000000000002</v>
      </c>
      <c r="C26" s="921">
        <v>273.39999999999998</v>
      </c>
      <c r="D26" s="921">
        <v>273.39999999999998</v>
      </c>
      <c r="E26" s="921">
        <v>272.89999999999998</v>
      </c>
      <c r="F26" s="921">
        <v>270.39999999999998</v>
      </c>
      <c r="G26" s="921">
        <v>264.2</v>
      </c>
      <c r="H26" s="921">
        <v>260.2</v>
      </c>
      <c r="I26" s="921">
        <v>258.10000000000002</v>
      </c>
      <c r="J26" s="921">
        <v>263.5</v>
      </c>
      <c r="K26" s="921">
        <v>263.89999999999998</v>
      </c>
      <c r="L26" s="921">
        <v>264.89999999999998</v>
      </c>
      <c r="M26" s="921">
        <v>266.89999999999998</v>
      </c>
      <c r="N26" s="922">
        <v>267.5</v>
      </c>
      <c r="Q26"/>
      <c r="R26"/>
      <c r="S26"/>
      <c r="T26"/>
    </row>
    <row r="27" spans="1:20" ht="13.5">
      <c r="A27" s="920">
        <v>2007</v>
      </c>
      <c r="B27" s="921">
        <v>274.10000000000002</v>
      </c>
      <c r="C27" s="921">
        <v>274.89999999999998</v>
      </c>
      <c r="D27" s="921">
        <v>274</v>
      </c>
      <c r="E27" s="921">
        <v>272.3</v>
      </c>
      <c r="F27" s="921">
        <v>271.89999999999998</v>
      </c>
      <c r="G27" s="921">
        <v>269.2</v>
      </c>
      <c r="H27" s="921">
        <v>267.89999999999998</v>
      </c>
      <c r="I27" s="921">
        <v>264.60000000000002</v>
      </c>
      <c r="J27" s="921">
        <v>266</v>
      </c>
      <c r="K27" s="921">
        <v>268.8</v>
      </c>
      <c r="L27" s="921">
        <v>269.10000000000002</v>
      </c>
      <c r="M27" s="921">
        <v>271.60000000000002</v>
      </c>
      <c r="N27" s="922">
        <v>270.2</v>
      </c>
      <c r="Q27"/>
      <c r="R27"/>
      <c r="S27"/>
      <c r="T27"/>
    </row>
    <row r="28" spans="1:20" ht="13.5">
      <c r="A28" s="920">
        <v>2008</v>
      </c>
      <c r="B28" s="921">
        <v>273.89999999999998</v>
      </c>
      <c r="C28" s="921">
        <v>274.89999999999998</v>
      </c>
      <c r="D28" s="921">
        <v>273.8</v>
      </c>
      <c r="E28" s="921">
        <v>270</v>
      </c>
      <c r="F28" s="921">
        <v>271.89999999999998</v>
      </c>
      <c r="G28" s="921">
        <v>270.5</v>
      </c>
      <c r="H28" s="921">
        <v>268.60000000000002</v>
      </c>
      <c r="I28" s="921">
        <v>265</v>
      </c>
      <c r="J28" s="921">
        <v>266.5</v>
      </c>
      <c r="K28" s="921">
        <v>266.60000000000002</v>
      </c>
      <c r="L28" s="921">
        <v>269.7</v>
      </c>
      <c r="M28" s="921">
        <v>274.60000000000002</v>
      </c>
      <c r="N28" s="922">
        <v>270.3</v>
      </c>
      <c r="Q28"/>
      <c r="R28"/>
      <c r="S28"/>
      <c r="T28"/>
    </row>
    <row r="29" spans="1:20" ht="13.5">
      <c r="A29" s="920">
        <v>2009</v>
      </c>
      <c r="B29" s="921">
        <v>276.8</v>
      </c>
      <c r="C29" s="921">
        <v>274.3</v>
      </c>
      <c r="D29" s="921">
        <v>276.39999999999998</v>
      </c>
      <c r="E29" s="921">
        <v>273.60000000000002</v>
      </c>
      <c r="F29" s="921">
        <v>273.8</v>
      </c>
      <c r="G29" s="921">
        <v>272.10000000000002</v>
      </c>
      <c r="H29" s="921">
        <v>268.60000000000002</v>
      </c>
      <c r="I29" s="921">
        <v>266.8</v>
      </c>
      <c r="J29" s="921">
        <v>269.5</v>
      </c>
      <c r="K29" s="921">
        <v>271.39999999999998</v>
      </c>
      <c r="L29" s="921">
        <v>275.60000000000002</v>
      </c>
      <c r="M29" s="921">
        <v>277.10000000000002</v>
      </c>
      <c r="N29" s="923">
        <v>272.8</v>
      </c>
      <c r="Q29"/>
      <c r="R29"/>
      <c r="S29"/>
      <c r="T29"/>
    </row>
    <row r="30" spans="1:20" ht="13.5">
      <c r="A30" s="920">
        <v>2010</v>
      </c>
      <c r="B30" s="921">
        <v>278.5</v>
      </c>
      <c r="C30" s="921">
        <v>282.10000000000002</v>
      </c>
      <c r="D30" s="921">
        <v>281.7</v>
      </c>
      <c r="E30" s="921">
        <v>280.5</v>
      </c>
      <c r="F30" s="921">
        <v>280.89999999999998</v>
      </c>
      <c r="G30" s="921">
        <v>279</v>
      </c>
      <c r="H30" s="921">
        <v>275</v>
      </c>
      <c r="I30" s="921">
        <v>272.89999999999998</v>
      </c>
      <c r="J30" s="921">
        <v>275.5</v>
      </c>
      <c r="K30" s="921">
        <v>275.10000000000002</v>
      </c>
      <c r="L30" s="921">
        <v>275</v>
      </c>
      <c r="M30" s="921">
        <v>277.5</v>
      </c>
      <c r="N30" s="923">
        <v>277.8</v>
      </c>
      <c r="Q30"/>
      <c r="R30"/>
      <c r="S30"/>
      <c r="T30"/>
    </row>
    <row r="31" spans="1:20" ht="13.5">
      <c r="A31" s="920">
        <v>2011</v>
      </c>
      <c r="B31" s="921">
        <v>280.2</v>
      </c>
      <c r="C31" s="921">
        <v>279.3</v>
      </c>
      <c r="D31" s="921">
        <v>279.5</v>
      </c>
      <c r="E31" s="921">
        <v>281.39999999999998</v>
      </c>
      <c r="F31" s="921">
        <v>279.7</v>
      </c>
      <c r="G31" s="921">
        <v>275.89999999999998</v>
      </c>
      <c r="H31" s="921">
        <v>274.2</v>
      </c>
      <c r="I31" s="921">
        <v>268.2</v>
      </c>
      <c r="J31" s="921">
        <v>259.3</v>
      </c>
      <c r="K31" s="921">
        <v>260.89999999999998</v>
      </c>
      <c r="L31" s="921">
        <v>262.89999999999998</v>
      </c>
      <c r="M31" s="921">
        <v>267.2</v>
      </c>
      <c r="N31" s="923">
        <v>271.2</v>
      </c>
      <c r="Q31"/>
      <c r="R31"/>
      <c r="S31"/>
      <c r="T31"/>
    </row>
    <row r="32" spans="1:20" s="913" customFormat="1" ht="13.5">
      <c r="A32" s="924">
        <v>2012</v>
      </c>
      <c r="B32" s="925">
        <v>270.2</v>
      </c>
      <c r="C32" s="925">
        <v>267.8</v>
      </c>
      <c r="D32" s="925">
        <v>269.60000000000002</v>
      </c>
      <c r="E32" s="925">
        <v>266.2</v>
      </c>
      <c r="F32" s="925">
        <v>265.3</v>
      </c>
      <c r="G32" s="925">
        <v>265.10000000000002</v>
      </c>
      <c r="H32" s="925">
        <v>259.10000000000002</v>
      </c>
      <c r="I32" s="925">
        <v>258.3</v>
      </c>
      <c r="J32" s="925">
        <v>258.89999999999998</v>
      </c>
      <c r="K32" s="925">
        <v>261.60000000000002</v>
      </c>
      <c r="L32" s="925">
        <v>263.2</v>
      </c>
      <c r="M32" s="925">
        <v>267</v>
      </c>
      <c r="N32" s="926">
        <v>264</v>
      </c>
      <c r="Q32"/>
      <c r="R32"/>
      <c r="S32"/>
      <c r="T32"/>
    </row>
    <row r="33" spans="1:20" s="913" customFormat="1" ht="13.5">
      <c r="A33" s="924">
        <v>2013</v>
      </c>
      <c r="B33" s="925">
        <v>269.39999999999998</v>
      </c>
      <c r="C33" s="925">
        <v>271.89999999999998</v>
      </c>
      <c r="D33" s="925">
        <v>270.60000000000002</v>
      </c>
      <c r="E33" s="925">
        <v>270.89999999999998</v>
      </c>
      <c r="F33" s="925">
        <v>266.89999999999998</v>
      </c>
      <c r="G33" s="925">
        <v>265.89999999999998</v>
      </c>
      <c r="H33" s="925">
        <v>262.5</v>
      </c>
      <c r="I33" s="925">
        <v>259.3</v>
      </c>
      <c r="J33" s="925">
        <v>261.2</v>
      </c>
      <c r="K33" s="925">
        <v>263.10000000000002</v>
      </c>
      <c r="L33" s="925">
        <v>265.5</v>
      </c>
      <c r="M33" s="925">
        <v>270.2</v>
      </c>
      <c r="N33" s="926">
        <v>266.10000000000002</v>
      </c>
      <c r="Q33"/>
      <c r="R33"/>
      <c r="S33"/>
      <c r="T33"/>
    </row>
    <row r="34" spans="1:20" s="913" customFormat="1" ht="13.5">
      <c r="A34" s="924">
        <v>2014</v>
      </c>
      <c r="B34" s="925">
        <v>273</v>
      </c>
      <c r="C34" s="925">
        <v>274.60000000000002</v>
      </c>
      <c r="D34" s="925">
        <v>271.8</v>
      </c>
      <c r="E34" s="925">
        <v>270.39999999999998</v>
      </c>
      <c r="F34" s="925">
        <v>268.39999999999998</v>
      </c>
      <c r="G34" s="925">
        <v>268.60000000000002</v>
      </c>
      <c r="H34" s="925">
        <v>264.5</v>
      </c>
      <c r="I34" s="925">
        <v>259.7</v>
      </c>
      <c r="J34" s="925">
        <v>261.60000000000002</v>
      </c>
      <c r="K34" s="925">
        <v>263.39999999999998</v>
      </c>
      <c r="L34" s="925">
        <v>264.39999999999998</v>
      </c>
      <c r="M34" s="925">
        <v>264.8</v>
      </c>
      <c r="N34" s="926">
        <v>267</v>
      </c>
      <c r="Q34"/>
      <c r="R34"/>
      <c r="S34"/>
      <c r="T34"/>
    </row>
    <row r="35" spans="1:20" s="913" customFormat="1" ht="13.5">
      <c r="A35" s="927">
        <v>2015</v>
      </c>
      <c r="B35" s="928">
        <v>270.5</v>
      </c>
      <c r="C35" s="928">
        <v>271.5</v>
      </c>
      <c r="D35" s="928">
        <v>272.60000000000002</v>
      </c>
      <c r="E35" s="928">
        <v>270.89999999999998</v>
      </c>
      <c r="F35" s="928">
        <v>273.3</v>
      </c>
      <c r="G35" s="928">
        <v>272</v>
      </c>
      <c r="H35" s="928">
        <v>267.8</v>
      </c>
      <c r="I35" s="928">
        <v>262.10000000000002</v>
      </c>
      <c r="J35" s="928">
        <v>261.39999999999998</v>
      </c>
      <c r="K35" s="928">
        <v>264.5</v>
      </c>
      <c r="L35" s="928">
        <v>266.60000000000002</v>
      </c>
      <c r="M35" s="928">
        <v>268.10000000000002</v>
      </c>
      <c r="N35" s="929">
        <v>267.89999999999998</v>
      </c>
      <c r="Q35"/>
      <c r="R35"/>
      <c r="S35"/>
      <c r="T35"/>
    </row>
    <row r="36" spans="1:20" ht="13.5">
      <c r="A36" s="927">
        <v>2016</v>
      </c>
      <c r="B36" s="928">
        <v>270.10000000000002</v>
      </c>
      <c r="C36" s="928">
        <v>272.10000000000002</v>
      </c>
      <c r="D36" s="928">
        <v>268.7</v>
      </c>
      <c r="E36" s="928">
        <v>267.7</v>
      </c>
      <c r="F36" s="928">
        <v>266.10000000000002</v>
      </c>
      <c r="G36" s="928">
        <v>263.60000000000002</v>
      </c>
      <c r="H36" s="928">
        <v>259.10000000000002</v>
      </c>
      <c r="I36" s="928">
        <v>256.7</v>
      </c>
      <c r="J36" s="928">
        <v>259.60000000000002</v>
      </c>
      <c r="K36" s="928">
        <v>263.8</v>
      </c>
      <c r="L36" s="928">
        <v>267.10000000000002</v>
      </c>
      <c r="M36" s="928">
        <v>271.10000000000002</v>
      </c>
      <c r="N36" s="929">
        <v>265.2</v>
      </c>
    </row>
    <row r="37" spans="1:20" ht="13.5">
      <c r="A37" s="927">
        <v>2017</v>
      </c>
      <c r="B37" s="928">
        <v>272.88640213541373</v>
      </c>
      <c r="C37" s="928">
        <v>276.25085307594861</v>
      </c>
      <c r="D37" s="928">
        <v>274.85711246631678</v>
      </c>
      <c r="E37" s="928">
        <v>274.82589285714283</v>
      </c>
      <c r="F37" s="928">
        <v>275.79789937320038</v>
      </c>
      <c r="G37" s="928">
        <v>275.68322171001125</v>
      </c>
      <c r="H37" s="928">
        <v>271.12366069701773</v>
      </c>
      <c r="I37" s="928">
        <v>265.89233861961111</v>
      </c>
      <c r="J37" s="928">
        <v>268.51868601734992</v>
      </c>
      <c r="K37" s="928">
        <v>269.27624185210152</v>
      </c>
      <c r="L37" s="928">
        <v>272.87214014486779</v>
      </c>
      <c r="M37" s="928">
        <v>275.60365369340764</v>
      </c>
      <c r="N37" s="929">
        <v>272.59345923219968</v>
      </c>
    </row>
    <row r="38" spans="1:20" ht="13.5">
      <c r="A38" s="927">
        <v>2018</v>
      </c>
      <c r="B38" s="928">
        <v>271.81169536218374</v>
      </c>
      <c r="C38" s="928">
        <v>271.62933094384721</v>
      </c>
      <c r="D38" s="928">
        <v>275.82298136645966</v>
      </c>
      <c r="E38" s="928">
        <v>276.47664184157117</v>
      </c>
      <c r="F38" s="928">
        <v>276.53879641485253</v>
      </c>
      <c r="G38" s="928">
        <v>273.5957050315024</v>
      </c>
      <c r="H38" s="928">
        <v>267.18371383829231</v>
      </c>
      <c r="I38" s="928">
        <v>262.45748745224398</v>
      </c>
      <c r="J38" s="928">
        <v>265.66096423017115</v>
      </c>
      <c r="K38" s="928">
        <v>270.12991512212</v>
      </c>
      <c r="L38" s="928">
        <v>273.99583766909478</v>
      </c>
      <c r="M38" s="928">
        <v>277.44326025733028</v>
      </c>
      <c r="N38" s="929">
        <v>271.5347702055667</v>
      </c>
    </row>
    <row r="39" spans="1:20" ht="13.5">
      <c r="A39" s="1093">
        <v>2019</v>
      </c>
      <c r="B39" s="1094">
        <v>281.27826336739287</v>
      </c>
      <c r="C39" s="1094">
        <v>284.30536717690359</v>
      </c>
      <c r="D39" s="1094">
        <v>286.22046450702811</v>
      </c>
      <c r="E39" s="1094">
        <v>290.8767352564733</v>
      </c>
      <c r="F39" s="1094">
        <v>285.31500572737696</v>
      </c>
      <c r="G39" s="1094">
        <v>281.29946839929153</v>
      </c>
      <c r="H39" s="1094">
        <v>274.8623926185175</v>
      </c>
      <c r="I39" s="1094">
        <v>271.9152332887009</v>
      </c>
      <c r="J39" s="1094">
        <v>273.41321243523339</v>
      </c>
      <c r="K39" s="1094">
        <v>276.3</v>
      </c>
      <c r="L39" s="1094">
        <v>279.2</v>
      </c>
      <c r="M39" s="1094">
        <v>286.5</v>
      </c>
      <c r="N39" s="1095">
        <v>286.2</v>
      </c>
    </row>
    <row r="40" spans="1:20" ht="14.25" thickBot="1">
      <c r="A40" s="930">
        <v>2020</v>
      </c>
      <c r="B40" s="931">
        <v>286.2</v>
      </c>
      <c r="C40" s="931">
        <v>288.2</v>
      </c>
      <c r="D40" s="931">
        <v>287.13</v>
      </c>
      <c r="E40" s="931">
        <v>286.24</v>
      </c>
      <c r="F40" s="931">
        <v>285.8</v>
      </c>
      <c r="G40" s="931">
        <v>286</v>
      </c>
      <c r="H40" s="931">
        <v>280.5</v>
      </c>
      <c r="I40" s="931">
        <v>277.2</v>
      </c>
      <c r="J40" s="931">
        <v>277.2</v>
      </c>
      <c r="K40" s="931">
        <v>277.7</v>
      </c>
      <c r="L40" s="931">
        <v>281.60000000000002</v>
      </c>
      <c r="M40" s="931">
        <v>284.8</v>
      </c>
      <c r="N40" s="932">
        <v>282.8</v>
      </c>
    </row>
    <row r="41" spans="1:20" ht="13.5" thickBot="1">
      <c r="B41" s="913"/>
      <c r="C41" s="913"/>
      <c r="D41" s="913"/>
      <c r="E41" s="913"/>
      <c r="F41" s="913"/>
      <c r="G41" s="933" t="s">
        <v>346</v>
      </c>
      <c r="H41" s="913"/>
      <c r="I41" s="913"/>
      <c r="J41" s="913"/>
      <c r="K41" s="913"/>
      <c r="L41" s="913"/>
      <c r="M41" s="913"/>
      <c r="N41" s="934"/>
    </row>
    <row r="42" spans="1:20" ht="14.25" thickBot="1">
      <c r="A42" s="915" t="s">
        <v>344</v>
      </c>
      <c r="B42" s="916" t="s">
        <v>219</v>
      </c>
      <c r="C42" s="916" t="s">
        <v>220</v>
      </c>
      <c r="D42" s="916" t="s">
        <v>221</v>
      </c>
      <c r="E42" s="916" t="s">
        <v>222</v>
      </c>
      <c r="F42" s="916" t="s">
        <v>223</v>
      </c>
      <c r="G42" s="916" t="s">
        <v>224</v>
      </c>
      <c r="H42" s="916" t="s">
        <v>225</v>
      </c>
      <c r="I42" s="916" t="s">
        <v>226</v>
      </c>
      <c r="J42" s="916" t="s">
        <v>227</v>
      </c>
      <c r="K42" s="916" t="s">
        <v>228</v>
      </c>
      <c r="L42" s="916" t="s">
        <v>229</v>
      </c>
      <c r="M42" s="916" t="s">
        <v>230</v>
      </c>
      <c r="N42" s="916" t="s">
        <v>237</v>
      </c>
    </row>
    <row r="43" spans="1:20" ht="13.5">
      <c r="A43" s="917">
        <v>2004</v>
      </c>
      <c r="B43" s="918">
        <v>240.7</v>
      </c>
      <c r="C43" s="918">
        <v>241.7</v>
      </c>
      <c r="D43" s="918">
        <v>243.7</v>
      </c>
      <c r="E43" s="918">
        <v>237.7</v>
      </c>
      <c r="F43" s="918">
        <v>240.8</v>
      </c>
      <c r="G43" s="918">
        <v>241.5</v>
      </c>
      <c r="H43" s="918">
        <v>243.3</v>
      </c>
      <c r="I43" s="918">
        <v>237.1</v>
      </c>
      <c r="J43" s="918">
        <v>241.6</v>
      </c>
      <c r="K43" s="918">
        <v>238.8</v>
      </c>
      <c r="L43" s="918">
        <v>245.7</v>
      </c>
      <c r="M43" s="918">
        <v>249.9</v>
      </c>
      <c r="N43" s="919">
        <v>242.4</v>
      </c>
    </row>
    <row r="44" spans="1:20" ht="13.5">
      <c r="A44" s="920">
        <v>2005</v>
      </c>
      <c r="B44" s="921">
        <v>253.1</v>
      </c>
      <c r="C44" s="921">
        <v>256.89999999999998</v>
      </c>
      <c r="D44" s="921">
        <v>255</v>
      </c>
      <c r="E44" s="921">
        <v>253.3</v>
      </c>
      <c r="F44" s="921">
        <v>253</v>
      </c>
      <c r="G44" s="921">
        <v>252.2</v>
      </c>
      <c r="H44" s="921">
        <v>251.1</v>
      </c>
      <c r="I44" s="921">
        <v>247.9</v>
      </c>
      <c r="J44" s="921">
        <v>246.7</v>
      </c>
      <c r="K44" s="921">
        <v>249.2</v>
      </c>
      <c r="L44" s="921">
        <v>250.4</v>
      </c>
      <c r="M44" s="921">
        <v>256.2</v>
      </c>
      <c r="N44" s="922">
        <v>251.9</v>
      </c>
    </row>
    <row r="45" spans="1:20" ht="13.5">
      <c r="A45" s="920">
        <v>2006</v>
      </c>
      <c r="B45" s="921">
        <v>257.8</v>
      </c>
      <c r="C45" s="921">
        <v>258.60000000000002</v>
      </c>
      <c r="D45" s="921">
        <v>259.39999999999998</v>
      </c>
      <c r="E45" s="921">
        <v>256.39999999999998</v>
      </c>
      <c r="F45" s="921">
        <v>257.60000000000002</v>
      </c>
      <c r="G45" s="921">
        <v>256.10000000000002</v>
      </c>
      <c r="H45" s="921">
        <v>250.4</v>
      </c>
      <c r="I45" s="921">
        <v>248.4</v>
      </c>
      <c r="J45" s="921">
        <v>249.2</v>
      </c>
      <c r="K45" s="921">
        <v>246.2</v>
      </c>
      <c r="L45" s="921">
        <v>246.3</v>
      </c>
      <c r="M45" s="921">
        <v>251</v>
      </c>
      <c r="N45" s="922">
        <v>253.1</v>
      </c>
    </row>
    <row r="46" spans="1:20" ht="13.5">
      <c r="A46" s="920">
        <v>2007</v>
      </c>
      <c r="B46" s="921">
        <v>257</v>
      </c>
      <c r="C46" s="921">
        <v>258.60000000000002</v>
      </c>
      <c r="D46" s="921">
        <v>258.5</v>
      </c>
      <c r="E46" s="921">
        <v>260.5</v>
      </c>
      <c r="F46" s="921">
        <v>258.8</v>
      </c>
      <c r="G46" s="921">
        <v>257.5</v>
      </c>
      <c r="H46" s="921">
        <v>254.5</v>
      </c>
      <c r="I46" s="921">
        <v>250.9</v>
      </c>
      <c r="J46" s="921">
        <v>249.3</v>
      </c>
      <c r="K46" s="921">
        <v>246.9</v>
      </c>
      <c r="L46" s="921">
        <v>251.1</v>
      </c>
      <c r="M46" s="921">
        <v>253</v>
      </c>
      <c r="N46" s="922">
        <v>254.3</v>
      </c>
    </row>
    <row r="47" spans="1:20" ht="13.5">
      <c r="A47" s="920">
        <v>2008</v>
      </c>
      <c r="B47" s="921">
        <v>260</v>
      </c>
      <c r="C47" s="921">
        <v>259.7</v>
      </c>
      <c r="D47" s="921">
        <v>256.5</v>
      </c>
      <c r="E47" s="921">
        <v>253.2</v>
      </c>
      <c r="F47" s="921">
        <v>257.89999999999998</v>
      </c>
      <c r="G47" s="921">
        <v>255.5</v>
      </c>
      <c r="H47" s="921">
        <v>249</v>
      </c>
      <c r="I47" s="921">
        <v>247.1</v>
      </c>
      <c r="J47" s="921">
        <v>246.8</v>
      </c>
      <c r="K47" s="921">
        <v>243.8</v>
      </c>
      <c r="L47" s="921">
        <v>247.6</v>
      </c>
      <c r="M47" s="921">
        <v>252.5</v>
      </c>
      <c r="N47" s="922">
        <v>252.2</v>
      </c>
    </row>
    <row r="48" spans="1:20" ht="13.5">
      <c r="A48" s="920">
        <v>2009</v>
      </c>
      <c r="B48" s="921">
        <v>254.8</v>
      </c>
      <c r="C48" s="921">
        <v>256.39999999999998</v>
      </c>
      <c r="D48" s="921">
        <v>258.2</v>
      </c>
      <c r="E48" s="921">
        <v>257.39999999999998</v>
      </c>
      <c r="F48" s="921">
        <v>257.39999999999998</v>
      </c>
      <c r="G48" s="921">
        <v>255.2</v>
      </c>
      <c r="H48" s="921">
        <v>253.6</v>
      </c>
      <c r="I48" s="921">
        <v>250.6</v>
      </c>
      <c r="J48" s="921">
        <v>251.8</v>
      </c>
      <c r="K48" s="921">
        <v>252.9</v>
      </c>
      <c r="L48" s="921">
        <v>255.6</v>
      </c>
      <c r="M48" s="921">
        <v>260.8</v>
      </c>
      <c r="N48" s="922">
        <v>255.4</v>
      </c>
    </row>
    <row r="49" spans="1:14" ht="13.5">
      <c r="A49" s="920">
        <v>2010</v>
      </c>
      <c r="B49" s="921">
        <v>261.8</v>
      </c>
      <c r="C49" s="921">
        <v>267.39999999999998</v>
      </c>
      <c r="D49" s="921">
        <v>265.7</v>
      </c>
      <c r="E49" s="921">
        <v>267.89999999999998</v>
      </c>
      <c r="F49" s="921">
        <v>268.8</v>
      </c>
      <c r="G49" s="921">
        <v>266.89999999999998</v>
      </c>
      <c r="H49" s="921">
        <v>264.39999999999998</v>
      </c>
      <c r="I49" s="921">
        <v>259.89999999999998</v>
      </c>
      <c r="J49" s="921">
        <v>258.10000000000002</v>
      </c>
      <c r="K49" s="921">
        <v>254.5</v>
      </c>
      <c r="L49" s="921">
        <v>258.10000000000002</v>
      </c>
      <c r="M49" s="921">
        <v>262.5</v>
      </c>
      <c r="N49" s="922">
        <v>262.8</v>
      </c>
    </row>
    <row r="50" spans="1:14" ht="13.5">
      <c r="A50" s="920">
        <v>2011</v>
      </c>
      <c r="B50" s="921">
        <v>262.7</v>
      </c>
      <c r="C50" s="921">
        <v>262.60000000000002</v>
      </c>
      <c r="D50" s="921">
        <v>262.2</v>
      </c>
      <c r="E50" s="921">
        <v>261.5</v>
      </c>
      <c r="F50" s="921">
        <v>261.2</v>
      </c>
      <c r="G50" s="921">
        <v>258</v>
      </c>
      <c r="H50" s="921">
        <v>256.2</v>
      </c>
      <c r="I50" s="921">
        <v>251.1</v>
      </c>
      <c r="J50" s="921">
        <v>250.5</v>
      </c>
      <c r="K50" s="921">
        <v>251.1</v>
      </c>
      <c r="L50" s="921">
        <v>253.3</v>
      </c>
      <c r="M50" s="921">
        <v>259.5</v>
      </c>
      <c r="N50" s="922">
        <v>257.2</v>
      </c>
    </row>
    <row r="51" spans="1:14" ht="13.5">
      <c r="A51" s="920">
        <v>2012</v>
      </c>
      <c r="B51" s="921">
        <v>263.39999999999998</v>
      </c>
      <c r="C51" s="921">
        <v>263.8</v>
      </c>
      <c r="D51" s="921">
        <v>264</v>
      </c>
      <c r="E51" s="921">
        <v>262.5</v>
      </c>
      <c r="F51" s="921">
        <v>265.3</v>
      </c>
      <c r="G51" s="921">
        <v>262.2</v>
      </c>
      <c r="H51" s="921">
        <v>260.3</v>
      </c>
      <c r="I51" s="921">
        <v>256</v>
      </c>
      <c r="J51" s="921">
        <v>256.2</v>
      </c>
      <c r="K51" s="921">
        <v>257.60000000000002</v>
      </c>
      <c r="L51" s="921">
        <v>260.7</v>
      </c>
      <c r="M51" s="921">
        <v>263.5</v>
      </c>
      <c r="N51" s="922">
        <v>261.3</v>
      </c>
    </row>
    <row r="52" spans="1:14" ht="13.5">
      <c r="A52" s="920">
        <v>2013</v>
      </c>
      <c r="B52" s="921">
        <v>263.7</v>
      </c>
      <c r="C52" s="921">
        <v>268.2</v>
      </c>
      <c r="D52" s="921">
        <v>266.3</v>
      </c>
      <c r="E52" s="921">
        <v>267.2</v>
      </c>
      <c r="F52" s="921">
        <v>267</v>
      </c>
      <c r="G52" s="921">
        <v>269.39999999999998</v>
      </c>
      <c r="H52" s="921">
        <v>265.3</v>
      </c>
      <c r="I52" s="921">
        <v>261.7</v>
      </c>
      <c r="J52" s="921">
        <v>261.2</v>
      </c>
      <c r="K52" s="921">
        <v>259.89999999999998</v>
      </c>
      <c r="L52" s="921">
        <v>263.3</v>
      </c>
      <c r="M52" s="921">
        <v>265.8</v>
      </c>
      <c r="N52" s="922">
        <v>264.8</v>
      </c>
    </row>
    <row r="53" spans="1:14" ht="13.5">
      <c r="A53" s="924">
        <v>2014</v>
      </c>
      <c r="B53" s="921">
        <v>267.7</v>
      </c>
      <c r="C53" s="921">
        <v>270.8</v>
      </c>
      <c r="D53" s="921">
        <v>267.3</v>
      </c>
      <c r="E53" s="921">
        <v>267.2</v>
      </c>
      <c r="F53" s="921">
        <v>267.7</v>
      </c>
      <c r="G53" s="921">
        <v>267.39999999999998</v>
      </c>
      <c r="H53" s="921">
        <v>264.89999999999998</v>
      </c>
      <c r="I53" s="921">
        <v>263.3</v>
      </c>
      <c r="J53" s="921">
        <v>260.39999999999998</v>
      </c>
      <c r="K53" s="921">
        <v>262</v>
      </c>
      <c r="L53" s="921">
        <v>263.3</v>
      </c>
      <c r="M53" s="921">
        <v>267.89999999999998</v>
      </c>
      <c r="N53" s="922">
        <v>265.7</v>
      </c>
    </row>
    <row r="54" spans="1:14" ht="13.5">
      <c r="A54" s="927">
        <v>2015</v>
      </c>
      <c r="B54" s="935">
        <v>270.89999999999998</v>
      </c>
      <c r="C54" s="935">
        <v>271.7</v>
      </c>
      <c r="D54" s="935">
        <v>270.89999999999998</v>
      </c>
      <c r="E54" s="935">
        <v>272.5</v>
      </c>
      <c r="F54" s="935">
        <v>274.8</v>
      </c>
      <c r="G54" s="935">
        <v>275.7</v>
      </c>
      <c r="H54" s="935">
        <v>272.39999999999998</v>
      </c>
      <c r="I54" s="935">
        <v>268.60000000000002</v>
      </c>
      <c r="J54" s="935">
        <v>266.3</v>
      </c>
      <c r="K54" s="935">
        <v>266.10000000000002</v>
      </c>
      <c r="L54" s="935">
        <v>268.7</v>
      </c>
      <c r="M54" s="935">
        <v>270.39999999999998</v>
      </c>
      <c r="N54" s="936">
        <v>270.5</v>
      </c>
    </row>
    <row r="55" spans="1:14" ht="13.5">
      <c r="A55" s="927">
        <v>2016</v>
      </c>
      <c r="B55" s="935">
        <v>271.7</v>
      </c>
      <c r="C55" s="935">
        <v>271.89999999999998</v>
      </c>
      <c r="D55" s="935">
        <v>270.2</v>
      </c>
      <c r="E55" s="935">
        <v>272.2</v>
      </c>
      <c r="F55" s="935">
        <v>275.5</v>
      </c>
      <c r="G55" s="935">
        <v>274.2</v>
      </c>
      <c r="H55" s="935">
        <v>270.5</v>
      </c>
      <c r="I55" s="935">
        <v>268.7</v>
      </c>
      <c r="J55" s="935">
        <v>268</v>
      </c>
      <c r="K55" s="935">
        <v>270</v>
      </c>
      <c r="L55" s="935">
        <v>273.2</v>
      </c>
      <c r="M55" s="935">
        <v>276.5</v>
      </c>
      <c r="N55" s="936">
        <v>271.8</v>
      </c>
    </row>
    <row r="56" spans="1:14" ht="13.5">
      <c r="A56" s="927">
        <v>2017</v>
      </c>
      <c r="B56" s="935">
        <v>276.69926282533487</v>
      </c>
      <c r="C56" s="935">
        <v>276.47892871209154</v>
      </c>
      <c r="D56" s="935">
        <v>278.22339935513622</v>
      </c>
      <c r="E56" s="935">
        <v>279.34229084700496</v>
      </c>
      <c r="F56" s="935">
        <v>281.69560720701139</v>
      </c>
      <c r="G56" s="935">
        <v>282.87137778735314</v>
      </c>
      <c r="H56" s="935">
        <v>277.47576558713354</v>
      </c>
      <c r="I56" s="935">
        <v>274.10388337620998</v>
      </c>
      <c r="J56" s="935">
        <v>273.58284883720944</v>
      </c>
      <c r="K56" s="935">
        <v>274.03936753791561</v>
      </c>
      <c r="L56" s="935">
        <v>275.29776603686923</v>
      </c>
      <c r="M56" s="935">
        <v>280.80114332380572</v>
      </c>
      <c r="N56" s="929">
        <v>277.62487398742144</v>
      </c>
    </row>
    <row r="57" spans="1:14" ht="13.5">
      <c r="A57" s="927">
        <v>2018</v>
      </c>
      <c r="B57" s="928">
        <v>279.54637865311327</v>
      </c>
      <c r="C57" s="928">
        <v>282.17688062735988</v>
      </c>
      <c r="D57" s="928">
        <v>283.66516998075673</v>
      </c>
      <c r="E57" s="928">
        <v>284.39577732607717</v>
      </c>
      <c r="F57" s="928">
        <v>286.91837000390598</v>
      </c>
      <c r="G57" s="928">
        <v>286.16812790097981</v>
      </c>
      <c r="H57" s="928">
        <v>281.7233466698047</v>
      </c>
      <c r="I57" s="928">
        <v>279.00896414342645</v>
      </c>
      <c r="J57" s="928">
        <v>276.36222177119254</v>
      </c>
      <c r="K57" s="928">
        <v>278.71065267650755</v>
      </c>
      <c r="L57" s="928">
        <v>284.00026838432649</v>
      </c>
      <c r="M57" s="928">
        <v>284.93782985955824</v>
      </c>
      <c r="N57" s="929">
        <v>282.28926615670917</v>
      </c>
    </row>
    <row r="58" spans="1:14" ht="13.5">
      <c r="A58" s="1093">
        <v>2019</v>
      </c>
      <c r="B58" s="1094">
        <v>287.03444832750858</v>
      </c>
      <c r="C58" s="1094">
        <v>289.1459538749898</v>
      </c>
      <c r="D58" s="1094">
        <v>288.5072199817875</v>
      </c>
      <c r="E58" s="1094">
        <v>290.10412746204969</v>
      </c>
      <c r="F58" s="1094">
        <v>292.71949231485786</v>
      </c>
      <c r="G58" s="1094">
        <v>289.1722528130237</v>
      </c>
      <c r="H58" s="1094">
        <v>284.60732456803191</v>
      </c>
      <c r="I58" s="1094">
        <v>281.83476394849748</v>
      </c>
      <c r="J58" s="1094">
        <v>281.74347936186393</v>
      </c>
      <c r="K58" s="1094">
        <v>280</v>
      </c>
      <c r="L58" s="1094">
        <v>283.39999999999998</v>
      </c>
      <c r="M58" s="1094">
        <v>281.7</v>
      </c>
      <c r="N58" s="1095">
        <v>280.2</v>
      </c>
    </row>
    <row r="59" spans="1:14" ht="14.25" thickBot="1">
      <c r="A59" s="930">
        <v>2020</v>
      </c>
      <c r="B59" s="931">
        <v>288.10000000000002</v>
      </c>
      <c r="C59" s="931">
        <v>289.7</v>
      </c>
      <c r="D59" s="931">
        <v>291.47000000000003</v>
      </c>
      <c r="E59" s="931">
        <v>290.86</v>
      </c>
      <c r="F59" s="931">
        <v>294.3</v>
      </c>
      <c r="G59" s="931">
        <v>295</v>
      </c>
      <c r="H59" s="931">
        <v>291.7</v>
      </c>
      <c r="I59" s="931">
        <v>288</v>
      </c>
      <c r="J59" s="931">
        <v>285</v>
      </c>
      <c r="K59" s="931">
        <v>289.7</v>
      </c>
      <c r="L59" s="931">
        <v>286</v>
      </c>
      <c r="M59" s="931">
        <v>288.2</v>
      </c>
      <c r="N59" s="932">
        <v>289.89999999999998</v>
      </c>
    </row>
    <row r="60" spans="1:14">
      <c r="I60" s="913"/>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C26" sqref="C26"/>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33" t="s">
        <v>87</v>
      </c>
      <c r="B1" s="1433"/>
      <c r="C1" s="1433"/>
      <c r="D1" s="1433"/>
      <c r="E1" s="1433"/>
      <c r="F1" s="1433"/>
      <c r="G1" s="1433"/>
      <c r="H1" s="1433"/>
      <c r="I1" s="1433"/>
      <c r="J1" s="1433"/>
      <c r="K1" s="1433"/>
      <c r="L1" s="1433"/>
      <c r="M1" s="135"/>
    </row>
    <row r="2" spans="1:18" s="106" customFormat="1" ht="27" thickBot="1">
      <c r="A2" s="1026"/>
      <c r="B2" s="1027"/>
      <c r="C2" s="1028"/>
      <c r="D2" s="1028"/>
      <c r="E2" s="1029" t="s">
        <v>8</v>
      </c>
      <c r="F2" s="1255"/>
      <c r="G2" s="1028"/>
      <c r="H2" s="1028"/>
      <c r="I2" s="1028"/>
      <c r="J2" s="1028"/>
      <c r="K2" s="1028"/>
      <c r="L2" s="1030"/>
      <c r="M2" s="5"/>
    </row>
    <row r="3" spans="1:18" s="106" customFormat="1" ht="39" customHeight="1" thickBot="1">
      <c r="A3" s="762"/>
      <c r="B3" s="1439" t="s">
        <v>98</v>
      </c>
      <c r="C3" s="1440"/>
      <c r="D3" s="1440"/>
      <c r="E3" s="1440"/>
      <c r="F3" s="1440"/>
      <c r="G3" s="1441"/>
      <c r="H3" s="1435" t="s">
        <v>71</v>
      </c>
      <c r="I3" s="1436"/>
      <c r="J3" s="1442" t="s">
        <v>312</v>
      </c>
      <c r="K3" s="1437" t="s">
        <v>72</v>
      </c>
      <c r="L3" s="1438"/>
      <c r="M3" s="5"/>
    </row>
    <row r="4" spans="1:18" s="106" customFormat="1" ht="31.5">
      <c r="A4" s="763" t="s">
        <v>73</v>
      </c>
      <c r="B4" s="1023" t="s">
        <v>74</v>
      </c>
      <c r="C4" s="131" t="s">
        <v>75</v>
      </c>
      <c r="D4" s="131" t="s">
        <v>76</v>
      </c>
      <c r="E4" s="1256"/>
      <c r="F4" s="1257" t="s">
        <v>456</v>
      </c>
      <c r="G4" s="1258"/>
      <c r="H4" s="1022" t="s">
        <v>77</v>
      </c>
      <c r="I4" s="630" t="s">
        <v>90</v>
      </c>
      <c r="J4" s="1443"/>
      <c r="K4" s="107" t="s">
        <v>70</v>
      </c>
      <c r="L4" s="629" t="s">
        <v>80</v>
      </c>
      <c r="M4" s="5"/>
      <c r="O4" s="5"/>
    </row>
    <row r="5" spans="1:18" s="106" customFormat="1" ht="21" customHeight="1" thickBot="1">
      <c r="A5" s="764"/>
      <c r="B5" s="1105" t="s">
        <v>516</v>
      </c>
      <c r="C5" s="1106" t="s">
        <v>516</v>
      </c>
      <c r="D5" s="1106" t="s">
        <v>516</v>
      </c>
      <c r="E5" s="976" t="s">
        <v>125</v>
      </c>
      <c r="F5" s="1253" t="s">
        <v>455</v>
      </c>
      <c r="G5" s="977" t="s">
        <v>78</v>
      </c>
      <c r="H5" s="1107" t="s">
        <v>516</v>
      </c>
      <c r="I5" s="761" t="s">
        <v>89</v>
      </c>
      <c r="J5" s="844"/>
      <c r="K5" s="1106" t="s">
        <v>516</v>
      </c>
      <c r="L5" s="964" t="s">
        <v>79</v>
      </c>
      <c r="M5" s="5"/>
    </row>
    <row r="6" spans="1:18" s="106" customFormat="1" ht="28.5" customHeight="1" thickBot="1">
      <c r="A6" s="64" t="s">
        <v>22</v>
      </c>
      <c r="B6" s="744">
        <v>6.6939403840310945</v>
      </c>
      <c r="C6" s="745">
        <v>12922.664834036861</v>
      </c>
      <c r="D6" s="745">
        <v>13181.118130717599</v>
      </c>
      <c r="E6" s="970">
        <v>-0.13105103450816893</v>
      </c>
      <c r="F6" s="1254">
        <v>1.1388233520684794</v>
      </c>
      <c r="G6" s="978">
        <v>6.2879870242936899</v>
      </c>
      <c r="H6" s="746">
        <v>321.67455136767524</v>
      </c>
      <c r="I6" s="970">
        <v>0.30108014285241697</v>
      </c>
      <c r="J6" s="746">
        <v>21.200816498908988</v>
      </c>
      <c r="K6" s="747">
        <v>100</v>
      </c>
      <c r="L6" s="965" t="s">
        <v>23</v>
      </c>
    </row>
    <row r="7" spans="1:18" s="106" customFormat="1" ht="25.5" customHeight="1">
      <c r="A7" s="832" t="s">
        <v>102</v>
      </c>
      <c r="B7" s="905">
        <v>6.5937626043082016</v>
      </c>
      <c r="C7" s="906">
        <v>12233.32579649017</v>
      </c>
      <c r="D7" s="906">
        <v>12477.992312419972</v>
      </c>
      <c r="E7" s="979">
        <v>-1.0053222292764945</v>
      </c>
      <c r="F7" s="971">
        <v>2.6059121625313315</v>
      </c>
      <c r="G7" s="980">
        <v>-3.2723633337732942</v>
      </c>
      <c r="H7" s="748">
        <v>236.64545454545456</v>
      </c>
      <c r="I7" s="971">
        <v>2.5429455381790191</v>
      </c>
      <c r="J7" s="749">
        <v>153.84615384615387</v>
      </c>
      <c r="K7" s="749">
        <v>0.19164876009059759</v>
      </c>
      <c r="L7" s="966">
        <v>0.10014457201429716</v>
      </c>
    </row>
    <row r="8" spans="1:18" s="106" customFormat="1" ht="24" customHeight="1">
      <c r="A8" s="833" t="s">
        <v>103</v>
      </c>
      <c r="B8" s="907">
        <v>7.481851225608553</v>
      </c>
      <c r="C8" s="750">
        <v>14037.244325719612</v>
      </c>
      <c r="D8" s="750">
        <v>14317.989212234004</v>
      </c>
      <c r="E8" s="981">
        <v>0.18580361213831342</v>
      </c>
      <c r="F8" s="973">
        <v>1.1810591565231019</v>
      </c>
      <c r="G8" s="751">
        <v>9.2998183728578088</v>
      </c>
      <c r="H8" s="752">
        <v>352.33049099584429</v>
      </c>
      <c r="I8" s="972">
        <v>0.62217515102984722</v>
      </c>
      <c r="J8" s="753">
        <v>20.159053079341593</v>
      </c>
      <c r="K8" s="753">
        <v>37.731575585109475</v>
      </c>
      <c r="L8" s="967">
        <v>-0.32712787093332452</v>
      </c>
      <c r="R8" s="5"/>
    </row>
    <row r="9" spans="1:18" s="106" customFormat="1" ht="24" customHeight="1">
      <c r="A9" s="833" t="s">
        <v>104</v>
      </c>
      <c r="B9" s="907">
        <v>7.459471985381116</v>
      </c>
      <c r="C9" s="750">
        <v>13995.257008219729</v>
      </c>
      <c r="D9" s="750">
        <v>14275.162148384125</v>
      </c>
      <c r="E9" s="981">
        <v>-8.2686473932705729E-2</v>
      </c>
      <c r="F9" s="973">
        <v>1.2556445213747081</v>
      </c>
      <c r="G9" s="751">
        <v>10.937712624363813</v>
      </c>
      <c r="H9" s="754">
        <v>385.63695238095232</v>
      </c>
      <c r="I9" s="973">
        <v>-0.29893732485383695</v>
      </c>
      <c r="J9" s="755">
        <v>25.598086124401913</v>
      </c>
      <c r="K9" s="755">
        <v>9.1468726406876133</v>
      </c>
      <c r="L9" s="968">
        <v>0.32023788317371249</v>
      </c>
    </row>
    <row r="10" spans="1:18" s="106" customFormat="1" ht="24" customHeight="1">
      <c r="A10" s="833" t="s">
        <v>105</v>
      </c>
      <c r="B10" s="1024" t="s">
        <v>99</v>
      </c>
      <c r="C10" s="820" t="s">
        <v>253</v>
      </c>
      <c r="D10" s="820" t="s">
        <v>253</v>
      </c>
      <c r="E10" s="974" t="s">
        <v>99</v>
      </c>
      <c r="F10" s="974" t="s">
        <v>99</v>
      </c>
      <c r="G10" s="1025" t="s">
        <v>99</v>
      </c>
      <c r="H10" s="904" t="s">
        <v>253</v>
      </c>
      <c r="I10" s="974" t="s">
        <v>99</v>
      </c>
      <c r="J10" s="756" t="s">
        <v>99</v>
      </c>
      <c r="K10" s="756" t="s">
        <v>99</v>
      </c>
      <c r="L10" s="1383" t="s">
        <v>99</v>
      </c>
    </row>
    <row r="11" spans="1:18" s="106" customFormat="1" ht="24" customHeight="1">
      <c r="A11" s="833" t="s">
        <v>97</v>
      </c>
      <c r="B11" s="907">
        <v>5.1745238385161576</v>
      </c>
      <c r="C11" s="750">
        <v>10625.305623236463</v>
      </c>
      <c r="D11" s="750">
        <v>10837.811735701192</v>
      </c>
      <c r="E11" s="981">
        <v>0.63797338721789643</v>
      </c>
      <c r="F11" s="973">
        <v>4.8113902520668468</v>
      </c>
      <c r="G11" s="751">
        <v>4.7542833137761056</v>
      </c>
      <c r="H11" s="754">
        <v>287.22709011943539</v>
      </c>
      <c r="I11" s="973">
        <v>0.35330090214036536</v>
      </c>
      <c r="J11" s="755">
        <v>23.128342245989305</v>
      </c>
      <c r="K11" s="755">
        <v>32.092456007898249</v>
      </c>
      <c r="L11" s="968">
        <v>0.5023947704800733</v>
      </c>
    </row>
    <row r="12" spans="1:18" s="106" customFormat="1" ht="24" customHeight="1" thickBot="1">
      <c r="A12" s="834" t="s">
        <v>106</v>
      </c>
      <c r="B12" s="908">
        <v>6.9142854034275363</v>
      </c>
      <c r="C12" s="757">
        <v>13348.041319358177</v>
      </c>
      <c r="D12" s="757">
        <v>13615.00214574534</v>
      </c>
      <c r="E12" s="982">
        <v>-1.2520275620047092</v>
      </c>
      <c r="F12" s="975">
        <v>-0.66344478464554013</v>
      </c>
      <c r="G12" s="758">
        <v>2.3451011101585961</v>
      </c>
      <c r="H12" s="759">
        <v>291.74308466051968</v>
      </c>
      <c r="I12" s="975">
        <v>-0.23665244661133011</v>
      </c>
      <c r="J12" s="760">
        <v>17.536945812807883</v>
      </c>
      <c r="K12" s="760">
        <v>20.785179162552993</v>
      </c>
      <c r="L12" s="969">
        <v>-0.6479171983958345</v>
      </c>
    </row>
    <row r="13" spans="1:18" s="106" customFormat="1" ht="15">
      <c r="A13" s="902"/>
      <c r="B13" s="903"/>
    </row>
    <row r="14" spans="1:18" s="106" customFormat="1" ht="46.5" customHeight="1">
      <c r="A14" s="1434" t="s">
        <v>420</v>
      </c>
      <c r="B14" s="1434"/>
      <c r="C14" s="1434"/>
      <c r="D14" s="1434"/>
      <c r="E14" s="1434"/>
      <c r="F14" s="1434"/>
      <c r="G14" s="1434"/>
      <c r="H14" s="1434"/>
      <c r="I14" s="1434"/>
      <c r="J14" s="1434"/>
      <c r="K14" s="1434"/>
      <c r="L14" s="1434"/>
    </row>
    <row r="15" spans="1:18" s="106" customFormat="1" ht="33.75" customHeight="1">
      <c r="A15" s="1434" t="s">
        <v>336</v>
      </c>
      <c r="B15" s="1434"/>
      <c r="C15" s="1434"/>
      <c r="D15" s="1434"/>
      <c r="E15" s="1434"/>
      <c r="F15" s="1434"/>
      <c r="G15" s="1434"/>
      <c r="H15" s="1434"/>
      <c r="I15" s="1434"/>
      <c r="J15" s="1434"/>
      <c r="K15" s="1434"/>
      <c r="L15" s="1434"/>
    </row>
    <row r="16" spans="1:18" s="106" customFormat="1">
      <c r="A16" s="1434" t="s">
        <v>168</v>
      </c>
      <c r="B16" s="1434"/>
      <c r="C16" s="1434"/>
      <c r="D16" s="1434"/>
      <c r="E16" s="1434"/>
      <c r="F16" s="1434"/>
      <c r="G16" s="1434"/>
      <c r="H16" s="1434"/>
      <c r="I16" s="1434"/>
      <c r="J16" s="1434"/>
      <c r="K16" s="1434"/>
      <c r="L16" s="1434"/>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43" zoomScale="75" workbookViewId="0">
      <selection activeCell="Y535" sqref="Y53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21" t="s">
        <v>433</v>
      </c>
      <c r="B2" s="1621"/>
      <c r="C2" s="1621"/>
      <c r="D2" s="1621"/>
      <c r="E2" s="1621"/>
      <c r="F2" s="1621"/>
      <c r="G2" s="1621"/>
      <c r="H2" s="1621"/>
      <c r="I2" s="1621"/>
      <c r="J2" s="1621"/>
      <c r="K2" s="1621"/>
      <c r="L2" s="1621"/>
      <c r="M2" s="1621"/>
    </row>
    <row r="3" spans="1:29" ht="12.75" hidden="1" customHeight="1">
      <c r="A3" s="1621"/>
      <c r="B3" s="1621"/>
      <c r="C3" s="1621"/>
      <c r="D3" s="1621"/>
      <c r="E3" s="1621"/>
      <c r="F3" s="1621"/>
      <c r="G3" s="1621"/>
      <c r="H3" s="1621"/>
      <c r="I3" s="1621"/>
      <c r="J3" s="1621"/>
      <c r="K3" s="1621"/>
      <c r="L3" s="1621"/>
      <c r="M3" s="1621"/>
    </row>
    <row r="4" spans="1:29" ht="12.75" hidden="1" customHeight="1">
      <c r="A4" s="1621"/>
      <c r="B4" s="1621"/>
      <c r="C4" s="1621"/>
      <c r="D4" s="1621"/>
      <c r="E4" s="1621"/>
      <c r="F4" s="1621"/>
      <c r="G4" s="1621"/>
      <c r="H4" s="1621"/>
      <c r="I4" s="1621"/>
      <c r="J4" s="1621"/>
      <c r="K4" s="1621"/>
      <c r="L4" s="1621"/>
      <c r="M4" s="1621"/>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20" t="s">
        <v>216</v>
      </c>
      <c r="R7" s="1620"/>
      <c r="S7" s="1620"/>
      <c r="T7" s="1097"/>
      <c r="U7" s="139">
        <v>2003</v>
      </c>
      <c r="V7" s="1620" t="s">
        <v>217</v>
      </c>
      <c r="W7" s="1622"/>
      <c r="X7" s="1097"/>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20" t="s">
        <v>216</v>
      </c>
      <c r="Q16" s="1620"/>
      <c r="R16" s="1620"/>
      <c r="S16" s="1620"/>
      <c r="T16" s="140"/>
      <c r="U16" s="139">
        <v>2004</v>
      </c>
      <c r="V16" s="1620" t="s">
        <v>217</v>
      </c>
      <c r="W16" s="1620"/>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20" t="s">
        <v>216</v>
      </c>
      <c r="Q25" s="1620"/>
      <c r="R25" s="1620"/>
      <c r="S25" s="1620"/>
      <c r="T25" s="140"/>
      <c r="U25" s="139">
        <v>2005</v>
      </c>
      <c r="V25" s="1620" t="s">
        <v>217</v>
      </c>
      <c r="W25" s="1620"/>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20" t="s">
        <v>216</v>
      </c>
      <c r="Q34" s="1620"/>
      <c r="R34" s="1620"/>
      <c r="S34" s="1620"/>
      <c r="T34" s="140"/>
      <c r="U34" s="139">
        <v>2006</v>
      </c>
      <c r="V34" s="1620" t="s">
        <v>217</v>
      </c>
      <c r="W34" s="1620"/>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20" t="s">
        <v>216</v>
      </c>
      <c r="Q43" s="1620"/>
      <c r="R43" s="1620"/>
      <c r="S43" s="1620"/>
      <c r="T43" s="140"/>
      <c r="U43" s="139">
        <v>2007</v>
      </c>
      <c r="V43" s="1620" t="s">
        <v>217</v>
      </c>
      <c r="W43" s="1620"/>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20" t="s">
        <v>216</v>
      </c>
      <c r="Q52" s="1620"/>
      <c r="R52" s="1620"/>
      <c r="S52" s="1620"/>
      <c r="T52" s="140"/>
      <c r="U52" s="139">
        <v>2008</v>
      </c>
      <c r="V52" s="1620" t="s">
        <v>217</v>
      </c>
      <c r="W52" s="1620"/>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20" t="s">
        <v>216</v>
      </c>
      <c r="Q61" s="1620"/>
      <c r="R61" s="1620"/>
      <c r="S61" s="1620"/>
      <c r="T61" s="140"/>
      <c r="U61" s="139">
        <v>2009</v>
      </c>
      <c r="V61" s="1620" t="s">
        <v>217</v>
      </c>
      <c r="W61" s="1620"/>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20" t="s">
        <v>216</v>
      </c>
      <c r="Q70" s="1620"/>
      <c r="R70" s="1620"/>
      <c r="S70" s="1620"/>
      <c r="T70" s="140"/>
      <c r="U70" s="139">
        <v>2010</v>
      </c>
      <c r="V70" s="1620" t="s">
        <v>217</v>
      </c>
      <c r="W70" s="1620"/>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20" t="s">
        <v>216</v>
      </c>
      <c r="Q79" s="1620"/>
      <c r="R79" s="1620"/>
      <c r="S79" s="1620"/>
      <c r="T79" s="140"/>
      <c r="U79" s="139">
        <v>2011</v>
      </c>
      <c r="V79" s="1620" t="s">
        <v>217</v>
      </c>
      <c r="W79" s="1620"/>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20" t="s">
        <v>216</v>
      </c>
      <c r="Q88" s="1620"/>
      <c r="R88" s="1620"/>
      <c r="S88" s="1620"/>
      <c r="T88" s="140"/>
      <c r="U88" s="139">
        <v>2012</v>
      </c>
      <c r="V88" s="1620" t="s">
        <v>217</v>
      </c>
      <c r="W88" s="1620"/>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20" t="s">
        <v>216</v>
      </c>
      <c r="Q97" s="1620"/>
      <c r="R97" s="1620"/>
      <c r="S97" s="1620"/>
      <c r="T97" s="140"/>
      <c r="U97" s="139">
        <v>2013</v>
      </c>
      <c r="V97" s="1620" t="s">
        <v>217</v>
      </c>
      <c r="W97" s="1620"/>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20" t="s">
        <v>216</v>
      </c>
      <c r="Q106" s="1620"/>
      <c r="R106" s="1620"/>
      <c r="S106" s="1620"/>
      <c r="T106" s="140"/>
      <c r="U106" s="139">
        <v>2014</v>
      </c>
      <c r="V106" s="1620" t="s">
        <v>217</v>
      </c>
      <c r="W106" s="1620"/>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20" t="s">
        <v>216</v>
      </c>
      <c r="Q116" s="1620"/>
      <c r="R116" s="1620"/>
      <c r="S116" s="1620"/>
      <c r="T116" s="140"/>
      <c r="U116" s="139">
        <v>2015</v>
      </c>
      <c r="V116" s="1620" t="s">
        <v>217</v>
      </c>
      <c r="W116" s="1620"/>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20" t="s">
        <v>216</v>
      </c>
      <c r="Q126" s="1620"/>
      <c r="R126" s="1620"/>
      <c r="S126" s="1620"/>
      <c r="T126" s="140"/>
      <c r="U126" s="139">
        <v>2016</v>
      </c>
      <c r="V126" s="1620" t="s">
        <v>217</v>
      </c>
      <c r="W126" s="1620"/>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20" t="s">
        <v>216</v>
      </c>
      <c r="Q136" s="1620"/>
      <c r="R136" s="1620"/>
      <c r="S136" s="1620"/>
      <c r="T136" s="140"/>
      <c r="U136" s="139">
        <v>2017</v>
      </c>
      <c r="V136" s="1620" t="s">
        <v>217</v>
      </c>
      <c r="W136" s="1620"/>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3"/>
    </row>
    <row r="146" spans="1:34" ht="16.5" thickBot="1">
      <c r="A146" s="139">
        <v>2018</v>
      </c>
      <c r="B146" s="140"/>
      <c r="C146" s="140"/>
      <c r="D146" s="140"/>
      <c r="E146" s="140"/>
      <c r="F146" s="140"/>
      <c r="G146" s="140"/>
      <c r="H146" s="140"/>
      <c r="I146" s="140"/>
      <c r="J146" s="140"/>
      <c r="K146" s="140"/>
      <c r="L146" s="141" t="s">
        <v>215</v>
      </c>
      <c r="M146" s="140"/>
      <c r="N146" s="173"/>
      <c r="O146" s="139">
        <v>2018</v>
      </c>
      <c r="P146" s="1620" t="s">
        <v>216</v>
      </c>
      <c r="Q146" s="1620"/>
      <c r="R146" s="1620"/>
      <c r="S146" s="1620"/>
      <c r="T146" s="140"/>
      <c r="U146" s="139">
        <v>2018</v>
      </c>
      <c r="V146" s="1620" t="s">
        <v>217</v>
      </c>
      <c r="W146" s="1620"/>
      <c r="X146" s="140"/>
      <c r="Y146" s="225">
        <v>2018</v>
      </c>
      <c r="Z146" s="140"/>
      <c r="AA146" s="160"/>
      <c r="AB146" s="106"/>
      <c r="AC146"/>
      <c r="AD146" s="943"/>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20" t="s">
        <v>216</v>
      </c>
      <c r="Q156" s="1620"/>
      <c r="R156" s="1620"/>
      <c r="S156" s="1620"/>
      <c r="T156" s="140"/>
      <c r="U156" s="139">
        <v>2019</v>
      </c>
      <c r="V156" s="1620" t="s">
        <v>217</v>
      </c>
      <c r="W156" s="1620"/>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4">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43"/>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43"/>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43"/>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43"/>
      <c r="AE164" s="106"/>
      <c r="AF164" s="106"/>
      <c r="AG164" s="106"/>
      <c r="AH164" s="106"/>
    </row>
    <row r="165" spans="1:34">
      <c r="AA165" s="106"/>
      <c r="AB165"/>
      <c r="AC165"/>
      <c r="AD165" s="943"/>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20" t="s">
        <v>216</v>
      </c>
      <c r="Q166" s="1620"/>
      <c r="R166" s="1620"/>
      <c r="S166" s="1620"/>
      <c r="T166" s="140"/>
      <c r="U166" s="139">
        <v>2020</v>
      </c>
      <c r="V166" s="1620" t="s">
        <v>217</v>
      </c>
      <c r="W166" s="1620"/>
      <c r="X166" s="140"/>
      <c r="Y166" s="225">
        <v>2020</v>
      </c>
      <c r="Z166" s="140"/>
      <c r="AA166" s="106"/>
      <c r="AB166"/>
      <c r="AC166"/>
      <c r="AD166" s="943"/>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44">
        <v>12293.668</v>
      </c>
      <c r="C168" s="114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84">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45">
        <v>12953.451999999999</v>
      </c>
      <c r="C170" s="114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45">
        <v>12820.403</v>
      </c>
      <c r="C171" s="114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45"/>
      <c r="C172" s="114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45">
        <v>10382.365</v>
      </c>
      <c r="C173" s="114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47">
        <v>13188.183000000001</v>
      </c>
      <c r="C174" s="114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12.028316971634867</v>
      </c>
      <c r="M338" s="322">
        <f t="shared" ref="M338:M344" si="81">(M168/1000)/1.02</f>
        <v>12.470539263092032</v>
      </c>
      <c r="O338" s="286" t="s">
        <v>238</v>
      </c>
      <c r="P338" s="320">
        <f t="shared" ref="P338:S344" si="82">(P168/1000)/1.02</f>
        <v>12.023768601278885</v>
      </c>
      <c r="Q338" s="321">
        <f t="shared" si="82"/>
        <v>11.534723401155603</v>
      </c>
      <c r="R338" s="321">
        <f t="shared" si="82"/>
        <v>11.954520900319125</v>
      </c>
      <c r="S338" s="321">
        <f t="shared" si="82"/>
        <v>12.201642328393659</v>
      </c>
      <c r="T338" s="260"/>
      <c r="U338" s="286" t="s">
        <v>238</v>
      </c>
      <c r="V338" s="320">
        <f t="shared" ref="V338:W344" si="83">(V168/1000)/1.02</f>
        <v>11.792244364685196</v>
      </c>
      <c r="W338" s="320">
        <f t="shared" si="83"/>
        <v>12.066915001968225</v>
      </c>
      <c r="X338" s="260"/>
      <c r="Y338" s="286" t="s">
        <v>238</v>
      </c>
      <c r="Z338" s="323">
        <f t="shared" ref="Z338:Z344" si="84">(Z168/1000)/1.02</f>
        <v>11.931429166715311</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ref="L339:L344" si="87">L169/1000/1.02</f>
        <v>12.352148907041483</v>
      </c>
      <c r="M339" s="322">
        <f t="shared" si="81"/>
        <v>12.930716517691565</v>
      </c>
      <c r="O339" s="327" t="s">
        <v>243</v>
      </c>
      <c r="P339" s="320">
        <f t="shared" si="82"/>
        <v>11.990614644160731</v>
      </c>
      <c r="Q339" s="321">
        <f t="shared" si="82"/>
        <v>11.190406410132059</v>
      </c>
      <c r="R339" s="321">
        <f t="shared" si="82"/>
        <v>12.243303093830649</v>
      </c>
      <c r="S339" s="321">
        <f t="shared" si="82"/>
        <v>12.564746869135124</v>
      </c>
      <c r="T339" s="260"/>
      <c r="U339" s="328" t="s">
        <v>243</v>
      </c>
      <c r="V339" s="320">
        <f t="shared" si="83"/>
        <v>11.629273522568642</v>
      </c>
      <c r="W339" s="320">
        <f t="shared" si="83"/>
        <v>12.384408854727466</v>
      </c>
      <c r="X339" s="260"/>
      <c r="Y339" s="328" t="s">
        <v>243</v>
      </c>
      <c r="Z339" s="323">
        <f t="shared" si="84"/>
        <v>12.099709586515299</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7"/>
        <v>13.223588680601459</v>
      </c>
      <c r="M340" s="322">
        <f t="shared" si="81"/>
        <v>13.674724829900967</v>
      </c>
      <c r="O340" s="334" t="s">
        <v>239</v>
      </c>
      <c r="P340" s="320">
        <f t="shared" si="82"/>
        <v>12.578730549679941</v>
      </c>
      <c r="Q340" s="321">
        <f t="shared" si="82"/>
        <v>12.083495868625089</v>
      </c>
      <c r="R340" s="321">
        <f t="shared" si="82"/>
        <v>12.668314793595554</v>
      </c>
      <c r="S340" s="321">
        <f t="shared" si="82"/>
        <v>13.308348803568434</v>
      </c>
      <c r="T340" s="260"/>
      <c r="U340" s="335" t="s">
        <v>239</v>
      </c>
      <c r="V340" s="320">
        <f t="shared" si="83"/>
        <v>12.349361282209992</v>
      </c>
      <c r="W340" s="320">
        <f t="shared" si="83"/>
        <v>12.950798873103821</v>
      </c>
      <c r="X340" s="260"/>
      <c r="Y340" s="335" t="s">
        <v>239</v>
      </c>
      <c r="Z340" s="323">
        <f t="shared" si="84"/>
        <v>12.640269615675695</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7"/>
        <v>13.147366794779646</v>
      </c>
      <c r="M341" s="322">
        <f t="shared" si="81"/>
        <v>13.599576728902296</v>
      </c>
      <c r="O341" s="334" t="s">
        <v>240</v>
      </c>
      <c r="P341" s="320">
        <f t="shared" si="82"/>
        <v>12.442723400817714</v>
      </c>
      <c r="Q341" s="321">
        <f t="shared" si="82"/>
        <v>11.965306635854319</v>
      </c>
      <c r="R341" s="321">
        <f t="shared" si="82"/>
        <v>12.605636791366502</v>
      </c>
      <c r="S341" s="321">
        <f t="shared" si="82"/>
        <v>13.238471090391656</v>
      </c>
      <c r="T341" s="260"/>
      <c r="U341" s="335" t="s">
        <v>240</v>
      </c>
      <c r="V341" s="320">
        <f t="shared" si="83"/>
        <v>12.20565695394767</v>
      </c>
      <c r="W341" s="320">
        <f t="shared" si="83"/>
        <v>12.871018556161674</v>
      </c>
      <c r="X341" s="260"/>
      <c r="Y341" s="335" t="s">
        <v>240</v>
      </c>
      <c r="Z341" s="323">
        <f t="shared" si="84"/>
        <v>12.52682580882159</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8">I172/1000/1.02</f>
        <v>0</v>
      </c>
      <c r="J342" s="321">
        <f t="shared" si="88"/>
        <v>0</v>
      </c>
      <c r="K342" s="321">
        <f t="shared" si="80"/>
        <v>0</v>
      </c>
      <c r="L342" s="321">
        <f t="shared" si="87"/>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13.347879909380504</v>
      </c>
      <c r="X342" s="260"/>
      <c r="Y342" s="335" t="s">
        <v>241</v>
      </c>
      <c r="Z342" s="323">
        <f t="shared" si="84"/>
        <v>12.867537317086082</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9">I173/1000/1.02</f>
        <v>10.120527173377409</v>
      </c>
      <c r="J343" s="321">
        <f t="shared" si="89"/>
        <v>10.309502005173607</v>
      </c>
      <c r="K343" s="321">
        <f t="shared" si="80"/>
        <v>10.294882163397419</v>
      </c>
      <c r="L343" s="321">
        <f t="shared" si="87"/>
        <v>9.8364333703989697</v>
      </c>
      <c r="M343" s="322">
        <f t="shared" si="81"/>
        <v>10.220954805962348</v>
      </c>
      <c r="O343" s="334" t="s">
        <v>97</v>
      </c>
      <c r="P343" s="320">
        <f t="shared" si="82"/>
        <v>10.270548959828581</v>
      </c>
      <c r="Q343" s="321">
        <f t="shared" si="82"/>
        <v>9.8091324488350047</v>
      </c>
      <c r="R343" s="321">
        <f t="shared" si="82"/>
        <v>10.14755642484603</v>
      </c>
      <c r="S343" s="321">
        <f t="shared" si="82"/>
        <v>10.12343450330761</v>
      </c>
      <c r="T343" s="260"/>
      <c r="U343" s="335" t="s">
        <v>97</v>
      </c>
      <c r="V343" s="320">
        <f t="shared" si="83"/>
        <v>10.054886836487304</v>
      </c>
      <c r="W343" s="320">
        <f t="shared" si="83"/>
        <v>10.135602235647962</v>
      </c>
      <c r="X343" s="260"/>
      <c r="Y343" s="335" t="s">
        <v>97</v>
      </c>
      <c r="Z343" s="323">
        <f t="shared" si="84"/>
        <v>10.098856002372649</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90">I174/1000/1.02</f>
        <v>12.642034871723187</v>
      </c>
      <c r="J344" s="321">
        <f t="shared" si="90"/>
        <v>12.793703051749086</v>
      </c>
      <c r="K344" s="321">
        <f t="shared" si="80"/>
        <v>12.832508439940307</v>
      </c>
      <c r="L344" s="321">
        <f t="shared" si="87"/>
        <v>12.799219925080202</v>
      </c>
      <c r="M344" s="322">
        <f t="shared" si="81"/>
        <v>13.080332510688967</v>
      </c>
      <c r="O344" s="341" t="s">
        <v>242</v>
      </c>
      <c r="P344" s="320">
        <f t="shared" si="82"/>
        <v>12.85079290138213</v>
      </c>
      <c r="Q344" s="321">
        <f t="shared" si="82"/>
        <v>12.251554827971614</v>
      </c>
      <c r="R344" s="321">
        <f t="shared" si="82"/>
        <v>12.570892574694765</v>
      </c>
      <c r="S344" s="321">
        <f t="shared" si="82"/>
        <v>12.90550567465767</v>
      </c>
      <c r="T344" s="260"/>
      <c r="U344" s="342" t="s">
        <v>242</v>
      </c>
      <c r="V344" s="320">
        <f t="shared" si="83"/>
        <v>12.556271273216854</v>
      </c>
      <c r="W344" s="320">
        <f t="shared" si="83"/>
        <v>12.718179511853096</v>
      </c>
      <c r="X344" s="260"/>
      <c r="Y344" s="342" t="s">
        <v>242</v>
      </c>
      <c r="Z344" s="323">
        <f t="shared" si="84"/>
        <v>12.639793693908345</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1">B217*0.521</f>
        <v>4.239554752941177</v>
      </c>
      <c r="C379" s="391">
        <f t="shared" si="91"/>
        <v>4.3182063431372546</v>
      </c>
      <c r="D379" s="391">
        <f t="shared" si="91"/>
        <v>4.2855059313725485</v>
      </c>
      <c r="E379" s="391">
        <f t="shared" si="91"/>
        <v>4.2212676529411768</v>
      </c>
      <c r="F379" s="391">
        <f t="shared" si="91"/>
        <v>4.0758238627450982</v>
      </c>
      <c r="G379" s="391">
        <f t="shared" si="91"/>
        <v>4.0245870882352941</v>
      </c>
      <c r="H379" s="391">
        <f t="shared" si="91"/>
        <v>4.0007998627450982</v>
      </c>
      <c r="I379" s="391">
        <f t="shared" si="91"/>
        <v>4.1291037745098036</v>
      </c>
      <c r="J379" s="391">
        <f t="shared" si="91"/>
        <v>4.2058695490196083</v>
      </c>
      <c r="K379" s="391">
        <f t="shared" si="91"/>
        <v>4.0356200294117643</v>
      </c>
      <c r="L379" s="391">
        <f t="shared" si="91"/>
        <v>3.9060595882352946</v>
      </c>
      <c r="M379" s="392">
        <f t="shared" si="91"/>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2">B218*0.55</f>
        <v>5.0294372549019615</v>
      </c>
      <c r="C380" s="395">
        <f t="shared" si="92"/>
        <v>5.0321991176470577</v>
      </c>
      <c r="D380" s="395">
        <f t="shared" si="92"/>
        <v>4.9662924019607848</v>
      </c>
      <c r="E380" s="395">
        <f t="shared" si="92"/>
        <v>4.9240065686274512</v>
      </c>
      <c r="F380" s="395">
        <f t="shared" si="92"/>
        <v>4.7653989705882349</v>
      </c>
      <c r="G380" s="395">
        <f t="shared" si="92"/>
        <v>4.6678915196078421</v>
      </c>
      <c r="H380" s="395">
        <f t="shared" si="92"/>
        <v>4.6059205392156866</v>
      </c>
      <c r="I380" s="395">
        <f t="shared" si="92"/>
        <v>4.7843416176470601</v>
      </c>
      <c r="J380" s="395">
        <f t="shared" si="92"/>
        <v>4.803961519607844</v>
      </c>
      <c r="K380" s="395">
        <f t="shared" si="92"/>
        <v>4.67049</v>
      </c>
      <c r="L380" s="395">
        <f t="shared" si="92"/>
        <v>4.5795065196078433</v>
      </c>
      <c r="M380" s="396">
        <f t="shared" si="92"/>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3">B219*0.52</f>
        <v>4.7609405490196073</v>
      </c>
      <c r="C381" s="369">
        <f t="shared" si="93"/>
        <v>4.7835605490196089</v>
      </c>
      <c r="D381" s="369">
        <f t="shared" si="93"/>
        <v>4.637351843137254</v>
      </c>
      <c r="E381" s="369">
        <f t="shared" si="93"/>
        <v>4.6410387450980384</v>
      </c>
      <c r="F381" s="369">
        <f t="shared" si="93"/>
        <v>4.449082274509804</v>
      </c>
      <c r="G381" s="369">
        <f t="shared" si="93"/>
        <v>4.429929960784313</v>
      </c>
      <c r="H381" s="369">
        <f t="shared" si="93"/>
        <v>4.4411553333333327</v>
      </c>
      <c r="I381" s="369">
        <f t="shared" si="93"/>
        <v>4.5292983921568624</v>
      </c>
      <c r="J381" s="369">
        <f t="shared" si="93"/>
        <v>4.586243490196078</v>
      </c>
      <c r="K381" s="369">
        <f t="shared" si="93"/>
        <v>4.4115632549019601</v>
      </c>
      <c r="L381" s="369">
        <f t="shared" si="93"/>
        <v>4.2340673725490205</v>
      </c>
      <c r="M381" s="370">
        <f t="shared" si="93"/>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4">B220*0.54</f>
        <v>0</v>
      </c>
      <c r="C382" s="369">
        <f t="shared" si="94"/>
        <v>0</v>
      </c>
      <c r="D382" s="369">
        <f t="shared" si="94"/>
        <v>4.1955363529411764</v>
      </c>
      <c r="E382" s="369">
        <f t="shared" si="94"/>
        <v>4.7118176470588233</v>
      </c>
      <c r="F382" s="369">
        <f t="shared" si="94"/>
        <v>4.0948867058823533</v>
      </c>
      <c r="G382" s="369">
        <f t="shared" si="94"/>
        <v>3.5837364705882355</v>
      </c>
      <c r="H382" s="369">
        <f t="shared" si="94"/>
        <v>0</v>
      </c>
      <c r="I382" s="369">
        <f t="shared" si="94"/>
        <v>3.8726470588235298</v>
      </c>
      <c r="J382" s="369">
        <f t="shared" si="94"/>
        <v>4.2677047058823536</v>
      </c>
      <c r="K382" s="369">
        <f t="shared" si="94"/>
        <v>4.0208823529411761</v>
      </c>
      <c r="L382" s="369">
        <f t="shared" si="94"/>
        <v>4.4109047647058821</v>
      </c>
      <c r="M382" s="370">
        <f t="shared" si="94"/>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5">B221*0.478</f>
        <v>3.2855231588235285</v>
      </c>
      <c r="C383" s="369">
        <f t="shared" si="95"/>
        <v>3.4129668627450975</v>
      </c>
      <c r="D383" s="369">
        <f t="shared" si="95"/>
        <v>3.4445692235294114</v>
      </c>
      <c r="E383" s="369">
        <f t="shared" si="95"/>
        <v>3.4135334333333329</v>
      </c>
      <c r="F383" s="369">
        <f t="shared" si="95"/>
        <v>3.3232650078431369</v>
      </c>
      <c r="G383" s="369">
        <f t="shared" si="95"/>
        <v>3.3069000686274506</v>
      </c>
      <c r="H383" s="369">
        <f t="shared" si="95"/>
        <v>3.3027747411764703</v>
      </c>
      <c r="I383" s="369">
        <f t="shared" si="95"/>
        <v>3.3844560372549015</v>
      </c>
      <c r="J383" s="369">
        <f t="shared" si="95"/>
        <v>3.5024887647058822</v>
      </c>
      <c r="K383" s="369">
        <f t="shared" si="95"/>
        <v>3.3617454137254903</v>
      </c>
      <c r="L383" s="369">
        <f t="shared" si="95"/>
        <v>3.1397500294117644</v>
      </c>
      <c r="M383" s="370">
        <f t="shared" si="95"/>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6">B222*0.53</f>
        <v>4.0926532450980391</v>
      </c>
      <c r="C384" s="377">
        <f t="shared" si="96"/>
        <v>4.1347627843137253</v>
      </c>
      <c r="D384" s="377">
        <f t="shared" si="96"/>
        <v>4.119478</v>
      </c>
      <c r="E384" s="377">
        <f t="shared" si="96"/>
        <v>4.0572575588235296</v>
      </c>
      <c r="F384" s="377">
        <f t="shared" si="96"/>
        <v>3.9884884999999999</v>
      </c>
      <c r="G384" s="377">
        <f t="shared" si="96"/>
        <v>3.9692609313725491</v>
      </c>
      <c r="H384" s="377">
        <f t="shared" si="96"/>
        <v>3.9708415784313731</v>
      </c>
      <c r="I384" s="377">
        <f t="shared" si="96"/>
        <v>4.0573230294117648</v>
      </c>
      <c r="J384" s="377">
        <f t="shared" si="96"/>
        <v>4.1166918627450979</v>
      </c>
      <c r="K384" s="377">
        <f t="shared" si="96"/>
        <v>4.0068810588235291</v>
      </c>
      <c r="L384" s="377">
        <f t="shared" si="96"/>
        <v>3.9505394607843138</v>
      </c>
      <c r="M384" s="378">
        <f t="shared" si="96"/>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7">B226*0.521</f>
        <v>4.152870568627451</v>
      </c>
      <c r="C388" s="391">
        <f t="shared" si="97"/>
        <v>4.2083928235294117</v>
      </c>
      <c r="D388" s="391">
        <f t="shared" si="97"/>
        <v>4.1999035882352942</v>
      </c>
      <c r="E388" s="391">
        <f t="shared" si="97"/>
        <v>4.2024677254901963</v>
      </c>
      <c r="F388" s="391">
        <f t="shared" si="97"/>
        <v>4.2093888529411769</v>
      </c>
      <c r="G388" s="391">
        <f t="shared" si="97"/>
        <v>4.3122761372549014</v>
      </c>
      <c r="H388" s="391">
        <f t="shared" si="97"/>
        <v>4.1137981225490199</v>
      </c>
      <c r="I388" s="391">
        <f t="shared" si="97"/>
        <v>4.1385946578431367</v>
      </c>
      <c r="J388" s="391">
        <f t="shared" si="97"/>
        <v>4.2312350980392157</v>
      </c>
      <c r="K388" s="391">
        <f t="shared" si="97"/>
        <v>4.2179547058823532</v>
      </c>
      <c r="L388" s="391">
        <f t="shared" si="97"/>
        <v>4.169532352941177</v>
      </c>
      <c r="M388" s="391">
        <f t="shared" si="97"/>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8">B227*0.55</f>
        <v>4.8520967647058821</v>
      </c>
      <c r="C389" s="395">
        <f t="shared" si="98"/>
        <v>4.8123775980392161</v>
      </c>
      <c r="D389" s="395">
        <f t="shared" si="98"/>
        <v>4.7612426960784324</v>
      </c>
      <c r="E389" s="395">
        <f t="shared" si="98"/>
        <v>4.7906908823529415</v>
      </c>
      <c r="F389" s="395">
        <f t="shared" si="98"/>
        <v>4.7790076960784322</v>
      </c>
      <c r="G389" s="395">
        <f t="shared" si="98"/>
        <v>4.8675835784313737</v>
      </c>
      <c r="H389" s="395">
        <f t="shared" si="98"/>
        <v>4.7231325490196081</v>
      </c>
      <c r="I389" s="395">
        <f t="shared" si="98"/>
        <v>4.7839695588235296</v>
      </c>
      <c r="J389" s="395">
        <f t="shared" si="98"/>
        <v>4.8680359803921576</v>
      </c>
      <c r="K389" s="395">
        <f t="shared" si="98"/>
        <v>4.9016199509803924</v>
      </c>
      <c r="L389" s="395">
        <f t="shared" si="98"/>
        <v>4.9018820098039226</v>
      </c>
      <c r="M389" s="395">
        <f t="shared" si="98"/>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9">B228*0.52</f>
        <v>4.5551862352941175</v>
      </c>
      <c r="C390" s="369">
        <f t="shared" si="99"/>
        <v>4.481780588235293</v>
      </c>
      <c r="D390" s="369">
        <f t="shared" si="99"/>
        <v>4.4206158431372549</v>
      </c>
      <c r="E390" s="369">
        <f t="shared" si="99"/>
        <v>4.4943008627450984</v>
      </c>
      <c r="F390" s="369">
        <f t="shared" si="99"/>
        <v>4.5509370196078427</v>
      </c>
      <c r="G390" s="369">
        <f t="shared" si="99"/>
        <v>4.6713476078431375</v>
      </c>
      <c r="H390" s="369">
        <f t="shared" si="99"/>
        <v>4.5304408627450981</v>
      </c>
      <c r="I390" s="369">
        <f t="shared" si="99"/>
        <v>4.600308470588236</v>
      </c>
      <c r="J390" s="369">
        <f t="shared" si="99"/>
        <v>4.6832255294117635</v>
      </c>
      <c r="K390" s="369">
        <f t="shared" si="99"/>
        <v>4.6764058823529409</v>
      </c>
      <c r="L390" s="369">
        <f t="shared" si="99"/>
        <v>4.6680761960784327</v>
      </c>
      <c r="M390" s="369">
        <f t="shared" si="99"/>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100">B229*0.54</f>
        <v>3.9906825882352943</v>
      </c>
      <c r="C391" s="369">
        <f t="shared" si="100"/>
        <v>4.2217681764705883</v>
      </c>
      <c r="D391" s="369">
        <f t="shared" si="100"/>
        <v>4.5317647058823534</v>
      </c>
      <c r="E391" s="369">
        <f t="shared" si="100"/>
        <v>3.3792289411764709</v>
      </c>
      <c r="F391" s="369">
        <f t="shared" si="100"/>
        <v>4.545272117647059</v>
      </c>
      <c r="G391" s="369">
        <f t="shared" si="100"/>
        <v>5.0246470588235299</v>
      </c>
      <c r="H391" s="369">
        <f t="shared" si="100"/>
        <v>4.3036522941176472</v>
      </c>
      <c r="I391" s="369">
        <f t="shared" si="100"/>
        <v>4.2485294117647063</v>
      </c>
      <c r="J391" s="369">
        <f t="shared" si="100"/>
        <v>3.994547294117647</v>
      </c>
      <c r="K391" s="369">
        <f t="shared" si="100"/>
        <v>0</v>
      </c>
      <c r="L391" s="369">
        <f t="shared" si="100"/>
        <v>4.1199114705882351</v>
      </c>
      <c r="M391" s="369">
        <f t="shared" si="100"/>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1">B230*0.478</f>
        <v>3.2654776196078434</v>
      </c>
      <c r="C392" s="369">
        <f t="shared" si="101"/>
        <v>3.352321784313725</v>
      </c>
      <c r="D392" s="369">
        <f t="shared" si="101"/>
        <v>3.4245860117647058</v>
      </c>
      <c r="E392" s="369">
        <f t="shared" si="101"/>
        <v>3.4448972627450978</v>
      </c>
      <c r="F392" s="369">
        <f t="shared" si="101"/>
        <v>3.4676106980392154</v>
      </c>
      <c r="G392" s="369">
        <f t="shared" si="101"/>
        <v>3.5857587078431368</v>
      </c>
      <c r="H392" s="369">
        <f t="shared" si="101"/>
        <v>3.3936355117647063</v>
      </c>
      <c r="I392" s="369">
        <f t="shared" si="101"/>
        <v>3.3838908725490193</v>
      </c>
      <c r="J392" s="369">
        <f t="shared" si="101"/>
        <v>3.4532374254901956</v>
      </c>
      <c r="K392" s="369">
        <f t="shared" si="101"/>
        <v>3.4278776509803919</v>
      </c>
      <c r="L392" s="369">
        <f t="shared" si="101"/>
        <v>3.2937100803921564</v>
      </c>
      <c r="M392" s="369">
        <f t="shared" si="101"/>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2">B231*0.53</f>
        <v>4.067751039215687</v>
      </c>
      <c r="C393" s="377">
        <f t="shared" si="102"/>
        <v>4.1146492843137255</v>
      </c>
      <c r="D393" s="377">
        <f t="shared" si="102"/>
        <v>4.1506877254901964</v>
      </c>
      <c r="E393" s="377">
        <f t="shared" si="102"/>
        <v>4.1380861960784312</v>
      </c>
      <c r="F393" s="377">
        <f t="shared" si="102"/>
        <v>4.1518474901960785</v>
      </c>
      <c r="G393" s="377">
        <f t="shared" si="102"/>
        <v>4.2015485000000004</v>
      </c>
      <c r="H393" s="377">
        <f t="shared" si="102"/>
        <v>4.0835341274509807</v>
      </c>
      <c r="I393" s="377">
        <f t="shared" si="102"/>
        <v>4.066513333333333</v>
      </c>
      <c r="J393" s="377">
        <f t="shared" si="102"/>
        <v>4.1418060686274512</v>
      </c>
      <c r="K393" s="377">
        <f t="shared" si="102"/>
        <v>4.1334518137254896</v>
      </c>
      <c r="L393" s="377">
        <f t="shared" si="102"/>
        <v>4.1090645392156864</v>
      </c>
      <c r="M393" s="377">
        <f t="shared" si="102"/>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3">B235*0.521</f>
        <v>4.5135353725490202</v>
      </c>
      <c r="C397" s="391">
        <f t="shared" si="103"/>
        <v>4.7563060490196083</v>
      </c>
      <c r="D397" s="391">
        <f t="shared" si="103"/>
        <v>4.9364254539215686</v>
      </c>
      <c r="E397" s="391">
        <f t="shared" si="103"/>
        <v>4.8365119558823535</v>
      </c>
      <c r="F397" s="391">
        <f t="shared" si="103"/>
        <v>4.911448100980393</v>
      </c>
      <c r="G397" s="391">
        <f t="shared" si="103"/>
        <v>5.055837632352941</v>
      </c>
      <c r="H397" s="391">
        <f t="shared" si="103"/>
        <v>4.929867494117647</v>
      </c>
      <c r="I397" s="391">
        <f t="shared" si="103"/>
        <v>4.830303372549019</v>
      </c>
      <c r="J397" s="391">
        <f t="shared" si="103"/>
        <v>4.7876171274509804</v>
      </c>
      <c r="K397" s="391">
        <f t="shared" si="103"/>
        <v>4.5930246490196085</v>
      </c>
      <c r="L397" s="391">
        <f t="shared" si="103"/>
        <v>4.6452084176470585</v>
      </c>
      <c r="M397" s="391">
        <f t="shared" si="103"/>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4">B236*0.55</f>
        <v>5.2326158823529418</v>
      </c>
      <c r="C398" s="395">
        <f t="shared" si="104"/>
        <v>5.4548563235294116</v>
      </c>
      <c r="D398" s="395">
        <f t="shared" si="104"/>
        <v>5.6384781372549018</v>
      </c>
      <c r="E398" s="395">
        <f t="shared" si="104"/>
        <v>5.5708820588235302</v>
      </c>
      <c r="F398" s="395">
        <f t="shared" si="104"/>
        <v>5.6677645588235297</v>
      </c>
      <c r="G398" s="395">
        <f t="shared" si="104"/>
        <v>5.8274640686274521</v>
      </c>
      <c r="H398" s="395">
        <f t="shared" si="104"/>
        <v>5.7441541666666671</v>
      </c>
      <c r="I398" s="395">
        <f t="shared" si="104"/>
        <v>5.7371174019607851</v>
      </c>
      <c r="J398" s="395">
        <f t="shared" si="104"/>
        <v>5.6741569607843152</v>
      </c>
      <c r="K398" s="395">
        <f t="shared" si="104"/>
        <v>5.5205441176470602</v>
      </c>
      <c r="L398" s="395">
        <f t="shared" si="104"/>
        <v>5.6170502450980395</v>
      </c>
      <c r="M398" s="395">
        <f t="shared" si="104"/>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5">B237*0.52</f>
        <v>4.964140235294118</v>
      </c>
      <c r="C399" s="369">
        <f t="shared" si="105"/>
        <v>5.1959577647058826</v>
      </c>
      <c r="D399" s="369">
        <f t="shared" si="105"/>
        <v>5.4454726274509806</v>
      </c>
      <c r="E399" s="369">
        <f t="shared" si="105"/>
        <v>5.4134829411764693</v>
      </c>
      <c r="F399" s="369">
        <f t="shared" si="105"/>
        <v>5.4944408235294118</v>
      </c>
      <c r="G399" s="369">
        <f t="shared" si="105"/>
        <v>5.6385695294117655</v>
      </c>
      <c r="H399" s="369">
        <f t="shared" si="105"/>
        <v>5.5495037254901955</v>
      </c>
      <c r="I399" s="369">
        <f t="shared" si="105"/>
        <v>5.5690735686274504</v>
      </c>
      <c r="J399" s="369">
        <f t="shared" si="105"/>
        <v>5.5485289803921578</v>
      </c>
      <c r="K399" s="369">
        <f t="shared" si="105"/>
        <v>5.4422210980392167</v>
      </c>
      <c r="L399" s="369">
        <f t="shared" si="105"/>
        <v>5.4373330980392156</v>
      </c>
      <c r="M399" s="369">
        <f t="shared" si="105"/>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6">B238*0.54</f>
        <v>3.8101764705882353</v>
      </c>
      <c r="C400" s="369">
        <f t="shared" si="106"/>
        <v>4.5054661764705886</v>
      </c>
      <c r="D400" s="369">
        <f t="shared" si="106"/>
        <v>0</v>
      </c>
      <c r="E400" s="369">
        <f t="shared" si="106"/>
        <v>0</v>
      </c>
      <c r="F400" s="369">
        <f t="shared" si="106"/>
        <v>4.32</v>
      </c>
      <c r="G400" s="369">
        <f t="shared" si="106"/>
        <v>0</v>
      </c>
      <c r="H400" s="369">
        <f t="shared" si="106"/>
        <v>0</v>
      </c>
      <c r="I400" s="369">
        <f t="shared" si="106"/>
        <v>0</v>
      </c>
      <c r="J400" s="369">
        <f t="shared" si="106"/>
        <v>4.0240588235294119</v>
      </c>
      <c r="K400" s="369">
        <f t="shared" si="106"/>
        <v>4.5690633529411766</v>
      </c>
      <c r="L400" s="369">
        <f t="shared" si="106"/>
        <v>4.5091800000000006</v>
      </c>
      <c r="M400" s="369">
        <f t="shared" si="106"/>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7">B239*0.478</f>
        <v>3.5871725568627446</v>
      </c>
      <c r="C401" s="369">
        <f t="shared" si="107"/>
        <v>3.7541398313725485</v>
      </c>
      <c r="D401" s="369">
        <f t="shared" si="107"/>
        <v>3.977840082352941</v>
      </c>
      <c r="E401" s="369">
        <f t="shared" si="107"/>
        <v>3.9315935823529418</v>
      </c>
      <c r="F401" s="369">
        <f t="shared" si="107"/>
        <v>3.9637512666666663</v>
      </c>
      <c r="G401" s="369">
        <f t="shared" si="107"/>
        <v>4.090658392156862</v>
      </c>
      <c r="H401" s="369">
        <f t="shared" si="107"/>
        <v>3.918549805882352</v>
      </c>
      <c r="I401" s="369">
        <f t="shared" si="107"/>
        <v>3.790322556862745</v>
      </c>
      <c r="J401" s="369">
        <f t="shared" si="107"/>
        <v>3.7137122784313723</v>
      </c>
      <c r="K401" s="369">
        <f t="shared" si="107"/>
        <v>3.5185294137254899</v>
      </c>
      <c r="L401" s="369">
        <f t="shared" si="107"/>
        <v>3.5062523117647055</v>
      </c>
      <c r="M401" s="369">
        <f t="shared" si="107"/>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8">B240*0.53</f>
        <v>4.3545844411764705</v>
      </c>
      <c r="C402" s="377">
        <f t="shared" si="108"/>
        <v>4.5082719705882353</v>
      </c>
      <c r="D402" s="377">
        <f t="shared" si="108"/>
        <v>4.7163624411764706</v>
      </c>
      <c r="E402" s="377">
        <f t="shared" si="108"/>
        <v>4.7088120196078425</v>
      </c>
      <c r="F402" s="377">
        <f t="shared" si="108"/>
        <v>4.7191813137254908</v>
      </c>
      <c r="G402" s="377">
        <f t="shared" si="108"/>
        <v>4.8328886568627452</v>
      </c>
      <c r="H402" s="377">
        <f t="shared" si="108"/>
        <v>4.7853211568627447</v>
      </c>
      <c r="I402" s="377">
        <f t="shared" si="108"/>
        <v>4.7701049607843142</v>
      </c>
      <c r="J402" s="377">
        <f t="shared" si="108"/>
        <v>4.7611256176470595</v>
      </c>
      <c r="K402" s="377">
        <f t="shared" si="108"/>
        <v>4.6369549313725491</v>
      </c>
      <c r="L402" s="377">
        <f t="shared" si="108"/>
        <v>4.677624637254902</v>
      </c>
      <c r="M402" s="377">
        <f t="shared" si="108"/>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9">B244*0.521</f>
        <v>4.9139494117647056</v>
      </c>
      <c r="C406" s="391">
        <f t="shared" si="109"/>
        <v>4.920982911764705</v>
      </c>
      <c r="D406" s="391">
        <f t="shared" si="109"/>
        <v>4.5725641617647055</v>
      </c>
      <c r="E406" s="391">
        <f t="shared" si="109"/>
        <v>4.5739254019607829</v>
      </c>
      <c r="F406" s="391">
        <f t="shared" si="109"/>
        <v>4.3954318235294121</v>
      </c>
      <c r="G406" s="391">
        <f t="shared" si="109"/>
        <v>4.4029761078431369</v>
      </c>
      <c r="H406" s="391">
        <f t="shared" si="109"/>
        <v>4.3209135000000014</v>
      </c>
      <c r="I406" s="391">
        <f t="shared" si="109"/>
        <v>4.4328008039215687</v>
      </c>
      <c r="J406" s="391">
        <f t="shared" si="109"/>
        <v>4.5098985882352949</v>
      </c>
      <c r="K406" s="391">
        <f t="shared" si="109"/>
        <v>4.5821745686274511</v>
      </c>
      <c r="L406" s="391">
        <f t="shared" si="109"/>
        <v>4.8983194117647058</v>
      </c>
      <c r="M406" s="391">
        <f t="shared" si="109"/>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10">B245*0.55</f>
        <v>5.8651094117647053</v>
      </c>
      <c r="C407" s="395">
        <f t="shared" si="110"/>
        <v>5.8214388725490203</v>
      </c>
      <c r="D407" s="395">
        <f t="shared" si="110"/>
        <v>5.3412829411764706</v>
      </c>
      <c r="E407" s="395">
        <f t="shared" si="110"/>
        <v>5.2510818627450995</v>
      </c>
      <c r="F407" s="395">
        <f t="shared" si="110"/>
        <v>4.9639608333333332</v>
      </c>
      <c r="G407" s="395">
        <f t="shared" si="110"/>
        <v>4.9370566666666669</v>
      </c>
      <c r="H407" s="395">
        <f t="shared" si="110"/>
        <v>4.8558890686274525</v>
      </c>
      <c r="I407" s="395">
        <f t="shared" si="110"/>
        <v>5.0192148039215683</v>
      </c>
      <c r="J407" s="395">
        <f t="shared" si="110"/>
        <v>5.1188543137254907</v>
      </c>
      <c r="K407" s="395">
        <f t="shared" si="110"/>
        <v>5.2989329411764707</v>
      </c>
      <c r="L407" s="395">
        <f t="shared" si="110"/>
        <v>5.8200352941176474</v>
      </c>
      <c r="M407" s="395">
        <f t="shared" si="110"/>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1">B246*0.52</f>
        <v>5.6978887843137267</v>
      </c>
      <c r="C408" s="369">
        <f t="shared" si="111"/>
        <v>5.5825996862745111</v>
      </c>
      <c r="D408" s="369">
        <f t="shared" si="111"/>
        <v>5.0988594901960784</v>
      </c>
      <c r="E408" s="369">
        <f t="shared" si="111"/>
        <v>5.0606440784313724</v>
      </c>
      <c r="F408" s="369">
        <f t="shared" si="111"/>
        <v>4.7536569803921571</v>
      </c>
      <c r="G408" s="369">
        <f t="shared" si="111"/>
        <v>4.7371525882352934</v>
      </c>
      <c r="H408" s="369">
        <f t="shared" si="111"/>
        <v>4.6263043921568636</v>
      </c>
      <c r="I408" s="369">
        <f t="shared" si="111"/>
        <v>4.8531324705882346</v>
      </c>
      <c r="J408" s="369">
        <f t="shared" si="111"/>
        <v>4.967954588235294</v>
      </c>
      <c r="K408" s="369">
        <f t="shared" si="111"/>
        <v>5.1231536862745113</v>
      </c>
      <c r="L408" s="369">
        <f t="shared" si="111"/>
        <v>5.6454692156862745</v>
      </c>
      <c r="M408" s="369">
        <f t="shared" si="111"/>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2">B247*0.54</f>
        <v>0</v>
      </c>
      <c r="C409" s="369">
        <f t="shared" si="112"/>
        <v>5.6901176470588242</v>
      </c>
      <c r="D409" s="369">
        <f t="shared" si="112"/>
        <v>4.9891150588235291</v>
      </c>
      <c r="E409" s="369">
        <f t="shared" si="112"/>
        <v>3.2352352941176474</v>
      </c>
      <c r="F409" s="369">
        <f t="shared" si="112"/>
        <v>4.5564564705882349</v>
      </c>
      <c r="G409" s="369">
        <f t="shared" si="112"/>
        <v>4.3507058823529414</v>
      </c>
      <c r="H409" s="369">
        <f t="shared" si="112"/>
        <v>4.362146470588236</v>
      </c>
      <c r="I409" s="369">
        <f t="shared" si="112"/>
        <v>4.6588870588235309</v>
      </c>
      <c r="J409" s="369">
        <f t="shared" si="112"/>
        <v>4.1306765294117653</v>
      </c>
      <c r="K409" s="369">
        <f t="shared" si="112"/>
        <v>0</v>
      </c>
      <c r="L409" s="369">
        <f t="shared" si="112"/>
        <v>0</v>
      </c>
      <c r="M409" s="369">
        <f t="shared" si="112"/>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3">B248*0.478</f>
        <v>3.680002031372549</v>
      </c>
      <c r="C410" s="369">
        <f t="shared" si="113"/>
        <v>3.7112768215686271</v>
      </c>
      <c r="D410" s="369">
        <f t="shared" si="113"/>
        <v>3.6658935333333331</v>
      </c>
      <c r="E410" s="369">
        <f t="shared" si="113"/>
        <v>3.6718324490196075</v>
      </c>
      <c r="F410" s="369">
        <f t="shared" si="113"/>
        <v>3.6145432117647061</v>
      </c>
      <c r="G410" s="369">
        <f t="shared" si="113"/>
        <v>3.6615160843137251</v>
      </c>
      <c r="H410" s="369">
        <f t="shared" si="113"/>
        <v>3.5867414196078431</v>
      </c>
      <c r="I410" s="369">
        <f t="shared" si="113"/>
        <v>3.5677891882352943</v>
      </c>
      <c r="J410" s="369">
        <f t="shared" si="113"/>
        <v>3.6340399882352941</v>
      </c>
      <c r="K410" s="369">
        <f t="shared" si="113"/>
        <v>3.6145347764705886</v>
      </c>
      <c r="L410" s="369">
        <f t="shared" si="113"/>
        <v>3.646393007843137</v>
      </c>
      <c r="M410" s="369">
        <f t="shared" si="113"/>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4">B249*0.53</f>
        <v>4.8585484509803925</v>
      </c>
      <c r="C411" s="377">
        <f t="shared" si="114"/>
        <v>4.8892499999999997</v>
      </c>
      <c r="D411" s="377">
        <f t="shared" si="114"/>
        <v>4.5658715392156859</v>
      </c>
      <c r="E411" s="377">
        <f t="shared" si="114"/>
        <v>4.481313676470589</v>
      </c>
      <c r="F411" s="377">
        <f t="shared" si="114"/>
        <v>4.3422068627450985</v>
      </c>
      <c r="G411" s="377">
        <f t="shared" si="114"/>
        <v>4.3678287254901962</v>
      </c>
      <c r="H411" s="377">
        <f t="shared" si="114"/>
        <v>4.3062479215686267</v>
      </c>
      <c r="I411" s="377">
        <f t="shared" si="114"/>
        <v>4.3844764411764716</v>
      </c>
      <c r="J411" s="377">
        <f t="shared" si="114"/>
        <v>4.4617099117647054</v>
      </c>
      <c r="K411" s="377">
        <f t="shared" si="114"/>
        <v>4.4830834607843135</v>
      </c>
      <c r="L411" s="377">
        <f t="shared" si="114"/>
        <v>4.6027018627450991</v>
      </c>
      <c r="M411" s="377">
        <f t="shared" si="114"/>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5">B253*0.507</f>
        <v>5.1352190882352931</v>
      </c>
      <c r="C415" s="366">
        <f t="shared" si="115"/>
        <v>5.1020523411764698</v>
      </c>
      <c r="D415" s="366">
        <f t="shared" si="115"/>
        <v>5.3706773441176479</v>
      </c>
      <c r="E415" s="366">
        <f t="shared" si="115"/>
        <v>5.4425107941176467</v>
      </c>
      <c r="F415" s="366">
        <f t="shared" si="115"/>
        <v>5.5150117941176475</v>
      </c>
      <c r="G415" s="366">
        <f t="shared" si="115"/>
        <v>5.3647707941176472</v>
      </c>
      <c r="H415" s="366">
        <f t="shared" si="115"/>
        <v>5.501740323529412</v>
      </c>
      <c r="I415" s="366">
        <f t="shared" si="115"/>
        <v>5.734955352941177</v>
      </c>
      <c r="J415" s="366">
        <f t="shared" si="115"/>
        <v>5.9451814117647057</v>
      </c>
      <c r="K415" s="366">
        <f t="shared" si="115"/>
        <v>5.9998280588235291</v>
      </c>
      <c r="L415" s="366">
        <f t="shared" si="115"/>
        <v>6.0711361176470593</v>
      </c>
      <c r="M415" s="366">
        <f t="shared" si="115"/>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6">B254*0.539</f>
        <v>6.1833234509803932</v>
      </c>
      <c r="C416" s="372">
        <f t="shared" si="116"/>
        <v>6.0110210039215684</v>
      </c>
      <c r="D416" s="372">
        <f t="shared" si="116"/>
        <v>6.3549648303921575</v>
      </c>
      <c r="E416" s="372">
        <f t="shared" si="116"/>
        <v>6.4113547990196089</v>
      </c>
      <c r="F416" s="372">
        <f t="shared" si="116"/>
        <v>6.4004014735294117</v>
      </c>
      <c r="G416" s="372">
        <f t="shared" si="116"/>
        <v>6.1861357627450984</v>
      </c>
      <c r="H416" s="372">
        <f t="shared" si="116"/>
        <v>6.3821536813725492</v>
      </c>
      <c r="I416" s="372">
        <f t="shared" si="116"/>
        <v>6.7674076303921566</v>
      </c>
      <c r="J416" s="372">
        <f t="shared" si="116"/>
        <v>7.0574789352941174</v>
      </c>
      <c r="K416" s="372">
        <f t="shared" si="116"/>
        <v>7.1723789392156867</v>
      </c>
      <c r="L416" s="372">
        <f t="shared" si="116"/>
        <v>7.2262002029411772</v>
      </c>
      <c r="M416" s="372">
        <f t="shared" si="116"/>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7">B255*0.535</f>
        <v>6.2439797549019609</v>
      </c>
      <c r="C417" s="369">
        <f t="shared" si="117"/>
        <v>6.0201472941176473</v>
      </c>
      <c r="D417" s="369">
        <f t="shared" si="117"/>
        <v>6.3166642254901966</v>
      </c>
      <c r="E417" s="369">
        <f t="shared" si="117"/>
        <v>6.3839441470588243</v>
      </c>
      <c r="F417" s="369">
        <f t="shared" si="117"/>
        <v>6.3634751519607846</v>
      </c>
      <c r="G417" s="369">
        <f t="shared" si="117"/>
        <v>6.1253880882352938</v>
      </c>
      <c r="H417" s="369">
        <f t="shared" si="117"/>
        <v>6.3125683284313725</v>
      </c>
      <c r="I417" s="369">
        <f t="shared" si="117"/>
        <v>6.7315352205882357</v>
      </c>
      <c r="J417" s="369">
        <f t="shared" si="117"/>
        <v>7.0205390735294113</v>
      </c>
      <c r="K417" s="369">
        <f t="shared" si="117"/>
        <v>7.1808444803921576</v>
      </c>
      <c r="L417" s="369">
        <f t="shared" si="117"/>
        <v>7.2133074411764708</v>
      </c>
      <c r="M417" s="369">
        <f t="shared" si="117"/>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8">B256*0.54</f>
        <v>0</v>
      </c>
      <c r="C418" s="369">
        <f t="shared" si="118"/>
        <v>4.4393024117647064</v>
      </c>
      <c r="D418" s="369">
        <f t="shared" si="118"/>
        <v>0</v>
      </c>
      <c r="E418" s="369">
        <f t="shared" si="118"/>
        <v>5.4275294117647057</v>
      </c>
      <c r="F418" s="369">
        <f t="shared" si="118"/>
        <v>5.0721098823529411</v>
      </c>
      <c r="G418" s="369">
        <f t="shared" si="118"/>
        <v>4.6960327058823532</v>
      </c>
      <c r="H418" s="369">
        <f t="shared" si="118"/>
        <v>6.874941176470589</v>
      </c>
      <c r="I418" s="369">
        <f t="shared" si="118"/>
        <v>0</v>
      </c>
      <c r="J418" s="369">
        <f t="shared" si="118"/>
        <v>5.269098705882354</v>
      </c>
      <c r="K418" s="369">
        <f t="shared" si="118"/>
        <v>5.8277895882352952</v>
      </c>
      <c r="L418" s="369">
        <f t="shared" si="118"/>
        <v>5.1163814117647064</v>
      </c>
      <c r="M418" s="369">
        <f t="shared" si="118"/>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9">B257*0.465</f>
        <v>3.7317025000000004</v>
      </c>
      <c r="C419" s="369">
        <f t="shared" si="119"/>
        <v>3.842612294117647</v>
      </c>
      <c r="D419" s="369">
        <f t="shared" si="119"/>
        <v>4.1510062205882363</v>
      </c>
      <c r="E419" s="369">
        <f t="shared" si="119"/>
        <v>4.2863558676470594</v>
      </c>
      <c r="F419" s="369">
        <f t="shared" si="119"/>
        <v>4.3482382500000005</v>
      </c>
      <c r="G419" s="369">
        <f t="shared" si="119"/>
        <v>4.3829277058823539</v>
      </c>
      <c r="H419" s="369">
        <f t="shared" si="119"/>
        <v>4.4514755441176472</v>
      </c>
      <c r="I419" s="369">
        <f t="shared" si="119"/>
        <v>4.561661397058824</v>
      </c>
      <c r="J419" s="369">
        <f t="shared" si="119"/>
        <v>4.7065175588235295</v>
      </c>
      <c r="K419" s="369">
        <f t="shared" si="119"/>
        <v>4.7662085147058821</v>
      </c>
      <c r="L419" s="369">
        <f t="shared" si="119"/>
        <v>4.8257417352941179</v>
      </c>
      <c r="M419" s="369">
        <f t="shared" si="119"/>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20">B258*0.516</f>
        <v>4.7593872117647056</v>
      </c>
      <c r="C420" s="377">
        <f t="shared" si="120"/>
        <v>4.7989037058823536</v>
      </c>
      <c r="D420" s="377">
        <f t="shared" si="120"/>
        <v>5.0184662588235298</v>
      </c>
      <c r="E420" s="377">
        <f t="shared" si="120"/>
        <v>5.0800503529411767</v>
      </c>
      <c r="F420" s="377">
        <f t="shared" si="120"/>
        <v>5.141860070588236</v>
      </c>
      <c r="G420" s="377">
        <f t="shared" si="120"/>
        <v>5.2056695411764702</v>
      </c>
      <c r="H420" s="377">
        <f t="shared" si="120"/>
        <v>5.3190666117647059</v>
      </c>
      <c r="I420" s="377">
        <f t="shared" si="120"/>
        <v>5.5185936941176479</v>
      </c>
      <c r="J420" s="377">
        <f t="shared" si="120"/>
        <v>5.7601029411764708</v>
      </c>
      <c r="K420" s="377">
        <f t="shared" si="120"/>
        <v>5.8479362588235304</v>
      </c>
      <c r="L420" s="377">
        <f t="shared" si="120"/>
        <v>5.9254940941176475</v>
      </c>
      <c r="M420" s="377">
        <f t="shared" si="120"/>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1">B262*0.507</f>
        <v>6.5620115294117651</v>
      </c>
      <c r="C424" s="366">
        <f t="shared" si="121"/>
        <v>6.5824008823529416</v>
      </c>
      <c r="D424" s="366">
        <f t="shared" si="121"/>
        <v>6.3442500588235289</v>
      </c>
      <c r="E424" s="366">
        <f t="shared" si="121"/>
        <v>6.3080641764705883</v>
      </c>
      <c r="F424" s="366">
        <f t="shared" si="121"/>
        <v>6.2025236764705882</v>
      </c>
      <c r="G424" s="366">
        <f t="shared" si="121"/>
        <v>6.3292935588235295</v>
      </c>
      <c r="H424" s="366">
        <f t="shared" si="121"/>
        <v>6.3474411764705883</v>
      </c>
      <c r="I424" s="366">
        <f t="shared" si="121"/>
        <v>6.4731722058823538</v>
      </c>
      <c r="J424" s="366">
        <f t="shared" si="121"/>
        <v>6.5462696764705885</v>
      </c>
      <c r="K424" s="366">
        <f t="shared" si="121"/>
        <v>6.4039517941176465</v>
      </c>
      <c r="L424" s="366">
        <f t="shared" si="121"/>
        <v>6.3177617941176472</v>
      </c>
      <c r="M424" s="366">
        <f t="shared" si="121"/>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2">B263*0.539</f>
        <v>7.6711346627450983</v>
      </c>
      <c r="C425" s="372">
        <f t="shared" si="122"/>
        <v>7.5416045078431377</v>
      </c>
      <c r="D425" s="372">
        <f t="shared" si="122"/>
        <v>7.1775168774509801</v>
      </c>
      <c r="E425" s="372">
        <f t="shared" si="122"/>
        <v>7.1742141813725491</v>
      </c>
      <c r="F425" s="372">
        <f t="shared" si="122"/>
        <v>6.9068152245098045</v>
      </c>
      <c r="G425" s="372">
        <f t="shared" si="122"/>
        <v>7.0501569901960792</v>
      </c>
      <c r="H425" s="372">
        <f t="shared" si="122"/>
        <v>7.1358981509803918</v>
      </c>
      <c r="I425" s="372">
        <f t="shared" si="122"/>
        <v>7.3953648245098051</v>
      </c>
      <c r="J425" s="372">
        <f t="shared" si="122"/>
        <v>7.4949905196078435</v>
      </c>
      <c r="K425" s="372">
        <f t="shared" si="122"/>
        <v>7.3695726176470586</v>
      </c>
      <c r="L425" s="372">
        <f t="shared" si="122"/>
        <v>7.2594369509803922</v>
      </c>
      <c r="M425" s="372">
        <f t="shared" si="122"/>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3">B264*0.535</f>
        <v>7.6330610980392164</v>
      </c>
      <c r="C426" s="369">
        <f t="shared" si="123"/>
        <v>7.4960990000000001</v>
      </c>
      <c r="D426" s="369">
        <f t="shared" si="123"/>
        <v>7.1115719460784321</v>
      </c>
      <c r="E426" s="369">
        <f t="shared" si="123"/>
        <v>7.1190063480392158</v>
      </c>
      <c r="F426" s="369">
        <f t="shared" si="123"/>
        <v>6.8322626078431377</v>
      </c>
      <c r="G426" s="369">
        <f t="shared" si="123"/>
        <v>6.9983612254901963</v>
      </c>
      <c r="H426" s="369">
        <f t="shared" si="123"/>
        <v>7.0658797990196094</v>
      </c>
      <c r="I426" s="369">
        <f t="shared" si="123"/>
        <v>7.3357379950980395</v>
      </c>
      <c r="J426" s="369">
        <f t="shared" si="123"/>
        <v>7.4476143627450986</v>
      </c>
      <c r="K426" s="369">
        <f t="shared" si="123"/>
        <v>7.3263356323529418</v>
      </c>
      <c r="L426" s="369">
        <f t="shared" si="123"/>
        <v>7.2307085784313729</v>
      </c>
      <c r="M426" s="369">
        <f t="shared" si="123"/>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4">B265*0.54</f>
        <v>6.6547376470588242</v>
      </c>
      <c r="C427" s="369">
        <f t="shared" si="124"/>
        <v>0</v>
      </c>
      <c r="D427" s="369">
        <f t="shared" si="124"/>
        <v>6.3739164705882363</v>
      </c>
      <c r="E427" s="369">
        <f t="shared" si="124"/>
        <v>5.568490588235294</v>
      </c>
      <c r="F427" s="369">
        <f t="shared" si="124"/>
        <v>0</v>
      </c>
      <c r="G427" s="369">
        <f t="shared" si="124"/>
        <v>0</v>
      </c>
      <c r="H427" s="369">
        <f t="shared" si="124"/>
        <v>0</v>
      </c>
      <c r="I427" s="369">
        <f t="shared" si="124"/>
        <v>0</v>
      </c>
      <c r="J427" s="369">
        <f t="shared" si="124"/>
        <v>0</v>
      </c>
      <c r="K427" s="369">
        <f t="shared" si="124"/>
        <v>6.5927170588235295</v>
      </c>
      <c r="L427" s="369">
        <f t="shared" si="124"/>
        <v>0</v>
      </c>
      <c r="M427" s="369">
        <f t="shared" si="124"/>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5">B266*0.465</f>
        <v>5.1291524117647063</v>
      </c>
      <c r="C428" s="369">
        <f t="shared" si="125"/>
        <v>5.2422919264705889</v>
      </c>
      <c r="D428" s="369">
        <f t="shared" si="125"/>
        <v>5.2305556911764715</v>
      </c>
      <c r="E428" s="369">
        <f t="shared" si="125"/>
        <v>5.1842138823529416</v>
      </c>
      <c r="F428" s="369">
        <f t="shared" si="125"/>
        <v>5.1899461470588237</v>
      </c>
      <c r="G428" s="369">
        <f t="shared" si="125"/>
        <v>5.323771323529412</v>
      </c>
      <c r="H428" s="369">
        <f t="shared" si="125"/>
        <v>5.3045125735294123</v>
      </c>
      <c r="I428" s="369">
        <f t="shared" si="125"/>
        <v>5.3603180441176477</v>
      </c>
      <c r="J428" s="369">
        <f t="shared" si="125"/>
        <v>5.3846316176470594</v>
      </c>
      <c r="K428" s="369">
        <f t="shared" si="125"/>
        <v>5.2730799411764711</v>
      </c>
      <c r="L428" s="369">
        <f t="shared" si="125"/>
        <v>5.112533676470588</v>
      </c>
      <c r="M428" s="369">
        <f t="shared" si="125"/>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6">B267*0.516</f>
        <v>6.2606016941176472</v>
      </c>
      <c r="C429" s="377">
        <f t="shared" si="126"/>
        <v>6.3656208470588229</v>
      </c>
      <c r="D429" s="377">
        <f t="shared" si="126"/>
        <v>6.2509762705882359</v>
      </c>
      <c r="E429" s="377">
        <f t="shared" si="126"/>
        <v>6.2392504235294117</v>
      </c>
      <c r="F429" s="377">
        <f t="shared" si="126"/>
        <v>6.2878621764705889</v>
      </c>
      <c r="G429" s="377">
        <f t="shared" si="126"/>
        <v>6.3366707176470589</v>
      </c>
      <c r="H429" s="377">
        <f t="shared" si="126"/>
        <v>6.3718912588235295</v>
      </c>
      <c r="I429" s="377">
        <f t="shared" si="126"/>
        <v>6.464001305882352</v>
      </c>
      <c r="J429" s="377">
        <f t="shared" si="126"/>
        <v>6.5202569411764699</v>
      </c>
      <c r="K429" s="377">
        <f t="shared" si="126"/>
        <v>6.4611127176470591</v>
      </c>
      <c r="L429" s="377">
        <f t="shared" si="126"/>
        <v>6.4381775294117638</v>
      </c>
      <c r="M429" s="377">
        <f t="shared" si="126"/>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7">B271*0.507</f>
        <v>6.4666458235294115</v>
      </c>
      <c r="C433" s="366">
        <f t="shared" si="127"/>
        <v>6.4796240294117649</v>
      </c>
      <c r="D433" s="366">
        <f t="shared" si="127"/>
        <v>6.1812247058823537</v>
      </c>
      <c r="E433" s="366">
        <f t="shared" si="127"/>
        <v>6.2794137058823525</v>
      </c>
      <c r="F433" s="366">
        <f t="shared" si="127"/>
        <v>6.0117177058823525</v>
      </c>
      <c r="G433" s="366">
        <f t="shared" si="127"/>
        <v>5.9960205882352939</v>
      </c>
      <c r="H433" s="366">
        <f t="shared" si="127"/>
        <v>5.9068233823529415</v>
      </c>
      <c r="I433" s="366">
        <f t="shared" si="127"/>
        <v>5.9094279705882347</v>
      </c>
      <c r="J433" s="366">
        <f t="shared" si="127"/>
        <v>5.9798363529411773</v>
      </c>
      <c r="K433" s="366">
        <f t="shared" si="127"/>
        <v>5.9031252647058823</v>
      </c>
      <c r="L433" s="366">
        <f t="shared" si="127"/>
        <v>5.862475794117648</v>
      </c>
      <c r="M433" s="366">
        <f t="shared" si="127"/>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8">B272*0.539</f>
        <v>7.3596576598039221</v>
      </c>
      <c r="C434" s="372">
        <f t="shared" si="128"/>
        <v>7.2714725039215695</v>
      </c>
      <c r="D434" s="372">
        <f t="shared" si="128"/>
        <v>6.8854306637254901</v>
      </c>
      <c r="E434" s="372">
        <f t="shared" si="128"/>
        <v>6.9361780421568637</v>
      </c>
      <c r="F434" s="372">
        <f t="shared" si="128"/>
        <v>6.6510042392156858</v>
      </c>
      <c r="G434" s="372">
        <f t="shared" si="128"/>
        <v>6.6268765911764707</v>
      </c>
      <c r="H434" s="372">
        <f t="shared" si="128"/>
        <v>6.52254468627451</v>
      </c>
      <c r="I434" s="372">
        <f t="shared" si="128"/>
        <v>6.6218448676470594</v>
      </c>
      <c r="J434" s="372">
        <f t="shared" si="128"/>
        <v>6.718727475490196</v>
      </c>
      <c r="K434" s="372">
        <f t="shared" si="128"/>
        <v>6.7322495058823542</v>
      </c>
      <c r="L434" s="372">
        <f t="shared" si="128"/>
        <v>6.7342353509803932</v>
      </c>
      <c r="M434" s="372">
        <f t="shared" si="128"/>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9">B273*0.535</f>
        <v>7.3192620931372545</v>
      </c>
      <c r="C435" s="369">
        <f t="shared" si="129"/>
        <v>7.1667057941176475</v>
      </c>
      <c r="D435" s="369">
        <f t="shared" si="129"/>
        <v>6.8081634803921567</v>
      </c>
      <c r="E435" s="369">
        <f t="shared" si="129"/>
        <v>6.8384612647058827</v>
      </c>
      <c r="F435" s="369">
        <f t="shared" si="129"/>
        <v>6.5327376127450982</v>
      </c>
      <c r="G435" s="369">
        <f t="shared" si="129"/>
        <v>6.5096654754901957</v>
      </c>
      <c r="H435" s="369">
        <f t="shared" si="129"/>
        <v>6.4126012647058834</v>
      </c>
      <c r="I435" s="369">
        <f t="shared" si="129"/>
        <v>6.519843588235295</v>
      </c>
      <c r="J435" s="369">
        <f t="shared" si="129"/>
        <v>6.6427949803921571</v>
      </c>
      <c r="K435" s="369">
        <f t="shared" si="129"/>
        <v>6.6700380196078441</v>
      </c>
      <c r="L435" s="369">
        <f t="shared" si="129"/>
        <v>6.6574392941176477</v>
      </c>
      <c r="M435" s="369">
        <f t="shared" si="129"/>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30">B274*0.465</f>
        <v>5.1975994999999999</v>
      </c>
      <c r="C437" s="369">
        <f t="shared" si="130"/>
        <v>5.2810615294117644</v>
      </c>
      <c r="D437" s="369">
        <f t="shared" si="130"/>
        <v>5.1480920441176474</v>
      </c>
      <c r="E437" s="369">
        <f t="shared" si="130"/>
        <v>5.2818980735294119</v>
      </c>
      <c r="F437" s="369">
        <f t="shared" si="130"/>
        <v>5.0193987352941178</v>
      </c>
      <c r="G437" s="369">
        <f t="shared" si="130"/>
        <v>4.9728782205882354</v>
      </c>
      <c r="H437" s="369">
        <f t="shared" si="130"/>
        <v>4.9320316176470582</v>
      </c>
      <c r="I437" s="369">
        <f t="shared" si="130"/>
        <v>4.8614906617647069</v>
      </c>
      <c r="J437" s="369">
        <f t="shared" si="130"/>
        <v>4.894601852941177</v>
      </c>
      <c r="K437" s="369">
        <f t="shared" si="130"/>
        <v>4.6872278088235291</v>
      </c>
      <c r="L437" s="369">
        <f t="shared" si="130"/>
        <v>4.5528441764705878</v>
      </c>
      <c r="M437" s="369">
        <f t="shared" si="130"/>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1">B275*0.516</f>
        <v>6.522990223529411</v>
      </c>
      <c r="C438" s="377">
        <f t="shared" si="131"/>
        <v>6.5899366705882354</v>
      </c>
      <c r="D438" s="377">
        <f t="shared" si="131"/>
        <v>6.4147789529411767</v>
      </c>
      <c r="E438" s="377">
        <f t="shared" si="131"/>
        <v>6.4667705058823532</v>
      </c>
      <c r="F438" s="377">
        <f t="shared" si="131"/>
        <v>6.2544016000000004</v>
      </c>
      <c r="G438" s="377">
        <f t="shared" si="131"/>
        <v>6.2586990705882348</v>
      </c>
      <c r="H438" s="377">
        <f t="shared" si="131"/>
        <v>6.2095470352941167</v>
      </c>
      <c r="I438" s="377">
        <f t="shared" si="131"/>
        <v>6.2138313529411766</v>
      </c>
      <c r="J438" s="377">
        <f t="shared" si="131"/>
        <v>6.259592458823529</v>
      </c>
      <c r="K438" s="377">
        <f t="shared" si="131"/>
        <v>6.2746252588235292</v>
      </c>
      <c r="L438" s="377">
        <f t="shared" si="131"/>
        <v>6.2517098000000004</v>
      </c>
      <c r="M438" s="377">
        <f t="shared" si="131"/>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2">B279*0.507</f>
        <v>5.965232764705882</v>
      </c>
      <c r="C441" s="395">
        <f t="shared" si="132"/>
        <v>5.9576824411764706</v>
      </c>
      <c r="D441" s="395">
        <f t="shared" si="132"/>
        <v>5.8484637058823532</v>
      </c>
      <c r="E441" s="395">
        <f t="shared" si="132"/>
        <v>5.9247075588235294</v>
      </c>
      <c r="F441" s="395">
        <f t="shared" si="132"/>
        <v>5.884289717647059</v>
      </c>
      <c r="G441" s="395">
        <f t="shared" si="132"/>
        <v>5.8366535882352935</v>
      </c>
      <c r="H441" s="395">
        <f t="shared" si="132"/>
        <v>5.7361830882352942</v>
      </c>
      <c r="I441" s="395">
        <f t="shared" si="132"/>
        <v>5.7371374411764711</v>
      </c>
      <c r="J441" s="395">
        <f t="shared" si="132"/>
        <v>5.7260778823529419</v>
      </c>
      <c r="K441" s="395">
        <f t="shared" si="132"/>
        <v>5.4541419705882355</v>
      </c>
      <c r="L441" s="395">
        <f t="shared" si="132"/>
        <v>5.5137343529411762</v>
      </c>
      <c r="M441" s="396">
        <f t="shared" si="132"/>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3">E280*0.539</f>
        <v>6.3946960000000006</v>
      </c>
      <c r="F442" s="369">
        <f t="shared" si="133"/>
        <v>6.3185849725490204</v>
      </c>
      <c r="G442" s="369">
        <f t="shared" si="133"/>
        <v>6.3731523813725488</v>
      </c>
      <c r="H442" s="369">
        <f t="shared" si="133"/>
        <v>6.4347283754901969</v>
      </c>
      <c r="I442" s="369">
        <f t="shared" si="133"/>
        <v>6.2597515372549024</v>
      </c>
      <c r="J442" s="369">
        <f t="shared" si="133"/>
        <v>6.4490694745098045</v>
      </c>
      <c r="K442" s="369">
        <f t="shared" si="133"/>
        <v>6.1859449990196085</v>
      </c>
      <c r="L442" s="369">
        <f t="shared" si="133"/>
        <v>6.4772993352941182</v>
      </c>
      <c r="M442" s="370">
        <f t="shared" si="133"/>
        <v>7.0357181313725485</v>
      </c>
      <c r="N442" s="351"/>
      <c r="O442" s="397" t="s">
        <v>243</v>
      </c>
      <c r="P442" s="372" t="s">
        <v>244</v>
      </c>
      <c r="Q442" s="372">
        <f t="shared" ref="Q442:S443" si="134">Q280*0.539</f>
        <v>6.3498686382352938</v>
      </c>
      <c r="R442" s="372">
        <f t="shared" si="134"/>
        <v>6.3984621303921569</v>
      </c>
      <c r="S442" s="373">
        <f t="shared" si="134"/>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3"/>
        <v>6.6009316676470586</v>
      </c>
      <c r="F443" s="369">
        <f t="shared" si="133"/>
        <v>6.5268455892156867</v>
      </c>
      <c r="G443" s="369">
        <f t="shared" si="133"/>
        <v>6.5248592156862752</v>
      </c>
      <c r="H443" s="369">
        <f t="shared" si="133"/>
        <v>6.4823167911764719</v>
      </c>
      <c r="I443" s="369">
        <f t="shared" si="133"/>
        <v>6.5650707294117652</v>
      </c>
      <c r="J443" s="369">
        <f t="shared" si="133"/>
        <v>6.6005596519607845</v>
      </c>
      <c r="K443" s="369">
        <f t="shared" si="133"/>
        <v>6.4460896500000011</v>
      </c>
      <c r="L443" s="369">
        <f t="shared" si="133"/>
        <v>6.5378950892156871</v>
      </c>
      <c r="M443" s="370">
        <f t="shared" si="133"/>
        <v>7.0501749568627456</v>
      </c>
      <c r="N443" s="351"/>
      <c r="O443" s="368" t="s">
        <v>239</v>
      </c>
      <c r="P443" s="369">
        <f>P281*0.539</f>
        <v>6.7099808794117655</v>
      </c>
      <c r="Q443" s="369">
        <f t="shared" si="134"/>
        <v>6.5537448598039232</v>
      </c>
      <c r="R443" s="369">
        <f t="shared" si="134"/>
        <v>6.5460995147058831</v>
      </c>
      <c r="S443" s="370">
        <f t="shared" si="134"/>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5">B282*0.535</f>
        <v>6.7835188627450984</v>
      </c>
      <c r="C444" s="369">
        <f t="shared" si="135"/>
        <v>6.6651574558823539</v>
      </c>
      <c r="D444" s="369">
        <f t="shared" si="135"/>
        <v>6.4492130980392153</v>
      </c>
      <c r="E444" s="369">
        <f t="shared" si="135"/>
        <v>6.500109955882353</v>
      </c>
      <c r="F444" s="369">
        <f t="shared" si="135"/>
        <v>6.4532019950980386</v>
      </c>
      <c r="G444" s="369">
        <f t="shared" si="135"/>
        <v>6.4587130196078437</v>
      </c>
      <c r="H444" s="369">
        <f t="shared" si="135"/>
        <v>6.3852218529411759</v>
      </c>
      <c r="I444" s="369">
        <f t="shared" si="135"/>
        <v>6.4914125343137252</v>
      </c>
      <c r="J444" s="369">
        <f t="shared" si="135"/>
        <v>6.5098616421568645</v>
      </c>
      <c r="K444" s="369">
        <f t="shared" si="135"/>
        <v>6.3534161029411775</v>
      </c>
      <c r="L444" s="369">
        <f t="shared" si="135"/>
        <v>6.4783050343137258</v>
      </c>
      <c r="M444" s="370">
        <f t="shared" si="135"/>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6">B283*0.54</f>
        <v>0</v>
      </c>
      <c r="C445" s="369">
        <f t="shared" si="136"/>
        <v>5.7172801764705889</v>
      </c>
      <c r="D445" s="369">
        <f t="shared" si="136"/>
        <v>6.7403075294117647</v>
      </c>
      <c r="E445" s="369">
        <f t="shared" si="136"/>
        <v>5.7492582352941177</v>
      </c>
      <c r="F445" s="369">
        <f t="shared" si="136"/>
        <v>0</v>
      </c>
      <c r="G445" s="369">
        <f t="shared" si="136"/>
        <v>0</v>
      </c>
      <c r="H445" s="369">
        <f t="shared" si="136"/>
        <v>0</v>
      </c>
      <c r="I445" s="369">
        <f t="shared" si="136"/>
        <v>6.9177335294117652</v>
      </c>
      <c r="J445" s="369">
        <f t="shared" si="136"/>
        <v>7.129080000000001</v>
      </c>
      <c r="K445" s="369">
        <f t="shared" si="136"/>
        <v>0</v>
      </c>
      <c r="L445" s="369">
        <f t="shared" si="136"/>
        <v>0</v>
      </c>
      <c r="M445" s="370">
        <f t="shared" si="136"/>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7">B284*0.465</f>
        <v>4.5414904264705882</v>
      </c>
      <c r="C446" s="369">
        <f t="shared" si="137"/>
        <v>4.6277433676470592</v>
      </c>
      <c r="D446" s="369">
        <f t="shared" si="137"/>
        <v>4.5926103382352945</v>
      </c>
      <c r="E446" s="369">
        <f t="shared" si="137"/>
        <v>4.7492168676470596</v>
      </c>
      <c r="F446" s="369">
        <f t="shared" si="137"/>
        <v>4.7476103382352939</v>
      </c>
      <c r="G446" s="369">
        <f t="shared" si="137"/>
        <v>4.7204283529411768</v>
      </c>
      <c r="H446" s="369">
        <f t="shared" si="137"/>
        <v>4.6023849117647062</v>
      </c>
      <c r="I446" s="369">
        <f t="shared" si="137"/>
        <v>4.5338138235294112</v>
      </c>
      <c r="J446" s="369">
        <f t="shared" si="137"/>
        <v>4.5146198088235296</v>
      </c>
      <c r="K446" s="369">
        <f t="shared" si="137"/>
        <v>4.2117151617647064</v>
      </c>
      <c r="L446" s="369">
        <f t="shared" si="137"/>
        <v>4.1475292058823534</v>
      </c>
      <c r="M446" s="370">
        <f t="shared" si="137"/>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8">B285*0.516</f>
        <v>6.3277393647058817</v>
      </c>
      <c r="C447" s="377">
        <f t="shared" si="138"/>
        <v>6.3782259176470584</v>
      </c>
      <c r="D447" s="377">
        <f t="shared" si="138"/>
        <v>6.3116088000000001</v>
      </c>
      <c r="E447" s="377">
        <f t="shared" si="138"/>
        <v>6.3316316235294119</v>
      </c>
      <c r="F447" s="377">
        <f t="shared" si="138"/>
        <v>6.2818866941176479</v>
      </c>
      <c r="G447" s="377">
        <f t="shared" si="138"/>
        <v>6.2495704235294118</v>
      </c>
      <c r="H447" s="377">
        <f t="shared" si="138"/>
        <v>6.144729341176471</v>
      </c>
      <c r="I447" s="377">
        <f t="shared" si="138"/>
        <v>6.1475111882352955</v>
      </c>
      <c r="J447" s="377">
        <f t="shared" si="138"/>
        <v>6.1473275529411762</v>
      </c>
      <c r="K447" s="377">
        <f t="shared" si="138"/>
        <v>6.0394916470588242</v>
      </c>
      <c r="L447" s="377">
        <f t="shared" si="138"/>
        <v>6.0709474117647062</v>
      </c>
      <c r="M447" s="378">
        <f t="shared" si="138"/>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9">B289*0.507</f>
        <v>5.848791764705882</v>
      </c>
      <c r="C451" s="412">
        <f t="shared" si="139"/>
        <v>6.1309273235294119</v>
      </c>
      <c r="D451" s="413">
        <f t="shared" si="139"/>
        <v>6.1089523529411762</v>
      </c>
      <c r="E451" s="412">
        <f t="shared" si="139"/>
        <v>6.0019753529411766</v>
      </c>
      <c r="F451" s="412">
        <f t="shared" si="139"/>
        <v>6.0736015294117651</v>
      </c>
      <c r="G451" s="412">
        <f t="shared" si="139"/>
        <v>6.209944764705881</v>
      </c>
      <c r="H451" s="412">
        <f t="shared" si="139"/>
        <v>5.7993542941176468</v>
      </c>
      <c r="I451" s="412">
        <f t="shared" si="139"/>
        <v>5.8016904705882357</v>
      </c>
      <c r="J451" s="412">
        <f t="shared" si="139"/>
        <v>5.7801230882352943</v>
      </c>
      <c r="K451" s="412">
        <f t="shared" si="139"/>
        <v>5.8904552352941186</v>
      </c>
      <c r="L451" s="412">
        <f t="shared" si="139"/>
        <v>5.9891412941176476</v>
      </c>
      <c r="M451" s="414">
        <f t="shared" si="139"/>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40">B290*0.539</f>
        <v>6.6767689676470594</v>
      </c>
      <c r="C452" s="416">
        <f t="shared" si="140"/>
        <v>7.0741926911764708</v>
      </c>
      <c r="D452" s="417">
        <f t="shared" si="140"/>
        <v>6.787930848039216</v>
      </c>
      <c r="E452" s="416">
        <f t="shared" si="140"/>
        <v>6.5606815784313728</v>
      </c>
      <c r="F452" s="416">
        <f t="shared" si="140"/>
        <v>6.6757739313725493</v>
      </c>
      <c r="G452" s="416">
        <f t="shared" si="140"/>
        <v>6.7629651078431383</v>
      </c>
      <c r="H452" s="416">
        <f t="shared" si="140"/>
        <v>6.5382285294117644</v>
      </c>
      <c r="I452" s="416">
        <f t="shared" si="140"/>
        <v>6.5415840686274516</v>
      </c>
      <c r="J452" s="416">
        <f t="shared" si="140"/>
        <v>6.5722436568627458</v>
      </c>
      <c r="K452" s="416">
        <f t="shared" si="140"/>
        <v>6.6930377843137254</v>
      </c>
      <c r="L452" s="416">
        <f t="shared" si="140"/>
        <v>6.7232376372549023</v>
      </c>
      <c r="M452" s="416">
        <f t="shared" si="140"/>
        <v>6.7261598627450985</v>
      </c>
      <c r="N452" s="351"/>
      <c r="O452" s="397" t="s">
        <v>243</v>
      </c>
      <c r="P452" s="372">
        <f t="shared" ref="P452:S453" si="141">P290*0.539</f>
        <v>6.8303226696078427</v>
      </c>
      <c r="Q452" s="372">
        <f t="shared" si="141"/>
        <v>6.9287288994000003</v>
      </c>
      <c r="R452" s="372">
        <f t="shared" si="141"/>
        <v>6.8196470496000003</v>
      </c>
      <c r="S452" s="372">
        <f t="shared" si="141"/>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40"/>
        <v>6.8802187450980394</v>
      </c>
      <c r="C453" s="407">
        <f t="shared" si="140"/>
        <v>7.0391735441176477</v>
      </c>
      <c r="D453" s="418">
        <f t="shared" si="140"/>
        <v>6.9162556509803927</v>
      </c>
      <c r="E453" s="407">
        <f t="shared" si="140"/>
        <v>6.7547744215686283</v>
      </c>
      <c r="F453" s="407">
        <f t="shared" si="140"/>
        <v>6.8433078137254899</v>
      </c>
      <c r="G453" s="407">
        <f t="shared" si="140"/>
        <v>6.9557263039215691</v>
      </c>
      <c r="H453" s="407">
        <f t="shared" si="140"/>
        <v>6.6709229313725489</v>
      </c>
      <c r="I453" s="407">
        <f t="shared" si="140"/>
        <v>6.7822475686274517</v>
      </c>
      <c r="J453" s="407">
        <f t="shared" si="140"/>
        <v>6.8062277843137267</v>
      </c>
      <c r="K453" s="407">
        <f t="shared" si="140"/>
        <v>6.9640332450980402</v>
      </c>
      <c r="L453" s="407">
        <f t="shared" si="140"/>
        <v>7.1130667450980392</v>
      </c>
      <c r="M453" s="407">
        <f t="shared" si="140"/>
        <v>7.1393667745098037</v>
      </c>
      <c r="N453" s="351"/>
      <c r="O453" s="368" t="s">
        <v>239</v>
      </c>
      <c r="P453" s="369">
        <f t="shared" si="141"/>
        <v>6.9457289107843136</v>
      </c>
      <c r="Q453" s="369">
        <f t="shared" si="141"/>
        <v>7.1303552165999999</v>
      </c>
      <c r="R453" s="369">
        <f t="shared" si="141"/>
        <v>7.0237858613999995</v>
      </c>
      <c r="S453" s="369">
        <f t="shared" si="141"/>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2">B292*0.535</f>
        <v>6.7828752892156867</v>
      </c>
      <c r="C454" s="407">
        <f t="shared" si="142"/>
        <v>6.9735130980392164</v>
      </c>
      <c r="D454" s="418">
        <f t="shared" si="142"/>
        <v>6.8236333725490201</v>
      </c>
      <c r="E454" s="407">
        <f t="shared" si="142"/>
        <v>6.6640491666666675</v>
      </c>
      <c r="F454" s="407">
        <f t="shared" si="142"/>
        <v>6.7435648529411765</v>
      </c>
      <c r="G454" s="407">
        <f t="shared" si="142"/>
        <v>6.8799531372549021</v>
      </c>
      <c r="H454" s="407">
        <f t="shared" si="142"/>
        <v>6.560222450980393</v>
      </c>
      <c r="I454" s="407">
        <f t="shared" si="142"/>
        <v>6.7047353921568629</v>
      </c>
      <c r="J454" s="407">
        <f t="shared" si="142"/>
        <v>6.7429564215686275</v>
      </c>
      <c r="K454" s="407">
        <f t="shared" si="142"/>
        <v>6.8730873039215696</v>
      </c>
      <c r="L454" s="407">
        <f t="shared" si="142"/>
        <v>6.9917733823529415</v>
      </c>
      <c r="M454" s="407">
        <f t="shared" si="142"/>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3">B293*0.465</f>
        <v>4.413131735294118</v>
      </c>
      <c r="C456" s="407">
        <f t="shared" si="143"/>
        <v>4.7413027500000009</v>
      </c>
      <c r="D456" s="418">
        <f t="shared" si="143"/>
        <v>4.8700042647058819</v>
      </c>
      <c r="E456" s="407">
        <f t="shared" si="143"/>
        <v>4.8365379411764708</v>
      </c>
      <c r="F456" s="407">
        <f t="shared" si="143"/>
        <v>4.8296951470588239</v>
      </c>
      <c r="G456" s="407">
        <f t="shared" si="143"/>
        <v>4.9144300000000003</v>
      </c>
      <c r="H456" s="407">
        <f t="shared" si="143"/>
        <v>4.6048722058823532</v>
      </c>
      <c r="I456" s="407">
        <f t="shared" si="143"/>
        <v>4.4468387647058822</v>
      </c>
      <c r="J456" s="407">
        <f t="shared" si="143"/>
        <v>4.4034232647058822</v>
      </c>
      <c r="K456" s="407">
        <f t="shared" si="143"/>
        <v>4.51538569117647</v>
      </c>
      <c r="L456" s="407">
        <f t="shared" si="143"/>
        <v>4.5566024705882358</v>
      </c>
      <c r="M456" s="407">
        <f t="shared" si="143"/>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4">B294*0.516</f>
        <v>6.2967313058823535</v>
      </c>
      <c r="C457" s="419">
        <f t="shared" si="144"/>
        <v>6.4350648352941189</v>
      </c>
      <c r="D457" s="420">
        <f t="shared" si="144"/>
        <v>6.3706680352941181</v>
      </c>
      <c r="E457" s="419">
        <f t="shared" si="144"/>
        <v>6.2968795294117639</v>
      </c>
      <c r="F457" s="419">
        <f t="shared" si="144"/>
        <v>6.2700323529411763</v>
      </c>
      <c r="G457" s="419">
        <f t="shared" si="144"/>
        <v>6.3949094117647061</v>
      </c>
      <c r="H457" s="419">
        <f t="shared" si="144"/>
        <v>6.1337729411764705</v>
      </c>
      <c r="I457" s="419">
        <f t="shared" si="144"/>
        <v>6.1266045882352937</v>
      </c>
      <c r="J457" s="419">
        <f t="shared" si="144"/>
        <v>6.1032024705882355</v>
      </c>
      <c r="K457" s="419">
        <f t="shared" si="144"/>
        <v>6.2105152941176467</v>
      </c>
      <c r="L457" s="419">
        <f t="shared" si="144"/>
        <v>6.2702650588235294</v>
      </c>
      <c r="M457" s="419">
        <f t="shared" si="144"/>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5">B298*0.507</f>
        <v>6.0956361470588236</v>
      </c>
      <c r="C461" s="412">
        <f t="shared" si="145"/>
        <v>6.0006531764705882</v>
      </c>
      <c r="D461" s="413">
        <f t="shared" si="145"/>
        <v>6.0301088823529403</v>
      </c>
      <c r="E461" s="412">
        <f t="shared" si="145"/>
        <v>5.943899</v>
      </c>
      <c r="F461" s="412">
        <f t="shared" si="145"/>
        <v>6.0871563235294115</v>
      </c>
      <c r="G461" s="412">
        <f t="shared" si="145"/>
        <v>6.1690268823529406</v>
      </c>
      <c r="H461" s="412">
        <f t="shared" si="145"/>
        <v>5.9334458529411771</v>
      </c>
      <c r="I461" s="412">
        <f t="shared" si="145"/>
        <v>6.017907579411764</v>
      </c>
      <c r="J461" s="412">
        <f t="shared" si="145"/>
        <v>6.0621438264705887</v>
      </c>
      <c r="K461" s="412">
        <f t="shared" si="145"/>
        <v>5.9548636205882355</v>
      </c>
      <c r="L461" s="412">
        <f t="shared" si="145"/>
        <v>6.1433811323529417</v>
      </c>
      <c r="M461" s="414">
        <f t="shared" si="145"/>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6">B299*0.539</f>
        <v>6.8206243686274517</v>
      </c>
      <c r="C462" s="416">
        <f t="shared" si="146"/>
        <v>6.5757630098039215</v>
      </c>
      <c r="D462" s="417">
        <f t="shared" si="146"/>
        <v>6.6891273921568626</v>
      </c>
      <c r="E462" s="416">
        <f t="shared" si="146"/>
        <v>6.5355440980392165</v>
      </c>
      <c r="F462" s="416">
        <f t="shared" si="146"/>
        <v>6.8415745588235302</v>
      </c>
      <c r="G462" s="416">
        <f t="shared" si="146"/>
        <v>6.8440317647058837</v>
      </c>
      <c r="H462" s="416">
        <f t="shared" si="146"/>
        <v>7.0067040784313726</v>
      </c>
      <c r="I462" s="416">
        <f t="shared" si="146"/>
        <v>7.1009910313725495</v>
      </c>
      <c r="J462" s="416">
        <f t="shared" si="146"/>
        <v>7.2362562519607856</v>
      </c>
      <c r="K462" s="416">
        <f t="shared" si="146"/>
        <v>6.7560627372549025</v>
      </c>
      <c r="L462" s="416">
        <f t="shared" si="146"/>
        <v>7.2984621362745097</v>
      </c>
      <c r="M462" s="416">
        <f t="shared" si="146"/>
        <v>7.0729673571436962</v>
      </c>
      <c r="N462" s="351"/>
      <c r="O462" s="397" t="s">
        <v>243</v>
      </c>
      <c r="P462" s="372">
        <f t="shared" ref="P462:S463" si="147">P299*0.539</f>
        <v>6.703299921568628</v>
      </c>
      <c r="Q462" s="372">
        <f t="shared" si="147"/>
        <v>6.7880550294117654</v>
      </c>
      <c r="R462" s="372">
        <f t="shared" si="147"/>
        <v>7.0961022436199066</v>
      </c>
      <c r="S462" s="372">
        <f t="shared" si="147"/>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6"/>
        <v>7.1357216549019613</v>
      </c>
      <c r="C463" s="407">
        <f t="shared" si="146"/>
        <v>6.9390965686274519</v>
      </c>
      <c r="D463" s="418">
        <f t="shared" si="146"/>
        <v>6.9291620588235299</v>
      </c>
      <c r="E463" s="407">
        <f t="shared" si="146"/>
        <v>6.8283215000000004</v>
      </c>
      <c r="F463" s="407">
        <f t="shared" si="146"/>
        <v>6.9467165490196088</v>
      </c>
      <c r="G463" s="407">
        <f t="shared" si="146"/>
        <v>7.0190535196078425</v>
      </c>
      <c r="H463" s="407">
        <f t="shared" si="146"/>
        <v>6.9007007450980398</v>
      </c>
      <c r="I463" s="407">
        <f t="shared" si="146"/>
        <v>7.0841705323529407</v>
      </c>
      <c r="J463" s="407">
        <f t="shared" si="146"/>
        <v>7.097192138235294</v>
      </c>
      <c r="K463" s="407">
        <f t="shared" si="146"/>
        <v>6.9970929686274514</v>
      </c>
      <c r="L463" s="407">
        <f t="shared" si="146"/>
        <v>7.183639283333334</v>
      </c>
      <c r="M463" s="407">
        <f t="shared" si="146"/>
        <v>7.3310325806691816</v>
      </c>
      <c r="N463" s="351"/>
      <c r="O463" s="368" t="s">
        <v>239</v>
      </c>
      <c r="P463" s="369">
        <f t="shared" si="147"/>
        <v>6.995268823529412</v>
      </c>
      <c r="Q463" s="369">
        <f t="shared" si="147"/>
        <v>6.9424521078431383</v>
      </c>
      <c r="R463" s="369">
        <f t="shared" si="147"/>
        <v>7.030156096262723</v>
      </c>
      <c r="S463" s="369">
        <f t="shared" si="147"/>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8">B301*0.535</f>
        <v>7.0653164754901967</v>
      </c>
      <c r="C464" s="407">
        <f t="shared" si="148"/>
        <v>6.8124697058823536</v>
      </c>
      <c r="D464" s="418">
        <f t="shared" si="148"/>
        <v>6.8257712745098056</v>
      </c>
      <c r="E464" s="407">
        <f t="shared" si="148"/>
        <v>6.7373494117647068</v>
      </c>
      <c r="F464" s="407">
        <f t="shared" si="148"/>
        <v>6.9062363235294129</v>
      </c>
      <c r="G464" s="407">
        <f t="shared" si="148"/>
        <v>6.9757233823529416</v>
      </c>
      <c r="H464" s="407">
        <f t="shared" si="148"/>
        <v>6.8664207843137257</v>
      </c>
      <c r="I464" s="407">
        <f t="shared" si="148"/>
        <v>7.0779267401960784</v>
      </c>
      <c r="J464" s="407">
        <f t="shared" si="148"/>
        <v>7.0828230392156861</v>
      </c>
      <c r="K464" s="407">
        <f t="shared" si="148"/>
        <v>7.0211359656862751</v>
      </c>
      <c r="L464" s="407">
        <f t="shared" si="148"/>
        <v>7.1883517892156865</v>
      </c>
      <c r="M464" s="407">
        <f t="shared" si="148"/>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9">B302*0.54</f>
        <v>0</v>
      </c>
      <c r="C465" s="407">
        <f t="shared" si="149"/>
        <v>0</v>
      </c>
      <c r="D465" s="418">
        <f t="shared" si="149"/>
        <v>6.5985882352941188</v>
      </c>
      <c r="E465" s="407">
        <f t="shared" si="149"/>
        <v>6.2081841176470585</v>
      </c>
      <c r="F465" s="407">
        <f t="shared" si="149"/>
        <v>0</v>
      </c>
      <c r="G465" s="407">
        <f t="shared" si="149"/>
        <v>5.4227647058823534</v>
      </c>
      <c r="H465" s="407">
        <f t="shared" si="149"/>
        <v>5.8945500000000006</v>
      </c>
      <c r="I465" s="407">
        <f t="shared" si="149"/>
        <v>6.443829</v>
      </c>
      <c r="J465" s="407">
        <f t="shared" si="149"/>
        <v>5.7598305882352951</v>
      </c>
      <c r="K465" s="407">
        <f t="shared" si="149"/>
        <v>4.1558823529411768</v>
      </c>
      <c r="L465" s="407">
        <f t="shared" si="149"/>
        <v>0</v>
      </c>
      <c r="M465" s="407">
        <f t="shared" si="149"/>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50">B303*0.465</f>
        <v>4.5821574117647055</v>
      </c>
      <c r="C466" s="407">
        <f t="shared" si="150"/>
        <v>4.6392138235294116</v>
      </c>
      <c r="D466" s="418">
        <f t="shared" si="150"/>
        <v>4.6718230882352945</v>
      </c>
      <c r="E466" s="407">
        <f t="shared" si="150"/>
        <v>4.6376501470588236</v>
      </c>
      <c r="F466" s="407">
        <f t="shared" si="150"/>
        <v>4.651723235294118</v>
      </c>
      <c r="G466" s="407">
        <f t="shared" si="150"/>
        <v>4.7864045588235289</v>
      </c>
      <c r="H466" s="407">
        <f t="shared" si="150"/>
        <v>4.5551509411764703</v>
      </c>
      <c r="I466" s="407">
        <f t="shared" si="150"/>
        <v>4.4960134264705882</v>
      </c>
      <c r="J466" s="407">
        <f t="shared" si="150"/>
        <v>4.5590204705882353</v>
      </c>
      <c r="K466" s="407">
        <f t="shared" si="150"/>
        <v>4.5080719705882366</v>
      </c>
      <c r="L466" s="407">
        <f t="shared" si="150"/>
        <v>4.6098645735294115</v>
      </c>
      <c r="M466" s="407">
        <f t="shared" si="150"/>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1">B304*0.516</f>
        <v>6.2910345647058818</v>
      </c>
      <c r="C467" s="419">
        <f t="shared" si="151"/>
        <v>6.2487549411764709</v>
      </c>
      <c r="D467" s="420">
        <f t="shared" si="151"/>
        <v>6.242067176470588</v>
      </c>
      <c r="E467" s="419">
        <f t="shared" si="151"/>
        <v>6.1866680000000001</v>
      </c>
      <c r="F467" s="419">
        <f t="shared" si="151"/>
        <v>6.2521089411764708</v>
      </c>
      <c r="G467" s="419">
        <f t="shared" si="151"/>
        <v>6.3373298823529423</v>
      </c>
      <c r="H467" s="419">
        <f t="shared" si="151"/>
        <v>6.2028359999999996</v>
      </c>
      <c r="I467" s="419">
        <f t="shared" si="151"/>
        <v>6.2791412705882346</v>
      </c>
      <c r="J467" s="419">
        <f t="shared" si="151"/>
        <v>6.2947209294117643</v>
      </c>
      <c r="K467" s="419">
        <f t="shared" si="151"/>
        <v>6.2529011529411767</v>
      </c>
      <c r="L467" s="419">
        <f t="shared" si="151"/>
        <v>6.3565867999999996</v>
      </c>
      <c r="M467" s="419">
        <f t="shared" si="151"/>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2">B308*0.507</f>
        <v>6.3757343467059062</v>
      </c>
      <c r="C471" s="412">
        <f t="shared" si="152"/>
        <v>6.3392273468395119</v>
      </c>
      <c r="D471" s="413">
        <f t="shared" si="152"/>
        <v>6.2723321784795028</v>
      </c>
      <c r="E471" s="412">
        <f t="shared" si="152"/>
        <v>6.1314847971813577</v>
      </c>
      <c r="F471" s="412">
        <f t="shared" si="152"/>
        <v>6.3007473439470747</v>
      </c>
      <c r="G471" s="412">
        <f t="shared" si="152"/>
        <v>6.2963271885737031</v>
      </c>
      <c r="H471" s="412">
        <f t="shared" si="152"/>
        <v>6.2056090091467491</v>
      </c>
      <c r="I471" s="412">
        <f t="shared" si="152"/>
        <v>6.3769514932866009</v>
      </c>
      <c r="J471" s="412">
        <f t="shared" si="152"/>
        <v>6.4801798565347033</v>
      </c>
      <c r="K471" s="412">
        <f t="shared" si="152"/>
        <v>6.5777367493489489</v>
      </c>
      <c r="L471" s="412">
        <f t="shared" si="152"/>
        <v>6.6936790917504041</v>
      </c>
      <c r="M471" s="414">
        <f t="shared" si="152"/>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3">B309*0.539</f>
        <v>6.7957457316612278</v>
      </c>
      <c r="C472" s="416">
        <f t="shared" si="153"/>
        <v>6.8539480097445251</v>
      </c>
      <c r="D472" s="417">
        <f t="shared" si="153"/>
        <v>6.6704057547728155</v>
      </c>
      <c r="E472" s="416">
        <f t="shared" si="153"/>
        <v>6.4915063453984798</v>
      </c>
      <c r="F472" s="416">
        <f t="shared" si="153"/>
        <v>6.6550829379602572</v>
      </c>
      <c r="G472" s="416">
        <f t="shared" si="153"/>
        <v>6.5138897607760402</v>
      </c>
      <c r="H472" s="416">
        <f t="shared" si="153"/>
        <v>6.8701608631322753</v>
      </c>
      <c r="I472" s="416">
        <f t="shared" si="153"/>
        <v>7.0794587658490657</v>
      </c>
      <c r="J472" s="416">
        <f t="shared" si="153"/>
        <v>6.7656061783264132</v>
      </c>
      <c r="K472" s="416">
        <f t="shared" si="153"/>
        <v>7.0534951683483795</v>
      </c>
      <c r="L472" s="416">
        <f t="shared" si="153"/>
        <v>7.2588913372950152</v>
      </c>
      <c r="M472" s="416">
        <f t="shared" si="153"/>
        <v>7.3796305800162969</v>
      </c>
      <c r="N472" s="351"/>
      <c r="O472" s="397" t="s">
        <v>243</v>
      </c>
      <c r="P472" s="372">
        <f t="shared" ref="P472:S473" si="154">P309*0.539</f>
        <v>6.775939891230867</v>
      </c>
      <c r="Q472" s="372">
        <f t="shared" si="154"/>
        <v>6.5965527015325645</v>
      </c>
      <c r="R472" s="372">
        <f t="shared" si="154"/>
        <v>6.9233973184362698</v>
      </c>
      <c r="S472" s="372">
        <f t="shared" si="154"/>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3"/>
        <v>7.3201340834890942</v>
      </c>
      <c r="C473" s="407">
        <f t="shared" si="153"/>
        <v>7.2241010975875675</v>
      </c>
      <c r="D473" s="418">
        <f t="shared" si="153"/>
        <v>7.0821994797961763</v>
      </c>
      <c r="E473" s="407">
        <f t="shared" si="153"/>
        <v>6.9260655906473243</v>
      </c>
      <c r="F473" s="407">
        <f t="shared" si="153"/>
        <v>7.06439608177533</v>
      </c>
      <c r="G473" s="407">
        <f t="shared" si="153"/>
        <v>7.0164933193182186</v>
      </c>
      <c r="H473" s="407">
        <f t="shared" si="153"/>
        <v>7.0068248130795956</v>
      </c>
      <c r="I473" s="407">
        <f t="shared" si="153"/>
        <v>7.2679714181448078</v>
      </c>
      <c r="J473" s="407">
        <f t="shared" si="153"/>
        <v>7.370328437438884</v>
      </c>
      <c r="K473" s="407">
        <f t="shared" si="153"/>
        <v>7.5316019742958185</v>
      </c>
      <c r="L473" s="407">
        <f t="shared" si="153"/>
        <v>7.6792531572540241</v>
      </c>
      <c r="M473" s="407">
        <f t="shared" si="153"/>
        <v>7.6318801408568415</v>
      </c>
      <c r="N473" s="351"/>
      <c r="O473" s="368" t="s">
        <v>239</v>
      </c>
      <c r="P473" s="369">
        <f t="shared" si="154"/>
        <v>7.1945413578334279</v>
      </c>
      <c r="Q473" s="369">
        <f t="shared" si="154"/>
        <v>7.0476395716859148</v>
      </c>
      <c r="R473" s="369">
        <f t="shared" si="154"/>
        <v>7.215826808263694</v>
      </c>
      <c r="S473" s="369">
        <f t="shared" si="154"/>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5">B311*0.535</f>
        <v>7.2602228956775408</v>
      </c>
      <c r="C474" s="407">
        <f t="shared" si="155"/>
        <v>7.139612189575864</v>
      </c>
      <c r="D474" s="418">
        <f t="shared" si="155"/>
        <v>6.9836800457803427</v>
      </c>
      <c r="E474" s="407">
        <f t="shared" si="155"/>
        <v>6.8328853052791869</v>
      </c>
      <c r="F474" s="407">
        <f t="shared" si="155"/>
        <v>6.9441120536442504</v>
      </c>
      <c r="G474" s="407">
        <f t="shared" si="155"/>
        <v>6.8863884263083044</v>
      </c>
      <c r="H474" s="407">
        <f t="shared" si="155"/>
        <v>6.8863366734697022</v>
      </c>
      <c r="I474" s="407">
        <f t="shared" si="155"/>
        <v>7.1420598405818305</v>
      </c>
      <c r="J474" s="407">
        <f t="shared" si="155"/>
        <v>7.2451899701938007</v>
      </c>
      <c r="K474" s="407">
        <f t="shared" si="155"/>
        <v>7.4089761627556276</v>
      </c>
      <c r="L474" s="407">
        <f t="shared" si="155"/>
        <v>7.5315482938243044</v>
      </c>
      <c r="M474" s="407">
        <f t="shared" si="155"/>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6">B312*0.54</f>
        <v>7.8331764705882359</v>
      </c>
      <c r="C475" s="407">
        <f t="shared" si="156"/>
        <v>0</v>
      </c>
      <c r="D475" s="418">
        <f t="shared" si="156"/>
        <v>6.6578267973856198</v>
      </c>
      <c r="E475" s="407">
        <f t="shared" si="156"/>
        <v>0</v>
      </c>
      <c r="F475" s="407">
        <f t="shared" si="156"/>
        <v>6.999882352941178</v>
      </c>
      <c r="G475" s="407">
        <f t="shared" si="156"/>
        <v>7.4513414634146358</v>
      </c>
      <c r="H475" s="407">
        <f t="shared" si="156"/>
        <v>0</v>
      </c>
      <c r="I475" s="407">
        <f t="shared" si="156"/>
        <v>0</v>
      </c>
      <c r="J475" s="407">
        <f t="shared" si="156"/>
        <v>0</v>
      </c>
      <c r="K475" s="407">
        <f t="shared" si="156"/>
        <v>6.5486911764705882</v>
      </c>
      <c r="L475" s="407">
        <f t="shared" si="156"/>
        <v>0</v>
      </c>
      <c r="M475" s="407">
        <f t="shared" si="156"/>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7">B313*0.465</f>
        <v>4.8059290643822017</v>
      </c>
      <c r="C476" s="407">
        <f t="shared" si="157"/>
        <v>4.8750839484785944</v>
      </c>
      <c r="D476" s="418">
        <f t="shared" si="157"/>
        <v>4.9389772649635288</v>
      </c>
      <c r="E476" s="407">
        <f t="shared" si="157"/>
        <v>4.8843628631874791</v>
      </c>
      <c r="F476" s="407">
        <f t="shared" si="157"/>
        <v>5.0224709916228365</v>
      </c>
      <c r="G476" s="407">
        <f t="shared" si="157"/>
        <v>5.1095977225464519</v>
      </c>
      <c r="H476" s="407">
        <f t="shared" si="157"/>
        <v>4.990275926428664</v>
      </c>
      <c r="I476" s="407">
        <f t="shared" si="157"/>
        <v>5.0309127381216845</v>
      </c>
      <c r="J476" s="407">
        <f t="shared" si="157"/>
        <v>5.1982716925900414</v>
      </c>
      <c r="K476" s="407">
        <f t="shared" si="157"/>
        <v>5.3061627023498579</v>
      </c>
      <c r="L476" s="407">
        <f t="shared" si="157"/>
        <v>5.3768916561279125</v>
      </c>
      <c r="M476" s="407">
        <f t="shared" si="157"/>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8">B314*0.516</f>
        <v>6.5195491255421496</v>
      </c>
      <c r="C477" s="419">
        <f t="shared" si="158"/>
        <v>6.5268942578256235</v>
      </c>
      <c r="D477" s="420">
        <f t="shared" si="158"/>
        <v>6.4942316067159771</v>
      </c>
      <c r="E477" s="419">
        <f t="shared" si="158"/>
        <v>6.3250191512222891</v>
      </c>
      <c r="F477" s="419">
        <f t="shared" si="158"/>
        <v>6.495390157051192</v>
      </c>
      <c r="G477" s="419">
        <f t="shared" si="158"/>
        <v>6.5309354230328038</v>
      </c>
      <c r="H477" s="419">
        <f t="shared" si="158"/>
        <v>6.4558257601049505</v>
      </c>
      <c r="I477" s="419">
        <f t="shared" si="158"/>
        <v>6.5553685198349303</v>
      </c>
      <c r="J477" s="419">
        <f t="shared" si="158"/>
        <v>6.6053586678251586</v>
      </c>
      <c r="K477" s="419">
        <f t="shared" si="158"/>
        <v>6.7086718150743181</v>
      </c>
      <c r="L477" s="419">
        <f t="shared" si="158"/>
        <v>6.7802737076557351</v>
      </c>
      <c r="M477" s="419">
        <f t="shared" si="158"/>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9">C318*0.518</f>
        <v>6.8727735934073451</v>
      </c>
      <c r="D482" s="413">
        <f t="shared" si="159"/>
        <v>6.8463987427915418</v>
      </c>
      <c r="E482" s="412">
        <f t="shared" si="159"/>
        <v>6.863979760543887</v>
      </c>
      <c r="F482" s="412">
        <f t="shared" si="159"/>
        <v>6.8792493818730485</v>
      </c>
      <c r="G482" s="412">
        <f t="shared" si="159"/>
        <v>6.8491745558618478</v>
      </c>
      <c r="H482" s="412">
        <f t="shared" si="159"/>
        <v>6.6998408493917854</v>
      </c>
      <c r="I482" s="412">
        <f t="shared" si="159"/>
        <v>6.7583664385116364</v>
      </c>
      <c r="J482" s="412">
        <f t="shared" si="159"/>
        <v>6.7134042219353232</v>
      </c>
      <c r="K482" s="412">
        <f t="shared" si="159"/>
        <v>6.7467487348204545</v>
      </c>
      <c r="L482" s="412">
        <f t="shared" si="159"/>
        <v>6.646571081000137</v>
      </c>
      <c r="M482" s="414">
        <f t="shared" si="159"/>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60">C319*0.539</f>
        <v>7.1266026720967215</v>
      </c>
      <c r="D483" s="417">
        <f t="shared" si="160"/>
        <v>7.0925249307626146</v>
      </c>
      <c r="E483" s="416">
        <f t="shared" si="160"/>
        <v>7.3169613222711547</v>
      </c>
      <c r="F483" s="416">
        <f t="shared" si="160"/>
        <v>7.1750694836458573</v>
      </c>
      <c r="G483" s="416">
        <f t="shared" si="160"/>
        <v>7.0787165146129363</v>
      </c>
      <c r="H483" s="416">
        <f t="shared" si="160"/>
        <v>6.7786348614730922</v>
      </c>
      <c r="I483" s="416">
        <f t="shared" si="160"/>
        <v>7.2410640317626092</v>
      </c>
      <c r="J483" s="416">
        <f t="shared" si="160"/>
        <v>7.1003677772543101</v>
      </c>
      <c r="K483" s="416">
        <f t="shared" si="160"/>
        <v>7.2968264822968605</v>
      </c>
      <c r="L483" s="416">
        <f t="shared" si="160"/>
        <v>6.9340442072981556</v>
      </c>
      <c r="M483" s="416">
        <f t="shared" si="160"/>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6" si="161">C320*0.533</f>
        <v>7.4723608245158122</v>
      </c>
      <c r="D484" s="418">
        <f t="shared" si="161"/>
        <v>7.4113664477804253</v>
      </c>
      <c r="E484" s="407">
        <f t="shared" si="161"/>
        <v>7.4289848899835347</v>
      </c>
      <c r="F484" s="407">
        <f t="shared" si="161"/>
        <v>7.4180227241459775</v>
      </c>
      <c r="G484" s="407">
        <f t="shared" si="161"/>
        <v>7.3906700612614609</v>
      </c>
      <c r="H484" s="407">
        <f t="shared" si="161"/>
        <v>7.3205952103034919</v>
      </c>
      <c r="I484" s="407">
        <f t="shared" si="161"/>
        <v>7.4649776075804564</v>
      </c>
      <c r="J484" s="407">
        <f t="shared" si="161"/>
        <v>7.4082369647902047</v>
      </c>
      <c r="K484" s="407">
        <f t="shared" si="161"/>
        <v>7.462466155843912</v>
      </c>
      <c r="L484" s="407">
        <f t="shared" si="161"/>
        <v>7.3900829997120772</v>
      </c>
      <c r="M484" s="407">
        <f t="shared" si="161"/>
        <v>7.3631622936410421</v>
      </c>
      <c r="N484" s="351"/>
      <c r="O484" s="368" t="s">
        <v>239</v>
      </c>
      <c r="P484" s="369">
        <f>P320*0.533</f>
        <v>7.4638140987456225</v>
      </c>
      <c r="Q484" s="369">
        <f t="shared" ref="Q484:S485" si="162">Q320*0.533</f>
        <v>7.4119634653662834</v>
      </c>
      <c r="R484" s="369">
        <f t="shared" si="162"/>
        <v>7.4004940677809676</v>
      </c>
      <c r="S484" s="369">
        <f t="shared" si="162"/>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1"/>
        <v>7.4110290540404922</v>
      </c>
      <c r="D485" s="418">
        <f t="shared" si="161"/>
        <v>7.3556207581652826</v>
      </c>
      <c r="E485" s="407">
        <f t="shared" si="161"/>
        <v>7.3866609115305861</v>
      </c>
      <c r="F485" s="407">
        <f t="shared" si="161"/>
        <v>7.3673829590192046</v>
      </c>
      <c r="G485" s="407">
        <f t="shared" si="161"/>
        <v>7.3392854188679566</v>
      </c>
      <c r="H485" s="407">
        <f t="shared" si="161"/>
        <v>7.2708168673237914</v>
      </c>
      <c r="I485" s="407">
        <f t="shared" si="161"/>
        <v>7.4377867457012057</v>
      </c>
      <c r="J485" s="407">
        <f t="shared" si="161"/>
        <v>7.336660260801267</v>
      </c>
      <c r="K485" s="407">
        <f t="shared" si="161"/>
        <v>7.4003797265997777</v>
      </c>
      <c r="L485" s="407">
        <f t="shared" si="161"/>
        <v>7.3069648656792152</v>
      </c>
      <c r="M485" s="407">
        <f t="shared" si="161"/>
        <v>7.26340368813299</v>
      </c>
      <c r="N485" s="351"/>
      <c r="O485" s="368" t="s">
        <v>240</v>
      </c>
      <c r="P485" s="369">
        <f>P321*0.533</f>
        <v>7.3929595195970617</v>
      </c>
      <c r="Q485" s="369">
        <f t="shared" si="162"/>
        <v>7.3649664475373742</v>
      </c>
      <c r="R485" s="369">
        <f t="shared" si="162"/>
        <v>7.3536500742343254</v>
      </c>
      <c r="S485" s="369">
        <f t="shared" si="162"/>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3">C322*0.521</f>
        <v>5.9605311470588243</v>
      </c>
      <c r="D486" s="418">
        <f t="shared" si="163"/>
        <v>0</v>
      </c>
      <c r="E486" s="407">
        <f t="shared" si="163"/>
        <v>7.1058423823529413</v>
      </c>
      <c r="F486" s="407">
        <f t="shared" si="163"/>
        <v>0</v>
      </c>
      <c r="G486" s="407">
        <f t="shared" si="163"/>
        <v>0</v>
      </c>
      <c r="H486" s="407">
        <f t="shared" si="163"/>
        <v>5.2484620588235291</v>
      </c>
      <c r="I486" s="407">
        <f t="shared" si="163"/>
        <v>5.3161322240896345</v>
      </c>
      <c r="J486" s="407">
        <f t="shared" si="163"/>
        <v>0</v>
      </c>
      <c r="K486" s="407">
        <f t="shared" si="163"/>
        <v>0</v>
      </c>
      <c r="L486" s="407">
        <f t="shared" si="163"/>
        <v>6.0624990196078432</v>
      </c>
      <c r="M486" s="407">
        <f t="shared" si="161"/>
        <v>0</v>
      </c>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4">C323*0.487</f>
        <v>5.6570146927839842</v>
      </c>
      <c r="D487" s="418">
        <f t="shared" si="164"/>
        <v>5.7270930609124679</v>
      </c>
      <c r="E487" s="407">
        <f t="shared" si="164"/>
        <v>5.7360344011283004</v>
      </c>
      <c r="F487" s="407">
        <f t="shared" si="164"/>
        <v>5.7301981209404103</v>
      </c>
      <c r="G487" s="407">
        <f t="shared" si="164"/>
        <v>5.7248761237753572</v>
      </c>
      <c r="H487" s="407">
        <f t="shared" si="164"/>
        <v>5.5729577003327462</v>
      </c>
      <c r="I487" s="407">
        <f t="shared" si="164"/>
        <v>5.4655996271910441</v>
      </c>
      <c r="J487" s="407">
        <f t="shared" si="164"/>
        <v>5.5169179319816788</v>
      </c>
      <c r="K487" s="407">
        <f t="shared" si="164"/>
        <v>5.5344417104783492</v>
      </c>
      <c r="L487" s="407">
        <f t="shared" si="164"/>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6">C328*0.518</f>
        <v>6.4415692231332429</v>
      </c>
      <c r="D492" s="413">
        <f t="shared" si="166"/>
        <v>6.451390186188064</v>
      </c>
      <c r="E492" s="412">
        <f t="shared" si="166"/>
        <v>6.3159437529405134</v>
      </c>
      <c r="F492" s="412">
        <f t="shared" si="166"/>
        <v>6.2696934876512316</v>
      </c>
      <c r="G492" s="412">
        <f t="shared" si="166"/>
        <v>6.0886232691403466</v>
      </c>
      <c r="H492" s="412">
        <f t="shared" si="166"/>
        <v>5.7341366685113497</v>
      </c>
      <c r="I492" s="412">
        <f t="shared" si="166"/>
        <v>5.9924644788695645</v>
      </c>
      <c r="J492" s="412">
        <f t="shared" si="166"/>
        <v>5.9395157551697038</v>
      </c>
      <c r="K492" s="412">
        <f t="shared" si="166"/>
        <v>5.9913963226332685</v>
      </c>
      <c r="L492" s="412">
        <f t="shared" si="166"/>
        <v>6.1544168764437037</v>
      </c>
      <c r="M492" s="414">
        <f t="shared" si="166"/>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7">C329*0.539</f>
        <v>6.8860365729283552</v>
      </c>
      <c r="D493" s="417">
        <f t="shared" si="167"/>
        <v>6.5525732707412718</v>
      </c>
      <c r="E493" s="416">
        <f t="shared" si="167"/>
        <v>6.6038418696597052</v>
      </c>
      <c r="F493" s="416">
        <f t="shared" si="167"/>
        <v>6.5063513236067312</v>
      </c>
      <c r="G493" s="416">
        <f t="shared" si="167"/>
        <v>6.2278649878660346</v>
      </c>
      <c r="H493" s="416">
        <f t="shared" si="167"/>
        <v>5.889505759521672</v>
      </c>
      <c r="I493" s="416">
        <f t="shared" si="167"/>
        <v>6.3488751521189153</v>
      </c>
      <c r="J493" s="416">
        <f t="shared" si="167"/>
        <v>6.1123397558866355</v>
      </c>
      <c r="K493" s="416">
        <f t="shared" si="167"/>
        <v>6.373092968950707</v>
      </c>
      <c r="L493" s="416">
        <f t="shared" si="167"/>
        <v>6.5133510708061015</v>
      </c>
      <c r="M493" s="416">
        <f t="shared" si="167"/>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8">C330*0.533</f>
        <v>7.0142831886165053</v>
      </c>
      <c r="D494" s="418">
        <f t="shared" si="168"/>
        <v>6.9761645254627513</v>
      </c>
      <c r="E494" s="407">
        <f t="shared" si="168"/>
        <v>6.7680594349373644</v>
      </c>
      <c r="F494" s="407">
        <f t="shared" si="168"/>
        <v>6.6439478306707969</v>
      </c>
      <c r="G494" s="407">
        <f t="shared" si="168"/>
        <v>6.3901875901613963</v>
      </c>
      <c r="H494" s="407">
        <f t="shared" si="168"/>
        <v>6.0463649885985609</v>
      </c>
      <c r="I494" s="407">
        <f t="shared" si="168"/>
        <v>6.4476368221949363</v>
      </c>
      <c r="J494" s="407">
        <f t="shared" si="168"/>
        <v>6.337696832220546</v>
      </c>
      <c r="K494" s="407">
        <f t="shared" si="168"/>
        <v>6.4791826778165618</v>
      </c>
      <c r="L494" s="407">
        <f t="shared" si="168"/>
        <v>6.686241047746611</v>
      </c>
      <c r="M494" s="407">
        <f t="shared" si="168"/>
        <v>6.7519752308248027</v>
      </c>
      <c r="N494" s="351"/>
      <c r="O494" s="368" t="s">
        <v>239</v>
      </c>
      <c r="P494" s="369">
        <f>P330*0.533</f>
        <v>6.9841151387994387</v>
      </c>
      <c r="Q494" s="369">
        <f t="shared" ref="Q494:S495" si="169">Q330*0.533</f>
        <v>6.6022963610264425</v>
      </c>
      <c r="R494" s="369">
        <f t="shared" si="169"/>
        <v>6.272281473509965</v>
      </c>
      <c r="S494" s="369">
        <f t="shared" si="169"/>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8"/>
        <v>6.8932808752377088</v>
      </c>
      <c r="D495" s="418">
        <f t="shared" si="168"/>
        <v>6.8768717029384394</v>
      </c>
      <c r="E495" s="407">
        <f t="shared" si="168"/>
        <v>6.6556626595436708</v>
      </c>
      <c r="F495" s="407">
        <f t="shared" si="168"/>
        <v>6.4870110427835055</v>
      </c>
      <c r="G495" s="407">
        <f t="shared" si="168"/>
        <v>6.1721828851508702</v>
      </c>
      <c r="H495" s="407">
        <f t="shared" si="168"/>
        <v>5.8610469037100819</v>
      </c>
      <c r="I495" s="407">
        <f t="shared" si="168"/>
        <v>6.3341838431940198</v>
      </c>
      <c r="J495" s="407">
        <f t="shared" si="168"/>
        <v>6.1931971260488892</v>
      </c>
      <c r="K495" s="407">
        <f t="shared" si="168"/>
        <v>6.43303677836807</v>
      </c>
      <c r="L495" s="407">
        <f t="shared" si="168"/>
        <v>6.6444383328458319</v>
      </c>
      <c r="M495" s="407">
        <f t="shared" si="168"/>
        <v>6.7293390372215054</v>
      </c>
      <c r="N495" s="351"/>
      <c r="O495" s="368" t="s">
        <v>240</v>
      </c>
      <c r="P495" s="369">
        <f>P331*0.533</f>
        <v>6.8914794899571934</v>
      </c>
      <c r="Q495" s="369">
        <f t="shared" si="169"/>
        <v>6.4459247924675855</v>
      </c>
      <c r="R495" s="369">
        <f t="shared" si="169"/>
        <v>6.1103438349868204</v>
      </c>
      <c r="S495" s="369">
        <f t="shared" si="169"/>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70">C332*0.521</f>
        <v>0</v>
      </c>
      <c r="D496" s="418">
        <f t="shared" si="170"/>
        <v>0</v>
      </c>
      <c r="E496" s="407">
        <f t="shared" si="170"/>
        <v>0</v>
      </c>
      <c r="F496" s="407">
        <f t="shared" si="170"/>
        <v>0</v>
      </c>
      <c r="G496" s="407">
        <f t="shared" si="170"/>
        <v>6.0513941634727537</v>
      </c>
      <c r="H496" s="407">
        <f t="shared" si="170"/>
        <v>5.2164563137254891</v>
      </c>
      <c r="I496" s="407">
        <f t="shared" si="170"/>
        <v>5.8387754901960776</v>
      </c>
      <c r="J496" s="407">
        <f t="shared" si="170"/>
        <v>0</v>
      </c>
      <c r="K496" s="407">
        <f t="shared" si="170"/>
        <v>0</v>
      </c>
      <c r="L496" s="407">
        <f t="shared" si="170"/>
        <v>0</v>
      </c>
      <c r="M496" s="407">
        <f t="shared" si="170"/>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1">C333*0.487</f>
        <v>5.0925365501071767</v>
      </c>
      <c r="D497" s="418">
        <f t="shared" si="171"/>
        <v>5.2073495488219557</v>
      </c>
      <c r="E497" s="407">
        <f t="shared" si="171"/>
        <v>5.1628042060639343</v>
      </c>
      <c r="F497" s="407">
        <f t="shared" si="171"/>
        <v>5.1958844106913933</v>
      </c>
      <c r="G497" s="407">
        <f t="shared" si="171"/>
        <v>5.110064155412859</v>
      </c>
      <c r="H497" s="407">
        <f t="shared" si="171"/>
        <v>4.7642450717646536</v>
      </c>
      <c r="I497" s="407">
        <f t="shared" si="171"/>
        <v>4.8406149024506107</v>
      </c>
      <c r="J497" s="407">
        <f t="shared" si="171"/>
        <v>4.8062692228330928</v>
      </c>
      <c r="K497" s="407">
        <f t="shared" si="171"/>
        <v>4.8734514055274154</v>
      </c>
      <c r="L497" s="407">
        <f t="shared" si="171"/>
        <v>4.8957702769648215</v>
      </c>
      <c r="M497" s="407">
        <f t="shared" si="171"/>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2">C334*0.518</f>
        <v>6.7565276409610764</v>
      </c>
      <c r="D498" s="420">
        <f t="shared" si="172"/>
        <v>6.7956759302339016</v>
      </c>
      <c r="E498" s="419">
        <f t="shared" si="172"/>
        <v>6.7563120592570369</v>
      </c>
      <c r="F498" s="419">
        <f t="shared" si="172"/>
        <v>6.7245139450251425</v>
      </c>
      <c r="G498" s="419">
        <f t="shared" si="172"/>
        <v>6.6244309201825766</v>
      </c>
      <c r="H498" s="419">
        <f t="shared" si="172"/>
        <v>6.3346731763596997</v>
      </c>
      <c r="I498" s="419">
        <f t="shared" si="172"/>
        <v>6.4539655344005196</v>
      </c>
      <c r="J498" s="419">
        <f t="shared" si="172"/>
        <v>6.518974375587721</v>
      </c>
      <c r="K498" s="419">
        <f t="shared" si="172"/>
        <v>6.5333856413470821</v>
      </c>
      <c r="L498" s="419">
        <f t="shared" si="172"/>
        <v>6.6537407326659768</v>
      </c>
      <c r="M498" s="419">
        <f t="shared" si="172"/>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3">C338*0.518</f>
        <v>6.2954013661251524</v>
      </c>
      <c r="D502" s="413">
        <f t="shared" si="173"/>
        <v>6.1378683296860528</v>
      </c>
      <c r="E502" s="412">
        <f t="shared" si="173"/>
        <v>5.8925579083380661</v>
      </c>
      <c r="F502" s="412">
        <f t="shared" si="173"/>
        <v>5.8311906766516834</v>
      </c>
      <c r="G502" s="412">
        <f t="shared" si="173"/>
        <v>6.070249019607842</v>
      </c>
      <c r="H502" s="412">
        <f t="shared" si="173"/>
        <v>6.0107342036356197</v>
      </c>
      <c r="I502" s="412">
        <f t="shared" si="173"/>
        <v>6.2756428941842115</v>
      </c>
      <c r="J502" s="412">
        <f t="shared" si="173"/>
        <v>6.304480823412371</v>
      </c>
      <c r="K502" s="412">
        <f t="shared" si="173"/>
        <v>6.2606947090636398</v>
      </c>
      <c r="L502" s="412">
        <f t="shared" si="173"/>
        <v>6.2306681913068616</v>
      </c>
      <c r="M502" s="414">
        <f t="shared" si="173"/>
        <v>6.4597393382816728</v>
      </c>
      <c r="N502" s="351"/>
      <c r="O502" s="393" t="s">
        <v>238</v>
      </c>
      <c r="P502" s="366">
        <f>P338*0.518</f>
        <v>6.2283121354624624</v>
      </c>
      <c r="Q502" s="366">
        <f>Q338*0.518</f>
        <v>5.9749867217986026</v>
      </c>
      <c r="R502" s="366">
        <f>R338*0.518</f>
        <v>6.1924418263653065</v>
      </c>
      <c r="S502" s="366">
        <f>S338*0.518</f>
        <v>6.3204507261079153</v>
      </c>
      <c r="T502" s="351"/>
      <c r="U502" s="393" t="s">
        <v>238</v>
      </c>
      <c r="V502" s="366">
        <f>V338*0.518</f>
        <v>6.1083825809069321</v>
      </c>
      <c r="W502" s="366">
        <f>W338*0.518</f>
        <v>6.2506619710195404</v>
      </c>
      <c r="X502" s="351"/>
      <c r="Y502" s="393" t="s">
        <v>238</v>
      </c>
      <c r="Z502" s="366">
        <f>Z338*0.518</f>
        <v>6.1804803083585318</v>
      </c>
    </row>
    <row r="503" spans="1:30">
      <c r="A503" s="405" t="s">
        <v>243</v>
      </c>
      <c r="B503" s="415">
        <f>B339*0.539</f>
        <v>6.5453100382352938</v>
      </c>
      <c r="C503" s="416">
        <f t="shared" ref="C503:M503" si="174">C339*0.539</f>
        <v>6.4882299747320129</v>
      </c>
      <c r="D503" s="417">
        <f t="shared" si="174"/>
        <v>6.3142727622379775</v>
      </c>
      <c r="E503" s="416">
        <f t="shared" si="174"/>
        <v>6.0375220897565933</v>
      </c>
      <c r="F503" s="416">
        <f t="shared" si="174"/>
        <v>5.7397231564045557</v>
      </c>
      <c r="G503" s="416">
        <f t="shared" si="174"/>
        <v>6.2275637254901968</v>
      </c>
      <c r="H503" s="416">
        <f t="shared" si="174"/>
        <v>6.3847927003015919</v>
      </c>
      <c r="I503" s="416">
        <f t="shared" si="174"/>
        <v>6.6885350683704203</v>
      </c>
      <c r="J503" s="416">
        <f t="shared" si="174"/>
        <v>6.6359558706311992</v>
      </c>
      <c r="K503" s="416">
        <f t="shared" si="174"/>
        <v>6.6108097960985797</v>
      </c>
      <c r="L503" s="416">
        <f t="shared" si="174"/>
        <v>6.6578082608953597</v>
      </c>
      <c r="M503" s="416">
        <f t="shared" si="174"/>
        <v>6.9696562030357541</v>
      </c>
      <c r="N503" s="351"/>
      <c r="O503" s="397" t="s">
        <v>243</v>
      </c>
      <c r="P503" s="372">
        <f>P339*0.539</f>
        <v>6.4629412932026344</v>
      </c>
      <c r="Q503" s="372">
        <f>Q339*0.539</f>
        <v>6.0316290550611802</v>
      </c>
      <c r="R503" s="372">
        <f>R339*0.539</f>
        <v>6.5991403675747202</v>
      </c>
      <c r="S503" s="372">
        <f>S339*0.539</f>
        <v>6.7723985624638328</v>
      </c>
      <c r="T503" s="351"/>
      <c r="U503" s="397" t="s">
        <v>243</v>
      </c>
      <c r="V503" s="372">
        <f>V339*0.539</f>
        <v>6.2681784286644984</v>
      </c>
      <c r="W503" s="372">
        <f>W339*0.539</f>
        <v>6.675196372698105</v>
      </c>
      <c r="X503" s="351"/>
      <c r="Y503" s="394" t="s">
        <v>243</v>
      </c>
      <c r="Z503" s="372">
        <f>Z339*0.539</f>
        <v>6.5217434671317465</v>
      </c>
    </row>
    <row r="504" spans="1:30">
      <c r="A504" s="408" t="s">
        <v>239</v>
      </c>
      <c r="B504" s="406">
        <f>B340*0.533</f>
        <v>6.7688136431372543</v>
      </c>
      <c r="C504" s="407">
        <f t="shared" ref="C504:M506" si="175">C340*0.533</f>
        <v>6.7698539581119421</v>
      </c>
      <c r="D504" s="418">
        <f t="shared" si="175"/>
        <v>6.5630478929283029</v>
      </c>
      <c r="E504" s="407">
        <f t="shared" si="175"/>
        <v>6.3754717589237062</v>
      </c>
      <c r="F504" s="407">
        <f t="shared" si="175"/>
        <v>6.2932838896755419</v>
      </c>
      <c r="G504" s="407">
        <f t="shared" si="175"/>
        <v>6.5114833333333335</v>
      </c>
      <c r="H504" s="407">
        <f t="shared" si="175"/>
        <v>6.4679104615827985</v>
      </c>
      <c r="I504" s="407">
        <f t="shared" si="175"/>
        <v>6.8895656733176791</v>
      </c>
      <c r="J504" s="407">
        <f t="shared" si="175"/>
        <v>6.9027826615713463</v>
      </c>
      <c r="K504" s="407">
        <f t="shared" si="175"/>
        <v>6.9277491019341033</v>
      </c>
      <c r="L504" s="407">
        <f t="shared" si="175"/>
        <v>7.0481727667605778</v>
      </c>
      <c r="M504" s="407">
        <f t="shared" si="175"/>
        <v>7.2886283343372158</v>
      </c>
      <c r="N504" s="351"/>
      <c r="O504" s="368" t="s">
        <v>239</v>
      </c>
      <c r="P504" s="369">
        <f>P340*0.533</f>
        <v>6.7044633829794087</v>
      </c>
      <c r="Q504" s="369">
        <f t="shared" ref="Q504:S505" si="176">Q340*0.533</f>
        <v>6.4405032979771732</v>
      </c>
      <c r="R504" s="369">
        <f t="shared" si="176"/>
        <v>6.7522117849864305</v>
      </c>
      <c r="S504" s="369">
        <f t="shared" si="176"/>
        <v>7.0933499123019752</v>
      </c>
      <c r="T504" s="351"/>
      <c r="U504" s="368" t="s">
        <v>239</v>
      </c>
      <c r="V504" s="369">
        <f>V340*0.533</f>
        <v>6.5822095634179263</v>
      </c>
      <c r="W504" s="369">
        <f>W340*0.533</f>
        <v>6.9027757993643366</v>
      </c>
      <c r="X504" s="351"/>
      <c r="Y504" s="368" t="s">
        <v>239</v>
      </c>
      <c r="Z504" s="369">
        <f>Z340*0.533</f>
        <v>6.7372637051551463</v>
      </c>
    </row>
    <row r="505" spans="1:30">
      <c r="A505" s="408" t="s">
        <v>240</v>
      </c>
      <c r="B505" s="406">
        <f>B341*0.533</f>
        <v>6.6992890186274519</v>
      </c>
      <c r="C505" s="407">
        <f t="shared" si="175"/>
        <v>6.6953997773665952</v>
      </c>
      <c r="D505" s="418">
        <f t="shared" si="175"/>
        <v>6.4817038513146414</v>
      </c>
      <c r="E505" s="407">
        <f t="shared" si="175"/>
        <v>6.3195449985427148</v>
      </c>
      <c r="F505" s="407">
        <f t="shared" si="175"/>
        <v>6.230410883265697</v>
      </c>
      <c r="G505" s="407">
        <f t="shared" si="175"/>
        <v>6.4482549019607847</v>
      </c>
      <c r="H505" s="407">
        <f t="shared" si="175"/>
        <v>6.384806651060317</v>
      </c>
      <c r="I505" s="407">
        <f t="shared" si="175"/>
        <v>6.8743637289992323</v>
      </c>
      <c r="J505" s="407">
        <f t="shared" si="175"/>
        <v>6.8909694085942013</v>
      </c>
      <c r="K505" s="407">
        <f t="shared" si="175"/>
        <v>6.89016194934712</v>
      </c>
      <c r="L505" s="407">
        <f t="shared" si="175"/>
        <v>7.0075465016175515</v>
      </c>
      <c r="M505" s="407">
        <f t="shared" si="175"/>
        <v>7.2485743965049236</v>
      </c>
      <c r="N505" s="351"/>
      <c r="O505" s="368" t="s">
        <v>240</v>
      </c>
      <c r="P505" s="369">
        <f>P341*0.533</f>
        <v>6.6319715726358419</v>
      </c>
      <c r="Q505" s="369">
        <f t="shared" si="176"/>
        <v>6.3775084369103521</v>
      </c>
      <c r="R505" s="369">
        <f t="shared" si="176"/>
        <v>6.7188044097983459</v>
      </c>
      <c r="S505" s="369">
        <f t="shared" si="176"/>
        <v>7.0561050911787531</v>
      </c>
      <c r="T505" s="351"/>
      <c r="U505" s="368" t="s">
        <v>240</v>
      </c>
      <c r="V505" s="369">
        <f>V341*0.533</f>
        <v>6.5056151564541089</v>
      </c>
      <c r="W505" s="369">
        <f>W341*0.533</f>
        <v>6.8602528904341726</v>
      </c>
      <c r="X505" s="351"/>
      <c r="Y505" s="368" t="s">
        <v>240</v>
      </c>
      <c r="Z505" s="369">
        <f>Z341*0.533</f>
        <v>6.6767981561019081</v>
      </c>
    </row>
    <row r="506" spans="1:30">
      <c r="A506" s="408" t="s">
        <v>241</v>
      </c>
      <c r="B506" s="406">
        <f>B342*0.533</f>
        <v>0</v>
      </c>
      <c r="C506" s="407">
        <f t="shared" ref="C506:M506" si="177">C342*0.521</f>
        <v>0</v>
      </c>
      <c r="D506" s="418">
        <f t="shared" si="177"/>
        <v>0</v>
      </c>
      <c r="E506" s="407">
        <f t="shared" si="177"/>
        <v>0</v>
      </c>
      <c r="F506" s="407">
        <f t="shared" si="177"/>
        <v>6.1885024990388304</v>
      </c>
      <c r="G506" s="407">
        <f t="shared" si="177"/>
        <v>6.775553921568628</v>
      </c>
      <c r="H506" s="407">
        <f t="shared" si="177"/>
        <v>7.31651537254902</v>
      </c>
      <c r="I506" s="407">
        <f t="shared" si="177"/>
        <v>0</v>
      </c>
      <c r="J506" s="407">
        <f t="shared" si="177"/>
        <v>0</v>
      </c>
      <c r="K506" s="407">
        <f t="shared" si="177"/>
        <v>0</v>
      </c>
      <c r="L506" s="407">
        <f t="shared" si="175"/>
        <v>0</v>
      </c>
      <c r="M506" s="407">
        <f t="shared" si="177"/>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6.9542454327872427</v>
      </c>
      <c r="X506" s="351"/>
      <c r="Y506" s="368" t="s">
        <v>241</v>
      </c>
      <c r="Z506" s="369">
        <f>Z342*0.521</f>
        <v>6.7039869422018494</v>
      </c>
    </row>
    <row r="507" spans="1:30">
      <c r="A507" s="408" t="s">
        <v>97</v>
      </c>
      <c r="B507" s="406">
        <f>B343*0.521</f>
        <v>5.3031491813725493</v>
      </c>
      <c r="C507" s="407">
        <f t="shared" ref="C507:M507" si="178">C343*0.487</f>
        <v>5.039261617498874</v>
      </c>
      <c r="D507" s="418">
        <f t="shared" si="178"/>
        <v>5.0171774859792579</v>
      </c>
      <c r="E507" s="407">
        <f t="shared" si="178"/>
        <v>4.7622835686869145</v>
      </c>
      <c r="F507" s="407">
        <f t="shared" si="178"/>
        <v>4.6201669738669455</v>
      </c>
      <c r="G507" s="407">
        <f t="shared" si="178"/>
        <v>4.8547215686274496</v>
      </c>
      <c r="H507" s="407">
        <f t="shared" si="178"/>
        <v>4.8848063958358159</v>
      </c>
      <c r="I507" s="407">
        <f t="shared" si="178"/>
        <v>4.9286967334347986</v>
      </c>
      <c r="J507" s="407">
        <f t="shared" si="178"/>
        <v>5.0207274765195464</v>
      </c>
      <c r="K507" s="407">
        <f t="shared" si="178"/>
        <v>5.0136076135745435</v>
      </c>
      <c r="L507" s="407">
        <f>L343*0.521</f>
        <v>5.1247817859778637</v>
      </c>
      <c r="M507" s="407">
        <f t="shared" si="178"/>
        <v>4.9776049905036635</v>
      </c>
      <c r="N507" s="351"/>
      <c r="O507" s="368" t="s">
        <v>97</v>
      </c>
      <c r="P507" s="369">
        <f>P343*0.487</f>
        <v>5.0017573434365188</v>
      </c>
      <c r="Q507" s="369">
        <f>Q343*0.487</f>
        <v>4.7770475025826471</v>
      </c>
      <c r="R507" s="369">
        <f>R343*0.487</f>
        <v>4.9418599789000162</v>
      </c>
      <c r="S507" s="369">
        <f>S343*0.487</f>
        <v>4.930112603110806</v>
      </c>
      <c r="T507" s="351"/>
      <c r="U507" s="368" t="s">
        <v>97</v>
      </c>
      <c r="V507" s="369">
        <f>V343*0.487</f>
        <v>4.8967298893693174</v>
      </c>
      <c r="W507" s="369">
        <f>W343*0.487</f>
        <v>4.9360382887605576</v>
      </c>
      <c r="X507" s="351"/>
      <c r="Y507" s="368" t="s">
        <v>97</v>
      </c>
      <c r="Z507" s="369">
        <f>Z343*0.487</f>
        <v>4.9181428731554799</v>
      </c>
    </row>
    <row r="508" spans="1:30" ht="13.5" thickBot="1">
      <c r="A508" s="409" t="s">
        <v>242</v>
      </c>
      <c r="B508" s="406">
        <f>B344*0.487</f>
        <v>6.2967109029411761</v>
      </c>
      <c r="C508" s="419">
        <f t="shared" ref="C508:M508" si="179">C344*0.518</f>
        <v>6.7210085053370996</v>
      </c>
      <c r="D508" s="420">
        <f t="shared" si="179"/>
        <v>6.5351504180668485</v>
      </c>
      <c r="E508" s="419">
        <f t="shared" si="179"/>
        <v>6.2942275879727081</v>
      </c>
      <c r="F508" s="419">
        <f t="shared" si="179"/>
        <v>6.2182329455204988</v>
      </c>
      <c r="G508" s="419">
        <f t="shared" si="179"/>
        <v>6.3881588235294116</v>
      </c>
      <c r="H508" s="419">
        <f t="shared" si="179"/>
        <v>6.3829894754708487</v>
      </c>
      <c r="I508" s="419">
        <f t="shared" si="179"/>
        <v>6.5485740635526106</v>
      </c>
      <c r="J508" s="419">
        <f t="shared" si="179"/>
        <v>6.6271381808060266</v>
      </c>
      <c r="K508" s="419">
        <f t="shared" si="179"/>
        <v>6.6472393718890794</v>
      </c>
      <c r="L508" s="407">
        <f>L344*0.487</f>
        <v>6.233220103514058</v>
      </c>
      <c r="M508" s="419">
        <f t="shared" si="179"/>
        <v>6.7756122405368853</v>
      </c>
      <c r="N508" s="351"/>
      <c r="O508" s="376" t="s">
        <v>242</v>
      </c>
      <c r="P508" s="377">
        <f>P344*0.518</f>
        <v>6.6567107229159435</v>
      </c>
      <c r="Q508" s="377">
        <f>Q344*0.518</f>
        <v>6.3463054008892961</v>
      </c>
      <c r="R508" s="377">
        <f>R344*0.518</f>
        <v>6.5117223536918889</v>
      </c>
      <c r="S508" s="377">
        <f>S344*0.518</f>
        <v>6.6850519394726735</v>
      </c>
      <c r="T508" s="351"/>
      <c r="U508" s="376" t="s">
        <v>242</v>
      </c>
      <c r="V508" s="377">
        <f>V344*0.518</f>
        <v>6.5041485195263311</v>
      </c>
      <c r="W508" s="377">
        <f>W344*0.518</f>
        <v>6.5880169871399037</v>
      </c>
      <c r="X508" s="351"/>
      <c r="Y508" s="376" t="s">
        <v>242</v>
      </c>
      <c r="Z508" s="377">
        <f>Z344*0.518</f>
        <v>6.5474131334445227</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340</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M32" sqref="M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19" t="s">
        <v>424</v>
      </c>
      <c r="B4" s="1619"/>
      <c r="C4" s="1619"/>
      <c r="D4" s="1619"/>
      <c r="E4" s="1619"/>
      <c r="F4" s="1619"/>
      <c r="G4" s="1619"/>
      <c r="H4" s="1619"/>
      <c r="I4" s="1619"/>
      <c r="J4" s="1619"/>
      <c r="K4" s="1619"/>
      <c r="L4" s="1619"/>
      <c r="M4" s="1619"/>
      <c r="N4" s="1619"/>
    </row>
    <row r="6" spans="1:14" ht="16.5" thickBot="1">
      <c r="C6" s="1041"/>
      <c r="E6" s="1042"/>
      <c r="F6" s="1043"/>
    </row>
    <row r="7" spans="1:14" ht="15.75" thickBot="1">
      <c r="A7" s="1044" t="s">
        <v>354</v>
      </c>
      <c r="B7" s="1045" t="s">
        <v>355</v>
      </c>
      <c r="C7" s="1046" t="s">
        <v>356</v>
      </c>
      <c r="D7" s="1046" t="s">
        <v>357</v>
      </c>
      <c r="E7" s="1046" t="s">
        <v>358</v>
      </c>
      <c r="F7" s="1046" t="s">
        <v>359</v>
      </c>
      <c r="G7" s="1046" t="s">
        <v>360</v>
      </c>
      <c r="H7" s="1046" t="s">
        <v>361</v>
      </c>
      <c r="I7" s="1046" t="s">
        <v>362</v>
      </c>
      <c r="J7" s="1046" t="s">
        <v>363</v>
      </c>
      <c r="K7" s="1046" t="s">
        <v>364</v>
      </c>
      <c r="L7" s="1046" t="s">
        <v>365</v>
      </c>
      <c r="M7" s="1047" t="s">
        <v>366</v>
      </c>
    </row>
    <row r="8" spans="1:14" ht="15.75">
      <c r="A8" s="1048" t="s">
        <v>367</v>
      </c>
      <c r="B8" s="1049"/>
      <c r="C8" s="1049"/>
      <c r="D8" s="1049"/>
      <c r="E8" s="1049"/>
      <c r="F8" s="1049"/>
      <c r="G8" s="1049"/>
      <c r="H8" s="1049"/>
      <c r="I8" s="1049"/>
      <c r="J8" s="1049"/>
      <c r="K8" s="1049"/>
      <c r="L8" s="1049"/>
      <c r="M8" s="1050"/>
    </row>
    <row r="9" spans="1:14" ht="15.75">
      <c r="A9" s="1051" t="s">
        <v>368</v>
      </c>
      <c r="B9" s="1130">
        <v>10065.14920330695</v>
      </c>
      <c r="C9" s="1131">
        <v>10080.396827870052</v>
      </c>
      <c r="D9" s="1131">
        <v>10168.392423032492</v>
      </c>
      <c r="E9" s="1131">
        <v>10383.660897394942</v>
      </c>
      <c r="F9" s="1131">
        <v>10601.02602540495</v>
      </c>
      <c r="G9" s="1131">
        <v>10681.538024962125</v>
      </c>
      <c r="H9" s="1131">
        <v>10293.315596828763</v>
      </c>
      <c r="I9" s="1131">
        <v>10595.183348072431</v>
      </c>
      <c r="J9" s="1131">
        <v>10984.585741483217</v>
      </c>
      <c r="K9" s="1131">
        <v>10966.946248088372</v>
      </c>
      <c r="L9" s="1131">
        <v>11097.939953548594</v>
      </c>
      <c r="M9" s="1132">
        <v>11146.365363995808</v>
      </c>
    </row>
    <row r="10" spans="1:14" ht="15.75">
      <c r="A10" s="1051" t="s">
        <v>369</v>
      </c>
      <c r="B10" s="1133">
        <v>11132.805994345952</v>
      </c>
      <c r="C10" s="1134">
        <v>11233.336791819034</v>
      </c>
      <c r="D10" s="1134">
        <v>11549.323679081062</v>
      </c>
      <c r="E10" s="1134">
        <v>11779.076383839585</v>
      </c>
      <c r="F10" s="1134">
        <v>11597.36140191531</v>
      </c>
      <c r="G10" s="1134">
        <v>11706.808799822491</v>
      </c>
      <c r="H10" s="1134">
        <v>11199.573228816986</v>
      </c>
      <c r="I10" s="1134">
        <v>11073.620546924885</v>
      </c>
      <c r="J10" s="1134">
        <v>10919.998910676999</v>
      </c>
      <c r="K10" s="1134">
        <v>11083.771594849599</v>
      </c>
      <c r="L10" s="1134">
        <v>10697.446356089269</v>
      </c>
      <c r="M10" s="1135">
        <v>10922.845842494447</v>
      </c>
    </row>
    <row r="11" spans="1:14" ht="15.75">
      <c r="A11" s="1096" t="s">
        <v>370</v>
      </c>
      <c r="B11" s="1136">
        <v>10779.101139240223</v>
      </c>
      <c r="C11" s="1137">
        <v>10525.243839466166</v>
      </c>
      <c r="D11" s="1137">
        <v>10838.862022210526</v>
      </c>
      <c r="E11" s="1137">
        <v>10900.833594134192</v>
      </c>
      <c r="F11" s="1137">
        <v>10972.865021548203</v>
      </c>
      <c r="G11" s="1137">
        <v>10778.598012388826</v>
      </c>
      <c r="H11" s="1137">
        <v>10178.357608292003</v>
      </c>
      <c r="I11" s="1137">
        <v>10258.950000000001</v>
      </c>
      <c r="J11" s="1137">
        <v>10307.35</v>
      </c>
      <c r="K11" s="1137">
        <v>10339.77</v>
      </c>
      <c r="L11" s="1137">
        <v>10345.82</v>
      </c>
      <c r="M11" s="1138">
        <v>10371.826999999999</v>
      </c>
    </row>
    <row r="12" spans="1:14" ht="16.5" thickBot="1">
      <c r="A12" s="1052">
        <v>2020</v>
      </c>
      <c r="B12" s="1139">
        <v>10388.681</v>
      </c>
      <c r="C12" s="1140">
        <v>10670.97</v>
      </c>
      <c r="D12" s="1140">
        <v>10665.460999999999</v>
      </c>
      <c r="E12" s="1140">
        <v>9957.9719999999998</v>
      </c>
      <c r="F12" s="1140">
        <v>9862.2099999999991</v>
      </c>
      <c r="G12" s="1140">
        <v>10291.19</v>
      </c>
      <c r="H12" s="1140">
        <v>10302.44</v>
      </c>
      <c r="I12" s="1140">
        <v>10213</v>
      </c>
      <c r="J12" s="1141">
        <v>10437</v>
      </c>
      <c r="K12" s="1140">
        <v>10396.290000000001</v>
      </c>
      <c r="L12" s="1140">
        <v>10067</v>
      </c>
      <c r="M12" s="1142">
        <v>10319.477999999999</v>
      </c>
    </row>
    <row r="13" spans="1:14" ht="15.75">
      <c r="A13" s="1048" t="s">
        <v>371</v>
      </c>
      <c r="B13" s="1049"/>
      <c r="C13" s="1049"/>
      <c r="D13" s="1049"/>
      <c r="E13" s="1049"/>
      <c r="F13" s="1049"/>
      <c r="G13" s="1049"/>
      <c r="H13" s="1049"/>
      <c r="I13" s="1049"/>
      <c r="J13" s="1049"/>
      <c r="K13" s="1049"/>
      <c r="L13" s="1049"/>
      <c r="M13" s="1050"/>
    </row>
    <row r="14" spans="1:14" ht="15.75">
      <c r="A14" s="1051" t="s">
        <v>368</v>
      </c>
      <c r="B14" s="1130">
        <v>13077.710337994744</v>
      </c>
      <c r="C14" s="1131">
        <v>12903.073525758837</v>
      </c>
      <c r="D14" s="1131">
        <v>12698.931145933877</v>
      </c>
      <c r="E14" s="1131">
        <v>12657.588856436963</v>
      </c>
      <c r="F14" s="1131">
        <v>12717.112689021023</v>
      </c>
      <c r="G14" s="1131">
        <v>12734.575070390658</v>
      </c>
      <c r="H14" s="1131">
        <v>12584.73701594032</v>
      </c>
      <c r="I14" s="1131">
        <v>12999.206672696655</v>
      </c>
      <c r="J14" s="1131">
        <v>13326.129323653522</v>
      </c>
      <c r="K14" s="1131">
        <v>13558.078274143218</v>
      </c>
      <c r="L14" s="1131">
        <v>13767.296305638371</v>
      </c>
      <c r="M14" s="1132">
        <v>13967.765524559227</v>
      </c>
    </row>
    <row r="15" spans="1:14" ht="15.75">
      <c r="A15" s="1051" t="s">
        <v>369</v>
      </c>
      <c r="B15" s="1133">
        <v>13863.291293383541</v>
      </c>
      <c r="C15" s="1134">
        <v>13743.276622380532</v>
      </c>
      <c r="D15" s="1134">
        <v>13723.137993721932</v>
      </c>
      <c r="E15" s="1134">
        <v>13676.483392698095</v>
      </c>
      <c r="F15" s="1134">
        <v>13897.183799781353</v>
      </c>
      <c r="G15" s="1134">
        <v>13819.293352302531</v>
      </c>
      <c r="H15" s="1134">
        <v>13646.185847959312</v>
      </c>
      <c r="I15" s="1134">
        <v>13665.272297680553</v>
      </c>
      <c r="J15" s="1134">
        <v>13574.108658165709</v>
      </c>
      <c r="K15" s="1134">
        <v>13788.120289112323</v>
      </c>
      <c r="L15" s="1134">
        <v>13662.087019707555</v>
      </c>
      <c r="M15" s="1135">
        <v>13626.144742652335</v>
      </c>
    </row>
    <row r="16" spans="1:14" ht="15.75">
      <c r="A16" s="1096" t="s">
        <v>370</v>
      </c>
      <c r="B16" s="1136">
        <v>13645.090499529209</v>
      </c>
      <c r="C16" s="1137">
        <v>13282.733991297373</v>
      </c>
      <c r="D16" s="1137">
        <v>13143.170864206666</v>
      </c>
      <c r="E16" s="1137">
        <v>12928.022364758031</v>
      </c>
      <c r="F16" s="1137">
        <v>12944.684877391548</v>
      </c>
      <c r="G16" s="1137">
        <v>12448.358236205486</v>
      </c>
      <c r="H16" s="1137">
        <v>12124.260986050436</v>
      </c>
      <c r="I16" s="1137">
        <v>12505.99</v>
      </c>
      <c r="J16" s="1137">
        <v>12412.7</v>
      </c>
      <c r="K16" s="1137">
        <v>12447.57</v>
      </c>
      <c r="L16" s="1137">
        <v>12852.25</v>
      </c>
      <c r="M16" s="1138">
        <v>12965.558000000001</v>
      </c>
    </row>
    <row r="17" spans="1:14" ht="16.5" thickBot="1">
      <c r="A17" s="1052">
        <v>2020</v>
      </c>
      <c r="B17" s="1139">
        <v>12890.187</v>
      </c>
      <c r="C17" s="1140">
        <v>12798.79</v>
      </c>
      <c r="D17" s="1140">
        <v>12923.992</v>
      </c>
      <c r="E17" s="1140">
        <v>12783.698</v>
      </c>
      <c r="F17" s="1140">
        <v>12556.07</v>
      </c>
      <c r="G17" s="1140">
        <v>12505.63</v>
      </c>
      <c r="H17" s="1140">
        <v>12371</v>
      </c>
      <c r="I17" s="1140">
        <v>12752</v>
      </c>
      <c r="J17" s="1141">
        <v>13005</v>
      </c>
      <c r="K17" s="1140">
        <v>13157.57</v>
      </c>
      <c r="L17" s="1140">
        <v>13347.61</v>
      </c>
      <c r="M17" s="1142">
        <v>13744.629000000001</v>
      </c>
    </row>
    <row r="20" spans="1:14" ht="15.75">
      <c r="A20" s="1619" t="s">
        <v>425</v>
      </c>
      <c r="B20" s="1619"/>
      <c r="C20" s="1619"/>
      <c r="D20" s="1619"/>
      <c r="E20" s="1619"/>
      <c r="F20" s="1619"/>
      <c r="G20" s="1619"/>
      <c r="H20" s="1619"/>
      <c r="I20" s="1619"/>
      <c r="J20" s="1619"/>
      <c r="K20" s="1619"/>
      <c r="L20" s="1619"/>
      <c r="M20" s="1619"/>
      <c r="N20" s="1619"/>
    </row>
    <row r="21" spans="1:14" ht="13.5" thickBot="1"/>
    <row r="22" spans="1:14" ht="15.75" thickBot="1">
      <c r="A22" s="1044" t="s">
        <v>354</v>
      </c>
      <c r="B22" s="1045" t="s">
        <v>355</v>
      </c>
      <c r="C22" s="1046" t="s">
        <v>356</v>
      </c>
      <c r="D22" s="1046" t="s">
        <v>357</v>
      </c>
      <c r="E22" s="1046" t="s">
        <v>358</v>
      </c>
      <c r="F22" s="1046" t="s">
        <v>359</v>
      </c>
      <c r="G22" s="1046" t="s">
        <v>360</v>
      </c>
      <c r="H22" s="1046" t="s">
        <v>361</v>
      </c>
      <c r="I22" s="1046" t="s">
        <v>362</v>
      </c>
      <c r="J22" s="1046" t="s">
        <v>363</v>
      </c>
      <c r="K22" s="1046" t="s">
        <v>364</v>
      </c>
      <c r="L22" s="1046" t="s">
        <v>365</v>
      </c>
      <c r="M22" s="1047" t="s">
        <v>366</v>
      </c>
    </row>
    <row r="23" spans="1:14" ht="16.5" thickBot="1">
      <c r="A23" s="1054" t="s">
        <v>372</v>
      </c>
      <c r="B23" s="1055"/>
      <c r="C23" s="1055"/>
      <c r="D23" s="1055"/>
      <c r="E23" s="1055"/>
      <c r="F23" s="1055"/>
      <c r="G23" s="1055"/>
      <c r="H23" s="1055"/>
      <c r="I23" s="1055"/>
      <c r="J23" s="1055"/>
      <c r="K23" s="1055"/>
      <c r="L23" s="1055"/>
      <c r="M23" s="1056"/>
    </row>
    <row r="24" spans="1:14" ht="15.75">
      <c r="A24" s="1053" t="s">
        <v>368</v>
      </c>
      <c r="B24" s="1130">
        <v>27851.705456255884</v>
      </c>
      <c r="C24" s="1131">
        <v>27123.64730249999</v>
      </c>
      <c r="D24" s="1131">
        <v>26582.674622279141</v>
      </c>
      <c r="E24" s="1131">
        <v>27784.630848493467</v>
      </c>
      <c r="F24" s="1131">
        <v>29598.213320045077</v>
      </c>
      <c r="G24" s="1131">
        <v>28787.621133339711</v>
      </c>
      <c r="H24" s="1131">
        <v>29300.536472176766</v>
      </c>
      <c r="I24" s="1131">
        <v>30504.441266437731</v>
      </c>
      <c r="J24" s="1131">
        <v>30498.821648031102</v>
      </c>
      <c r="K24" s="1131">
        <v>28648.548081830173</v>
      </c>
      <c r="L24" s="1131">
        <v>27467.131642772347</v>
      </c>
      <c r="M24" s="1132">
        <v>27778.199839529283</v>
      </c>
    </row>
    <row r="25" spans="1:14" ht="15.75">
      <c r="A25" s="1051" t="s">
        <v>369</v>
      </c>
      <c r="B25" s="1133">
        <v>25833.94075375775</v>
      </c>
      <c r="C25" s="1134">
        <v>25340.374581887783</v>
      </c>
      <c r="D25" s="1134">
        <v>26641.953903275295</v>
      </c>
      <c r="E25" s="1134">
        <v>26658.495362448899</v>
      </c>
      <c r="F25" s="1134">
        <v>28853.883794903919</v>
      </c>
      <c r="G25" s="1134">
        <v>29543.034993483714</v>
      </c>
      <c r="H25" s="1134">
        <v>28801.681986809574</v>
      </c>
      <c r="I25" s="1134">
        <v>28392.787205244891</v>
      </c>
      <c r="J25" s="1134">
        <v>28466.022011387158</v>
      </c>
      <c r="K25" s="1134">
        <v>27616.704977122507</v>
      </c>
      <c r="L25" s="1134">
        <v>26839.808929233062</v>
      </c>
      <c r="M25" s="1135">
        <v>27141.214844955597</v>
      </c>
    </row>
    <row r="26" spans="1:14" ht="15.75">
      <c r="A26" s="1096" t="s">
        <v>370</v>
      </c>
      <c r="B26" s="1136">
        <v>25776.336953005964</v>
      </c>
      <c r="C26" s="1137">
        <v>23649.071175292673</v>
      </c>
      <c r="D26" s="1137">
        <v>24244.69587026758</v>
      </c>
      <c r="E26" s="1137">
        <v>25502.655897270379</v>
      </c>
      <c r="F26" s="1137">
        <v>25923.582065295945</v>
      </c>
      <c r="G26" s="1137">
        <v>27055.720758505297</v>
      </c>
      <c r="H26" s="1137">
        <v>29655.713761194031</v>
      </c>
      <c r="I26" s="1137">
        <v>30642.32</v>
      </c>
      <c r="J26" s="1137">
        <v>30399.279999999999</v>
      </c>
      <c r="K26" s="1137">
        <v>31237.96</v>
      </c>
      <c r="L26" s="1137">
        <v>24570.28</v>
      </c>
      <c r="M26" s="1138">
        <v>24086.651999999998</v>
      </c>
    </row>
    <row r="27" spans="1:14" ht="16.5" thickBot="1">
      <c r="A27" s="1052">
        <v>2020</v>
      </c>
      <c r="B27" s="1139">
        <v>24209.279999999999</v>
      </c>
      <c r="C27" s="1140">
        <v>23642.53</v>
      </c>
      <c r="D27" s="1140">
        <v>20911.437000000002</v>
      </c>
      <c r="E27" s="1140">
        <v>17388.701000000001</v>
      </c>
      <c r="F27" s="1140">
        <v>18760.21</v>
      </c>
      <c r="G27" s="1140">
        <v>26428.68</v>
      </c>
      <c r="H27" s="1140">
        <v>26919</v>
      </c>
      <c r="I27" s="1140">
        <v>30003</v>
      </c>
      <c r="J27" s="1141">
        <v>29393</v>
      </c>
      <c r="K27" s="1140">
        <v>24818.12</v>
      </c>
      <c r="L27" s="1140">
        <v>20329.59</v>
      </c>
      <c r="M27" s="1142">
        <v>25794</v>
      </c>
    </row>
    <row r="28" spans="1:14" ht="15.75">
      <c r="A28" s="1048" t="s">
        <v>375</v>
      </c>
      <c r="B28" s="1049"/>
      <c r="C28" s="1049"/>
      <c r="D28" s="1049"/>
      <c r="E28" s="1049"/>
      <c r="F28" s="1049"/>
      <c r="G28" s="1049"/>
      <c r="H28" s="1049"/>
      <c r="I28" s="1049"/>
      <c r="J28" s="1049"/>
      <c r="K28" s="1049"/>
      <c r="L28" s="1049"/>
      <c r="M28" s="1050"/>
    </row>
    <row r="29" spans="1:14" ht="15.75">
      <c r="A29" s="1051" t="s">
        <v>368</v>
      </c>
      <c r="B29" s="1130">
        <v>21663.966949699432</v>
      </c>
      <c r="C29" s="1131">
        <v>21525.397673001702</v>
      </c>
      <c r="D29" s="1131">
        <v>21115.733438107225</v>
      </c>
      <c r="E29" s="1131">
        <v>21302.128362253105</v>
      </c>
      <c r="F29" s="1131">
        <v>21200.291742224468</v>
      </c>
      <c r="G29" s="1131">
        <v>20822.118697379927</v>
      </c>
      <c r="H29" s="1131">
        <v>20206.889065246851</v>
      </c>
      <c r="I29" s="1131">
        <v>20948.119652057965</v>
      </c>
      <c r="J29" s="1131">
        <v>21116.098043152244</v>
      </c>
      <c r="K29" s="1131">
        <v>21873.281641223013</v>
      </c>
      <c r="L29" s="1131">
        <v>21354.087891290288</v>
      </c>
      <c r="M29" s="1132">
        <v>22297.314513329471</v>
      </c>
    </row>
    <row r="30" spans="1:14" ht="15.75">
      <c r="A30" s="1051" t="s">
        <v>369</v>
      </c>
      <c r="B30" s="1133">
        <v>21402.312901691836</v>
      </c>
      <c r="C30" s="1134">
        <v>21211.519078437537</v>
      </c>
      <c r="D30" s="1134">
        <v>21982.387355191033</v>
      </c>
      <c r="E30" s="1134">
        <v>21460.556994517105</v>
      </c>
      <c r="F30" s="1134">
        <v>22185.677427629282</v>
      </c>
      <c r="G30" s="1134">
        <v>21834.028071648627</v>
      </c>
      <c r="H30" s="1134">
        <v>21564.632920196203</v>
      </c>
      <c r="I30" s="1134">
        <v>21295.617981644409</v>
      </c>
      <c r="J30" s="1134">
        <v>20755.561440894948</v>
      </c>
      <c r="K30" s="1134">
        <v>20670.700563797891</v>
      </c>
      <c r="L30" s="1134">
        <v>21400.192230924309</v>
      </c>
      <c r="M30" s="1135">
        <v>22220.298261284093</v>
      </c>
    </row>
    <row r="31" spans="1:14" ht="15.75">
      <c r="A31" s="1096" t="s">
        <v>370</v>
      </c>
      <c r="B31" s="1136">
        <v>21710.465139517379</v>
      </c>
      <c r="C31" s="1137">
        <v>21462.727974698573</v>
      </c>
      <c r="D31" s="1137">
        <v>21517.060154219016</v>
      </c>
      <c r="E31" s="1137">
        <v>21946.164324302244</v>
      </c>
      <c r="F31" s="1137">
        <v>21378.921701744526</v>
      </c>
      <c r="G31" s="1137">
        <v>21331.314775808616</v>
      </c>
      <c r="H31" s="1137">
        <v>20629.234211361087</v>
      </c>
      <c r="I31" s="1137">
        <v>22365.58</v>
      </c>
      <c r="J31" s="1137">
        <v>22334.37</v>
      </c>
      <c r="K31" s="1137">
        <v>21397.7</v>
      </c>
      <c r="L31" s="1137">
        <v>21495.15</v>
      </c>
      <c r="M31" s="1138">
        <v>21850.143</v>
      </c>
    </row>
    <row r="32" spans="1:14" ht="16.5" thickBot="1">
      <c r="A32" s="1052">
        <v>2020</v>
      </c>
      <c r="B32" s="1139">
        <v>21970.524000000001</v>
      </c>
      <c r="C32" s="1140">
        <v>22113.47</v>
      </c>
      <c r="D32" s="1140">
        <v>22176.83</v>
      </c>
      <c r="E32" s="1140">
        <v>22601.621999999999</v>
      </c>
      <c r="F32" s="1140">
        <v>21531.78</v>
      </c>
      <c r="G32" s="1140">
        <v>22298.91</v>
      </c>
      <c r="H32" s="1140">
        <v>22148</v>
      </c>
      <c r="I32" s="1140">
        <v>21174</v>
      </c>
      <c r="J32" s="1141">
        <v>21958.95</v>
      </c>
      <c r="K32" s="1140">
        <v>22332.32</v>
      </c>
      <c r="L32" s="1140">
        <v>22496.45</v>
      </c>
      <c r="M32" s="1142">
        <v>24268.09</v>
      </c>
    </row>
    <row r="44" spans="19:19">
      <c r="S44" s="106" t="s">
        <v>373</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34" sqref="X34"/>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5" t="s">
        <v>350</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4" t="s">
        <v>86</v>
      </c>
      <c r="B1" s="1444"/>
      <c r="C1" s="1444"/>
      <c r="D1" s="1444"/>
      <c r="E1" s="1444"/>
      <c r="F1" s="1444"/>
      <c r="G1" s="1444"/>
      <c r="H1" s="1444"/>
      <c r="I1" s="1444"/>
      <c r="J1" s="1444"/>
      <c r="K1" s="130"/>
    </row>
    <row r="2" spans="1:11" ht="19.5" thickBot="1">
      <c r="A2" s="1458" t="s">
        <v>337</v>
      </c>
      <c r="B2" s="1459"/>
      <c r="C2" s="1459"/>
      <c r="D2" s="1459"/>
      <c r="E2" s="1459"/>
      <c r="F2" s="1459"/>
      <c r="G2" s="1459"/>
      <c r="H2" s="1459"/>
      <c r="I2" s="1459"/>
      <c r="J2" s="1460"/>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09" t="s">
        <v>84</v>
      </c>
      <c r="E4" s="771" t="s">
        <v>91</v>
      </c>
      <c r="F4" s="772" t="s">
        <v>77</v>
      </c>
      <c r="G4" s="773" t="s">
        <v>69</v>
      </c>
      <c r="H4" s="774" t="s">
        <v>92</v>
      </c>
      <c r="I4" s="133" t="s">
        <v>70</v>
      </c>
      <c r="J4" s="775" t="s">
        <v>91</v>
      </c>
    </row>
    <row r="5" spans="1:11" ht="14.25" thickBot="1">
      <c r="A5" s="134"/>
      <c r="B5" s="1208" t="s">
        <v>516</v>
      </c>
      <c r="C5" s="1209" t="s">
        <v>516</v>
      </c>
      <c r="D5" s="1209" t="s">
        <v>516</v>
      </c>
      <c r="E5" s="776" t="s">
        <v>70</v>
      </c>
      <c r="F5" s="876" t="s">
        <v>516</v>
      </c>
      <c r="G5" s="777" t="s">
        <v>93</v>
      </c>
      <c r="H5" s="778" t="s">
        <v>89</v>
      </c>
      <c r="I5" s="876" t="s">
        <v>516</v>
      </c>
      <c r="J5" s="779" t="s">
        <v>79</v>
      </c>
    </row>
    <row r="6" spans="1:11" ht="16.5" thickBot="1">
      <c r="A6" s="1057" t="s">
        <v>331</v>
      </c>
      <c r="B6" s="1058"/>
      <c r="C6" s="1058"/>
      <c r="D6" s="1058"/>
      <c r="E6" s="1058"/>
      <c r="F6" s="1058"/>
      <c r="G6" s="1058"/>
      <c r="H6" s="1058"/>
      <c r="I6" s="780"/>
      <c r="J6" s="781"/>
    </row>
    <row r="7" spans="1:11" ht="15.75" thickBot="1">
      <c r="A7" s="1217" t="s">
        <v>22</v>
      </c>
      <c r="B7" s="1210">
        <v>6.8536492873473769</v>
      </c>
      <c r="C7" s="782">
        <v>13230.983180207291</v>
      </c>
      <c r="D7" s="783">
        <v>13495.602843811437</v>
      </c>
      <c r="E7" s="784">
        <v>4.6015627323900091E-2</v>
      </c>
      <c r="F7" s="785">
        <v>324.22629080118696</v>
      </c>
      <c r="G7" s="784">
        <v>0.5677713200072636</v>
      </c>
      <c r="H7" s="784">
        <v>18.98037000423669</v>
      </c>
      <c r="I7" s="784">
        <v>100</v>
      </c>
      <c r="J7" s="786" t="s">
        <v>23</v>
      </c>
    </row>
    <row r="8" spans="1:11" ht="15">
      <c r="A8" s="1218" t="s">
        <v>102</v>
      </c>
      <c r="B8" s="1211">
        <v>6.4508613722002419</v>
      </c>
      <c r="C8" s="787">
        <v>11968.202916883565</v>
      </c>
      <c r="D8" s="788">
        <v>12207.566975221236</v>
      </c>
      <c r="E8" s="789">
        <v>-1.6389518421088636</v>
      </c>
      <c r="F8" s="790">
        <v>235.39583333333334</v>
      </c>
      <c r="G8" s="791">
        <v>6.0437126467849911</v>
      </c>
      <c r="H8" s="791">
        <v>380</v>
      </c>
      <c r="I8" s="791">
        <v>0.28486646884272998</v>
      </c>
      <c r="J8" s="792">
        <v>0.2142549732912542</v>
      </c>
    </row>
    <row r="9" spans="1:11" ht="15">
      <c r="A9" s="1219" t="s">
        <v>103</v>
      </c>
      <c r="B9" s="1212">
        <v>7.5766352087654276</v>
      </c>
      <c r="C9" s="793">
        <v>14215.075438584292</v>
      </c>
      <c r="D9" s="794">
        <v>14499.376947355979</v>
      </c>
      <c r="E9" s="795">
        <v>1.0782076385477279</v>
      </c>
      <c r="F9" s="796">
        <v>353.24753951685057</v>
      </c>
      <c r="G9" s="797">
        <v>1.3197203142076015</v>
      </c>
      <c r="H9" s="797">
        <v>17.196784341139463</v>
      </c>
      <c r="I9" s="797">
        <v>39.798219584569736</v>
      </c>
      <c r="J9" s="798">
        <v>-0.60567816998470647</v>
      </c>
    </row>
    <row r="10" spans="1:11" ht="15">
      <c r="A10" s="1219" t="s">
        <v>104</v>
      </c>
      <c r="B10" s="1212">
        <v>7.5063953097564147</v>
      </c>
      <c r="C10" s="793">
        <v>14083.293264083328</v>
      </c>
      <c r="D10" s="794">
        <v>14364.959129364994</v>
      </c>
      <c r="E10" s="795">
        <v>0.37442963269285756</v>
      </c>
      <c r="F10" s="796">
        <v>385.82341968911913</v>
      </c>
      <c r="G10" s="797">
        <v>-0.8213758665454165</v>
      </c>
      <c r="H10" s="797">
        <v>25.487646293888165</v>
      </c>
      <c r="I10" s="797">
        <v>11.454005934718101</v>
      </c>
      <c r="J10" s="798">
        <v>0.59395791890112548</v>
      </c>
    </row>
    <row r="11" spans="1:11" ht="15">
      <c r="A11" s="1219" t="s">
        <v>105</v>
      </c>
      <c r="B11" s="1213" t="s">
        <v>99</v>
      </c>
      <c r="C11" s="793" t="s">
        <v>99</v>
      </c>
      <c r="D11" s="794" t="s">
        <v>99</v>
      </c>
      <c r="E11" s="795" t="s">
        <v>99</v>
      </c>
      <c r="F11" s="796" t="s">
        <v>99</v>
      </c>
      <c r="G11" s="797" t="s">
        <v>99</v>
      </c>
      <c r="H11" s="797" t="s">
        <v>99</v>
      </c>
      <c r="I11" s="797" t="s">
        <v>99</v>
      </c>
      <c r="J11" s="798" t="s">
        <v>99</v>
      </c>
    </row>
    <row r="12" spans="1:11" ht="15">
      <c r="A12" s="1219" t="s">
        <v>97</v>
      </c>
      <c r="B12" s="1212">
        <v>5.2824855724455126</v>
      </c>
      <c r="C12" s="793">
        <v>10846.992961900438</v>
      </c>
      <c r="D12" s="794">
        <v>11063.932821138447</v>
      </c>
      <c r="E12" s="795">
        <v>1.5664791504814919</v>
      </c>
      <c r="F12" s="796">
        <v>281.27104832104834</v>
      </c>
      <c r="G12" s="797">
        <v>0.28788299569450188</v>
      </c>
      <c r="H12" s="797">
        <v>29.617834394904456</v>
      </c>
      <c r="I12" s="797">
        <v>28.985163204747778</v>
      </c>
      <c r="J12" s="798">
        <v>2.3787516809517015</v>
      </c>
    </row>
    <row r="13" spans="1:11" ht="15.75" thickBot="1">
      <c r="A13" s="1220" t="s">
        <v>106</v>
      </c>
      <c r="B13" s="1214">
        <v>7.0274759889711218</v>
      </c>
      <c r="C13" s="799">
        <v>13566.555963264715</v>
      </c>
      <c r="D13" s="800">
        <v>13837.887082530009</v>
      </c>
      <c r="E13" s="801">
        <v>-1.7835404039197322</v>
      </c>
      <c r="F13" s="802">
        <v>293.92717854966486</v>
      </c>
      <c r="G13" s="803">
        <v>0.51791124847789749</v>
      </c>
      <c r="H13" s="803">
        <v>5.0576184379001274</v>
      </c>
      <c r="I13" s="803">
        <v>19.47774480712166</v>
      </c>
      <c r="J13" s="804">
        <v>-2.5812864031593747</v>
      </c>
    </row>
    <row r="14" spans="1:11" ht="16.5" thickBot="1">
      <c r="A14" s="1057" t="s">
        <v>328</v>
      </c>
      <c r="B14" s="1058"/>
      <c r="C14" s="1058"/>
      <c r="D14" s="1058"/>
      <c r="E14" s="1058"/>
      <c r="F14" s="1058"/>
      <c r="G14" s="1058"/>
      <c r="H14" s="1058"/>
      <c r="I14" s="780"/>
      <c r="J14" s="781"/>
    </row>
    <row r="15" spans="1:11" ht="15.75" thickBot="1">
      <c r="A15" s="1217" t="s">
        <v>22</v>
      </c>
      <c r="B15" s="1215">
        <v>6.6588556019157954</v>
      </c>
      <c r="C15" s="805">
        <v>12854.933594432036</v>
      </c>
      <c r="D15" s="806">
        <v>13112.032266320677</v>
      </c>
      <c r="E15" s="784">
        <v>-1.7303137685250308E-2</v>
      </c>
      <c r="F15" s="784">
        <v>318.68891120932102</v>
      </c>
      <c r="G15" s="784">
        <v>-0.26347634603729186</v>
      </c>
      <c r="H15" s="784">
        <v>21.552987139833956</v>
      </c>
      <c r="I15" s="784">
        <v>100</v>
      </c>
      <c r="J15" s="786" t="s">
        <v>23</v>
      </c>
    </row>
    <row r="16" spans="1:11" ht="15">
      <c r="A16" s="1218" t="s">
        <v>102</v>
      </c>
      <c r="B16" s="1211">
        <v>6.9675549466230935</v>
      </c>
      <c r="C16" s="787">
        <v>12926.81808278867</v>
      </c>
      <c r="D16" s="788">
        <v>13185.354444444443</v>
      </c>
      <c r="E16" s="789">
        <v>3.6707535877983291</v>
      </c>
      <c r="F16" s="790">
        <v>239.98888888888891</v>
      </c>
      <c r="G16" s="791">
        <v>1.5825984714873687</v>
      </c>
      <c r="H16" s="791">
        <v>12.5</v>
      </c>
      <c r="I16" s="807">
        <v>0.12053033346725592</v>
      </c>
      <c r="J16" s="792">
        <v>-9.6991960785685893E-3</v>
      </c>
    </row>
    <row r="17" spans="1:10" ht="15">
      <c r="A17" s="1219" t="s">
        <v>103</v>
      </c>
      <c r="B17" s="1212">
        <v>7.4513948521322702</v>
      </c>
      <c r="C17" s="793">
        <v>13980.102912068049</v>
      </c>
      <c r="D17" s="794">
        <v>14259.704970309411</v>
      </c>
      <c r="E17" s="795">
        <v>-0.26225929856278668</v>
      </c>
      <c r="F17" s="796">
        <v>350.46569683908046</v>
      </c>
      <c r="G17" s="797">
        <v>-0.29741252908902893</v>
      </c>
      <c r="H17" s="797">
        <v>19.690455717970764</v>
      </c>
      <c r="I17" s="797">
        <v>37.284049819204498</v>
      </c>
      <c r="J17" s="798">
        <v>-0.58018589624398231</v>
      </c>
    </row>
    <row r="18" spans="1:10" ht="15">
      <c r="A18" s="1219" t="s">
        <v>104</v>
      </c>
      <c r="B18" s="1212">
        <v>7.4329979901764371</v>
      </c>
      <c r="C18" s="793">
        <v>13945.587223595567</v>
      </c>
      <c r="D18" s="794">
        <v>14224.498968067479</v>
      </c>
      <c r="E18" s="795">
        <v>-0.58787828969225453</v>
      </c>
      <c r="F18" s="796">
        <v>382.27984644913624</v>
      </c>
      <c r="G18" s="797">
        <v>0.6240323268843837</v>
      </c>
      <c r="H18" s="797">
        <v>21.445221445221446</v>
      </c>
      <c r="I18" s="797">
        <v>6.9773670818267046</v>
      </c>
      <c r="J18" s="798">
        <v>-6.191440068134213E-3</v>
      </c>
    </row>
    <row r="19" spans="1:10" ht="15">
      <c r="A19" s="1219" t="s">
        <v>105</v>
      </c>
      <c r="B19" s="1213" t="s">
        <v>99</v>
      </c>
      <c r="C19" s="793" t="s">
        <v>253</v>
      </c>
      <c r="D19" s="794" t="s">
        <v>253</v>
      </c>
      <c r="E19" s="795" t="s">
        <v>99</v>
      </c>
      <c r="F19" s="796" t="s">
        <v>253</v>
      </c>
      <c r="G19" s="797" t="s">
        <v>99</v>
      </c>
      <c r="H19" s="797" t="s">
        <v>99</v>
      </c>
      <c r="I19" s="797" t="s">
        <v>99</v>
      </c>
      <c r="J19" s="798" t="s">
        <v>99</v>
      </c>
    </row>
    <row r="20" spans="1:10" ht="15">
      <c r="A20" s="1219" t="s">
        <v>97</v>
      </c>
      <c r="B20" s="1212">
        <v>5.1677005883757241</v>
      </c>
      <c r="C20" s="793">
        <v>10611.294842660624</v>
      </c>
      <c r="D20" s="794">
        <v>10823.520739513837</v>
      </c>
      <c r="E20" s="795">
        <v>-2.7489355898954199E-2</v>
      </c>
      <c r="F20" s="796">
        <v>289.70306722689077</v>
      </c>
      <c r="G20" s="797">
        <v>0.26982273759315745</v>
      </c>
      <c r="H20" s="797">
        <v>17.183653372722794</v>
      </c>
      <c r="I20" s="797">
        <v>31.873577072452125</v>
      </c>
      <c r="J20" s="798">
        <v>-1.1884447409940684</v>
      </c>
    </row>
    <row r="21" spans="1:10" ht="15.75" thickBot="1">
      <c r="A21" s="1220" t="s">
        <v>106</v>
      </c>
      <c r="B21" s="1214">
        <v>6.8887810825321596</v>
      </c>
      <c r="C21" s="799">
        <v>13298.805178633513</v>
      </c>
      <c r="D21" s="800">
        <v>13564.781282206182</v>
      </c>
      <c r="E21" s="801">
        <v>-7.7136107460056502E-2</v>
      </c>
      <c r="F21" s="802">
        <v>289.03775510204082</v>
      </c>
      <c r="G21" s="803">
        <v>-0.93403927438547518</v>
      </c>
      <c r="H21" s="803">
        <v>30.763528539659006</v>
      </c>
      <c r="I21" s="803">
        <v>23.623945359582159</v>
      </c>
      <c r="J21" s="804">
        <v>1.6639909399175004</v>
      </c>
    </row>
    <row r="22" spans="1:10" ht="16.5" thickBot="1">
      <c r="A22" s="1057" t="s">
        <v>332</v>
      </c>
      <c r="B22" s="1058"/>
      <c r="C22" s="1058"/>
      <c r="D22" s="1058"/>
      <c r="E22" s="1058"/>
      <c r="F22" s="1058"/>
      <c r="G22" s="1058"/>
      <c r="H22" s="1058"/>
      <c r="I22" s="780"/>
      <c r="J22" s="781"/>
    </row>
    <row r="23" spans="1:10" ht="15.75" thickBot="1">
      <c r="A23" s="1217" t="s">
        <v>22</v>
      </c>
      <c r="B23" s="1215">
        <v>5.8691866425977768</v>
      </c>
      <c r="C23" s="805">
        <v>11330.476144011152</v>
      </c>
      <c r="D23" s="806">
        <v>11557.085666891375</v>
      </c>
      <c r="E23" s="784">
        <v>-0.34343351603023065</v>
      </c>
      <c r="F23" s="784">
        <v>322.00508982035933</v>
      </c>
      <c r="G23" s="784">
        <v>1.9414617780181529</v>
      </c>
      <c r="H23" s="784">
        <v>33.867735470941881</v>
      </c>
      <c r="I23" s="784">
        <v>100</v>
      </c>
      <c r="J23" s="786" t="s">
        <v>23</v>
      </c>
    </row>
    <row r="24" spans="1:10" ht="15">
      <c r="A24" s="1218" t="s">
        <v>102</v>
      </c>
      <c r="B24" s="1216" t="s">
        <v>99</v>
      </c>
      <c r="C24" s="787" t="s">
        <v>99</v>
      </c>
      <c r="D24" s="788" t="s">
        <v>99</v>
      </c>
      <c r="E24" s="789" t="s">
        <v>99</v>
      </c>
      <c r="F24" s="790" t="s">
        <v>99</v>
      </c>
      <c r="G24" s="791" t="s">
        <v>99</v>
      </c>
      <c r="H24" s="807" t="s">
        <v>99</v>
      </c>
      <c r="I24" s="807" t="s">
        <v>99</v>
      </c>
      <c r="J24" s="814" t="s">
        <v>99</v>
      </c>
    </row>
    <row r="25" spans="1:10" ht="15">
      <c r="A25" s="1219" t="s">
        <v>103</v>
      </c>
      <c r="B25" s="1213">
        <v>6.8416413026344287</v>
      </c>
      <c r="C25" s="793">
        <v>12836.100004942642</v>
      </c>
      <c r="D25" s="794">
        <v>13092.822005041495</v>
      </c>
      <c r="E25" s="795">
        <v>-3.3943300462419788</v>
      </c>
      <c r="F25" s="796">
        <v>358.15638888888896</v>
      </c>
      <c r="G25" s="797">
        <v>0.59545188892294565</v>
      </c>
      <c r="H25" s="797">
        <v>63.636363636363633</v>
      </c>
      <c r="I25" s="1013">
        <v>26.946107784431138</v>
      </c>
      <c r="J25" s="1014">
        <v>4.9020196080784331</v>
      </c>
    </row>
    <row r="26" spans="1:10" ht="15">
      <c r="A26" s="1219" t="s">
        <v>104</v>
      </c>
      <c r="B26" s="1212">
        <v>7.1203206351060011</v>
      </c>
      <c r="C26" s="793">
        <v>13358.950534908068</v>
      </c>
      <c r="D26" s="794">
        <v>13626.129545606229</v>
      </c>
      <c r="E26" s="795">
        <v>-1.370600655135537</v>
      </c>
      <c r="F26" s="796">
        <v>404.0483146067416</v>
      </c>
      <c r="G26" s="797">
        <v>-1.4524890115176157</v>
      </c>
      <c r="H26" s="797">
        <v>58.928571428571431</v>
      </c>
      <c r="I26" s="797">
        <v>6.6616766467065869</v>
      </c>
      <c r="J26" s="798">
        <v>1.050454201816807</v>
      </c>
    </row>
    <row r="27" spans="1:10" ht="15">
      <c r="A27" s="1219" t="s">
        <v>105</v>
      </c>
      <c r="B27" s="1213" t="s">
        <v>99</v>
      </c>
      <c r="C27" s="793" t="s">
        <v>99</v>
      </c>
      <c r="D27" s="794" t="s">
        <v>99</v>
      </c>
      <c r="E27" s="795" t="s">
        <v>99</v>
      </c>
      <c r="F27" s="796" t="s">
        <v>99</v>
      </c>
      <c r="G27" s="797" t="s">
        <v>99</v>
      </c>
      <c r="H27" s="797" t="s">
        <v>99</v>
      </c>
      <c r="I27" s="797" t="s">
        <v>99</v>
      </c>
      <c r="J27" s="798" t="s">
        <v>99</v>
      </c>
    </row>
    <row r="28" spans="1:10" ht="15">
      <c r="A28" s="1219" t="s">
        <v>97</v>
      </c>
      <c r="B28" s="1213">
        <v>4.8453406005406814</v>
      </c>
      <c r="C28" s="793">
        <v>9949.3646828350757</v>
      </c>
      <c r="D28" s="794">
        <v>10148.351976491778</v>
      </c>
      <c r="E28" s="795">
        <v>-0.33608349139365506</v>
      </c>
      <c r="F28" s="796">
        <v>299.70468750000003</v>
      </c>
      <c r="G28" s="797">
        <v>1.4395009961971434</v>
      </c>
      <c r="H28" s="797">
        <v>22.862129144851657</v>
      </c>
      <c r="I28" s="797">
        <v>52.694610778443121</v>
      </c>
      <c r="J28" s="798">
        <v>-4.7202188808755139</v>
      </c>
    </row>
    <row r="29" spans="1:10" ht="15.75" thickBot="1">
      <c r="A29" s="1220" t="s">
        <v>106</v>
      </c>
      <c r="B29" s="1214">
        <v>6.10130599741679</v>
      </c>
      <c r="C29" s="799">
        <v>11778.58300659612</v>
      </c>
      <c r="D29" s="800">
        <v>12014.154666728042</v>
      </c>
      <c r="E29" s="801">
        <v>-3.0102006679495714</v>
      </c>
      <c r="F29" s="802">
        <v>296.77650273224043</v>
      </c>
      <c r="G29" s="803">
        <v>-0.98323531509171003</v>
      </c>
      <c r="H29" s="803">
        <v>22.818791946308725</v>
      </c>
      <c r="I29" s="803">
        <v>13.697604790419163</v>
      </c>
      <c r="J29" s="804">
        <v>-1.2322549290197156</v>
      </c>
    </row>
    <row r="30" spans="1:10" ht="15">
      <c r="A30" s="877" t="s">
        <v>421</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46" t="s">
        <v>60</v>
      </c>
      <c r="C33" s="1447"/>
      <c r="D33" s="1447"/>
      <c r="E33" s="1447"/>
      <c r="F33" s="1447"/>
      <c r="G33" s="1447"/>
      <c r="H33" s="1448"/>
    </row>
    <row r="34" spans="1:8" ht="15.75">
      <c r="A34" s="624" t="s">
        <v>63</v>
      </c>
      <c r="B34" s="1452" t="s">
        <v>64</v>
      </c>
      <c r="C34" s="1453"/>
      <c r="D34" s="1453"/>
      <c r="E34" s="1453"/>
      <c r="F34" s="1453"/>
      <c r="G34" s="1453"/>
      <c r="H34" s="1454"/>
    </row>
    <row r="35" spans="1:8" ht="15.75">
      <c r="A35" s="621" t="s">
        <v>65</v>
      </c>
      <c r="B35" s="1449" t="s">
        <v>66</v>
      </c>
      <c r="C35" s="1450"/>
      <c r="D35" s="1450"/>
      <c r="E35" s="1450"/>
      <c r="F35" s="1450"/>
      <c r="G35" s="1450"/>
      <c r="H35" s="1451"/>
    </row>
    <row r="36" spans="1:8" ht="16.5" thickBot="1">
      <c r="A36" s="622" t="s">
        <v>67</v>
      </c>
      <c r="B36" s="1455" t="s">
        <v>62</v>
      </c>
      <c r="C36" s="1456"/>
      <c r="D36" s="1456"/>
      <c r="E36" s="1456"/>
      <c r="F36" s="1456"/>
      <c r="G36" s="1456"/>
      <c r="H36" s="1457"/>
    </row>
    <row r="37" spans="1:8">
      <c r="A37" s="1445"/>
      <c r="B37" s="1445"/>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74" zoomScale="90" zoomScaleNormal="90" workbookViewId="0">
      <selection activeCell="U312" sqref="U312"/>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426</v>
      </c>
      <c r="B1" s="726"/>
      <c r="C1" s="727"/>
      <c r="D1" s="727"/>
      <c r="E1" s="821" t="s">
        <v>521</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2" t="s">
        <v>8</v>
      </c>
      <c r="B3" s="953"/>
      <c r="C3" s="953"/>
      <c r="D3" s="953"/>
      <c r="E3" s="953"/>
      <c r="F3" s="953"/>
      <c r="G3" s="953"/>
      <c r="H3" s="953"/>
      <c r="I3" s="953"/>
      <c r="J3" s="953"/>
      <c r="K3" s="953"/>
      <c r="L3" s="963"/>
    </row>
    <row r="4" spans="1:12">
      <c r="A4" s="27"/>
      <c r="B4" s="28"/>
      <c r="C4" s="3" t="s">
        <v>9</v>
      </c>
      <c r="D4" s="3"/>
      <c r="E4" s="3"/>
      <c r="F4" s="3"/>
      <c r="G4" s="954"/>
      <c r="H4" s="1463" t="s">
        <v>10</v>
      </c>
      <c r="I4" s="1464"/>
      <c r="J4" s="984" t="s">
        <v>11</v>
      </c>
      <c r="K4" s="955" t="s">
        <v>12</v>
      </c>
      <c r="L4" s="956"/>
    </row>
    <row r="5" spans="1:12" ht="15.75">
      <c r="A5" s="29" t="s">
        <v>13</v>
      </c>
      <c r="B5" s="30" t="s">
        <v>14</v>
      </c>
      <c r="C5" s="957" t="s">
        <v>40</v>
      </c>
      <c r="D5" s="957"/>
      <c r="E5" s="958" t="s">
        <v>41</v>
      </c>
      <c r="F5" s="959"/>
      <c r="G5" s="985"/>
      <c r="H5" s="1461" t="s">
        <v>15</v>
      </c>
      <c r="I5" s="1462"/>
      <c r="J5" s="986" t="s">
        <v>16</v>
      </c>
      <c r="K5" s="960" t="s">
        <v>17</v>
      </c>
      <c r="L5" s="961"/>
    </row>
    <row r="6" spans="1:12" ht="38.25" customHeight="1" thickBot="1">
      <c r="A6" s="31" t="s">
        <v>18</v>
      </c>
      <c r="B6" s="32" t="s">
        <v>19</v>
      </c>
      <c r="C6" s="876" t="s">
        <v>516</v>
      </c>
      <c r="D6" s="1378" t="s">
        <v>520</v>
      </c>
      <c r="E6" s="951" t="s">
        <v>516</v>
      </c>
      <c r="F6" s="1234" t="s">
        <v>520</v>
      </c>
      <c r="G6" s="983" t="s">
        <v>20</v>
      </c>
      <c r="H6" s="66" t="s">
        <v>516</v>
      </c>
      <c r="I6" s="889" t="s">
        <v>20</v>
      </c>
      <c r="J6" s="987" t="s">
        <v>20</v>
      </c>
      <c r="K6" s="952" t="s">
        <v>516</v>
      </c>
      <c r="L6" s="988" t="s">
        <v>21</v>
      </c>
    </row>
    <row r="7" spans="1:12" ht="15" thickBot="1">
      <c r="A7" s="33" t="s">
        <v>22</v>
      </c>
      <c r="B7" s="34" t="s">
        <v>23</v>
      </c>
      <c r="C7" s="67">
        <v>12922.664834036861</v>
      </c>
      <c r="D7" s="67">
        <v>12939.622342978786</v>
      </c>
      <c r="E7" s="68">
        <v>13181.118130717599</v>
      </c>
      <c r="F7" s="1235">
        <v>13198.414789838362</v>
      </c>
      <c r="G7" s="989">
        <v>-0.13105103450816893</v>
      </c>
      <c r="H7" s="69">
        <v>321.67455136767524</v>
      </c>
      <c r="I7" s="69">
        <v>0.30108014285241697</v>
      </c>
      <c r="J7" s="70">
        <v>21.200816498908988</v>
      </c>
      <c r="K7" s="69">
        <v>100</v>
      </c>
      <c r="L7" s="990" t="s">
        <v>23</v>
      </c>
    </row>
    <row r="8" spans="1:12" ht="15" thickBot="1">
      <c r="A8" s="35"/>
      <c r="B8" s="36"/>
      <c r="C8" s="71"/>
      <c r="D8" s="71"/>
      <c r="E8" s="71"/>
      <c r="F8" s="71"/>
      <c r="G8" s="991"/>
      <c r="H8" s="70"/>
      <c r="I8" s="70"/>
      <c r="J8" s="70"/>
      <c r="K8" s="70"/>
      <c r="L8" s="992"/>
    </row>
    <row r="9" spans="1:12" ht="15">
      <c r="A9" s="37" t="s">
        <v>107</v>
      </c>
      <c r="B9" s="38" t="s">
        <v>23</v>
      </c>
      <c r="C9" s="72">
        <v>12233.32579649017</v>
      </c>
      <c r="D9" s="72">
        <v>12357.559084967323</v>
      </c>
      <c r="E9" s="73">
        <v>12477.992312419972</v>
      </c>
      <c r="F9" s="73">
        <v>12604.710266666669</v>
      </c>
      <c r="G9" s="993">
        <v>-1.0053222292764945</v>
      </c>
      <c r="H9" s="74">
        <v>236.64545454545456</v>
      </c>
      <c r="I9" s="74">
        <v>2.5429455381790191</v>
      </c>
      <c r="J9" s="74">
        <v>153.84615384615387</v>
      </c>
      <c r="K9" s="74">
        <v>0.19164876009059759</v>
      </c>
      <c r="L9" s="994">
        <v>0.10014457201429716</v>
      </c>
    </row>
    <row r="10" spans="1:12" ht="15">
      <c r="A10" s="46" t="s">
        <v>108</v>
      </c>
      <c r="B10" s="75" t="s">
        <v>23</v>
      </c>
      <c r="C10" s="76">
        <v>14037.244325719612</v>
      </c>
      <c r="D10" s="76">
        <v>14011.21098959662</v>
      </c>
      <c r="E10" s="77">
        <v>14317.989212234004</v>
      </c>
      <c r="F10" s="77">
        <v>14291.435209388554</v>
      </c>
      <c r="G10" s="995">
        <v>0.18580361213831342</v>
      </c>
      <c r="H10" s="78">
        <v>352.33049099584429</v>
      </c>
      <c r="I10" s="78">
        <v>0.62217515102984722</v>
      </c>
      <c r="J10" s="78">
        <v>20.159053079341593</v>
      </c>
      <c r="K10" s="78">
        <v>37.731575585109475</v>
      </c>
      <c r="L10" s="996">
        <v>-0.32712787093332452</v>
      </c>
    </row>
    <row r="11" spans="1:12" ht="15">
      <c r="A11" s="39" t="s">
        <v>109</v>
      </c>
      <c r="B11" s="40" t="s">
        <v>23</v>
      </c>
      <c r="C11" s="79">
        <v>13995.257008219729</v>
      </c>
      <c r="D11" s="79">
        <v>14006.838769307509</v>
      </c>
      <c r="E11" s="80">
        <v>14275.162148384125</v>
      </c>
      <c r="F11" s="80">
        <v>14286.97554469366</v>
      </c>
      <c r="G11" s="997">
        <v>-8.2686473932705729E-2</v>
      </c>
      <c r="H11" s="81">
        <v>385.63695238095232</v>
      </c>
      <c r="I11" s="81">
        <v>-0.29893732485383695</v>
      </c>
      <c r="J11" s="81">
        <v>25.598086124401913</v>
      </c>
      <c r="K11" s="81">
        <v>9.1468726406876133</v>
      </c>
      <c r="L11" s="998">
        <v>0.32023788317371249</v>
      </c>
    </row>
    <row r="12" spans="1:12" ht="15">
      <c r="A12" s="39" t="s">
        <v>110</v>
      </c>
      <c r="B12" s="40" t="s">
        <v>23</v>
      </c>
      <c r="C12" s="79" t="s">
        <v>253</v>
      </c>
      <c r="D12" s="79" t="s">
        <v>99</v>
      </c>
      <c r="E12" s="80" t="s">
        <v>253</v>
      </c>
      <c r="F12" s="80" t="s">
        <v>99</v>
      </c>
      <c r="G12" s="997" t="s">
        <v>99</v>
      </c>
      <c r="H12" s="81" t="s">
        <v>253</v>
      </c>
      <c r="I12" s="81" t="s">
        <v>99</v>
      </c>
      <c r="J12" s="81" t="s">
        <v>99</v>
      </c>
      <c r="K12" s="81" t="s">
        <v>99</v>
      </c>
      <c r="L12" s="998" t="s">
        <v>99</v>
      </c>
    </row>
    <row r="13" spans="1:12" ht="15">
      <c r="A13" s="39" t="s">
        <v>97</v>
      </c>
      <c r="B13" s="40" t="s">
        <v>23</v>
      </c>
      <c r="C13" s="79">
        <v>10625.305623236463</v>
      </c>
      <c r="D13" s="79">
        <v>10557.948720165694</v>
      </c>
      <c r="E13" s="80">
        <v>10837.811735701192</v>
      </c>
      <c r="F13" s="80">
        <v>10769.107694569007</v>
      </c>
      <c r="G13" s="997">
        <v>0.63797338721789643</v>
      </c>
      <c r="H13" s="81">
        <v>287.22709011943539</v>
      </c>
      <c r="I13" s="81">
        <v>0.35330090214036536</v>
      </c>
      <c r="J13" s="81">
        <v>23.128342245989305</v>
      </c>
      <c r="K13" s="81">
        <v>32.092456007898249</v>
      </c>
      <c r="L13" s="998">
        <v>0.5023947704800733</v>
      </c>
    </row>
    <row r="14" spans="1:12" ht="15.75" thickBot="1">
      <c r="A14" s="41" t="s">
        <v>111</v>
      </c>
      <c r="B14" s="42" t="s">
        <v>23</v>
      </c>
      <c r="C14" s="82">
        <v>13348.041319358177</v>
      </c>
      <c r="D14" s="82">
        <v>13517.281408222865</v>
      </c>
      <c r="E14" s="83">
        <v>13615.00214574534</v>
      </c>
      <c r="F14" s="83">
        <v>13787.627036387323</v>
      </c>
      <c r="G14" s="999">
        <v>-1.2520275620047092</v>
      </c>
      <c r="H14" s="84">
        <v>291.74308466051968</v>
      </c>
      <c r="I14" s="84">
        <v>-0.23665244661133011</v>
      </c>
      <c r="J14" s="84">
        <v>17.536945812807883</v>
      </c>
      <c r="K14" s="84">
        <v>20.785179162552993</v>
      </c>
      <c r="L14" s="1000">
        <v>-0.6479171983958345</v>
      </c>
    </row>
    <row r="15" spans="1:12" ht="15" thickBot="1">
      <c r="A15" s="35"/>
      <c r="B15" s="43"/>
      <c r="C15" s="71"/>
      <c r="D15" s="71"/>
      <c r="E15" s="71"/>
      <c r="F15" s="71"/>
      <c r="G15" s="991"/>
      <c r="H15" s="70"/>
      <c r="I15" s="70"/>
      <c r="J15" s="70"/>
      <c r="K15" s="70"/>
      <c r="L15" s="992"/>
    </row>
    <row r="16" spans="1:12" ht="14.25">
      <c r="A16" s="44" t="s">
        <v>112</v>
      </c>
      <c r="B16" s="45" t="s">
        <v>25</v>
      </c>
      <c r="C16" s="85" t="s">
        <v>253</v>
      </c>
      <c r="D16" s="85" t="s">
        <v>253</v>
      </c>
      <c r="E16" s="86" t="s">
        <v>253</v>
      </c>
      <c r="F16" s="86" t="s">
        <v>253</v>
      </c>
      <c r="G16" s="1001" t="s">
        <v>99</v>
      </c>
      <c r="H16" s="87">
        <v>280</v>
      </c>
      <c r="I16" s="87" t="s">
        <v>99</v>
      </c>
      <c r="J16" s="88" t="s">
        <v>99</v>
      </c>
      <c r="K16" s="88">
        <v>5.8075381845635633E-3</v>
      </c>
      <c r="L16" s="1002" t="s">
        <v>99</v>
      </c>
    </row>
    <row r="17" spans="1:12" ht="15">
      <c r="A17" s="46" t="s">
        <v>112</v>
      </c>
      <c r="B17" s="47" t="s">
        <v>26</v>
      </c>
      <c r="C17" s="79" t="s">
        <v>253</v>
      </c>
      <c r="D17" s="79" t="s">
        <v>99</v>
      </c>
      <c r="E17" s="80" t="s">
        <v>253</v>
      </c>
      <c r="F17" s="80" t="s">
        <v>99</v>
      </c>
      <c r="G17" s="997" t="s">
        <v>99</v>
      </c>
      <c r="H17" s="81">
        <v>280</v>
      </c>
      <c r="I17" s="81" t="s">
        <v>99</v>
      </c>
      <c r="J17" s="89" t="s">
        <v>99</v>
      </c>
      <c r="K17" s="89">
        <v>5.8075381845635633E-3</v>
      </c>
      <c r="L17" s="1003" t="s">
        <v>99</v>
      </c>
    </row>
    <row r="18" spans="1:12" ht="15">
      <c r="A18" s="46" t="s">
        <v>112</v>
      </c>
      <c r="B18" s="47" t="s">
        <v>27</v>
      </c>
      <c r="C18" s="79" t="s">
        <v>99</v>
      </c>
      <c r="D18" s="79" t="s">
        <v>253</v>
      </c>
      <c r="E18" s="80" t="s">
        <v>99</v>
      </c>
      <c r="F18" s="80" t="s">
        <v>253</v>
      </c>
      <c r="G18" s="997" t="s">
        <v>99</v>
      </c>
      <c r="H18" s="81" t="s">
        <v>99</v>
      </c>
      <c r="I18" s="81" t="s">
        <v>99</v>
      </c>
      <c r="J18" s="89" t="s">
        <v>99</v>
      </c>
      <c r="K18" s="89" t="s">
        <v>99</v>
      </c>
      <c r="L18" s="1003" t="s">
        <v>99</v>
      </c>
    </row>
    <row r="19" spans="1:12" ht="14.25">
      <c r="A19" s="44" t="s">
        <v>112</v>
      </c>
      <c r="B19" s="48" t="s">
        <v>28</v>
      </c>
      <c r="C19" s="90" t="s">
        <v>253</v>
      </c>
      <c r="D19" s="90" t="s">
        <v>99</v>
      </c>
      <c r="E19" s="91" t="s">
        <v>253</v>
      </c>
      <c r="F19" s="91" t="s">
        <v>99</v>
      </c>
      <c r="G19" s="1004" t="s">
        <v>99</v>
      </c>
      <c r="H19" s="92">
        <v>280</v>
      </c>
      <c r="I19" s="92" t="s">
        <v>99</v>
      </c>
      <c r="J19" s="93" t="s">
        <v>99</v>
      </c>
      <c r="K19" s="93">
        <v>5.8075381845635633E-3</v>
      </c>
      <c r="L19" s="1005" t="s">
        <v>99</v>
      </c>
    </row>
    <row r="20" spans="1:12" ht="15">
      <c r="A20" s="46" t="s">
        <v>112</v>
      </c>
      <c r="B20" s="47" t="s">
        <v>29</v>
      </c>
      <c r="C20" s="79" t="s">
        <v>99</v>
      </c>
      <c r="D20" s="79" t="s">
        <v>99</v>
      </c>
      <c r="E20" s="80" t="s">
        <v>99</v>
      </c>
      <c r="F20" s="80" t="s">
        <v>99</v>
      </c>
      <c r="G20" s="997" t="s">
        <v>99</v>
      </c>
      <c r="H20" s="81" t="s">
        <v>99</v>
      </c>
      <c r="I20" s="81" t="s">
        <v>99</v>
      </c>
      <c r="J20" s="89" t="s">
        <v>99</v>
      </c>
      <c r="K20" s="89" t="s">
        <v>99</v>
      </c>
      <c r="L20" s="1003" t="s">
        <v>99</v>
      </c>
    </row>
    <row r="21" spans="1:12" ht="15">
      <c r="A21" s="46" t="s">
        <v>112</v>
      </c>
      <c r="B21" s="47" t="s">
        <v>30</v>
      </c>
      <c r="C21" s="79" t="s">
        <v>253</v>
      </c>
      <c r="D21" s="79" t="s">
        <v>99</v>
      </c>
      <c r="E21" s="80" t="s">
        <v>253</v>
      </c>
      <c r="F21" s="80" t="s">
        <v>99</v>
      </c>
      <c r="G21" s="997" t="s">
        <v>99</v>
      </c>
      <c r="H21" s="81">
        <v>280</v>
      </c>
      <c r="I21" s="81" t="s">
        <v>99</v>
      </c>
      <c r="J21" s="89" t="s">
        <v>99</v>
      </c>
      <c r="K21" s="89">
        <v>5.8075381845635633E-3</v>
      </c>
      <c r="L21" s="1003" t="s">
        <v>99</v>
      </c>
    </row>
    <row r="22" spans="1:12" ht="14.25">
      <c r="A22" s="44" t="s">
        <v>112</v>
      </c>
      <c r="B22" s="48" t="s">
        <v>31</v>
      </c>
      <c r="C22" s="90">
        <v>12092.569081812035</v>
      </c>
      <c r="D22" s="90">
        <v>12020.57994579946</v>
      </c>
      <c r="E22" s="91">
        <v>12334.420463448276</v>
      </c>
      <c r="F22" s="91">
        <v>12260.991544715449</v>
      </c>
      <c r="G22" s="1004">
        <v>0.59888238618413392</v>
      </c>
      <c r="H22" s="92">
        <v>233.84838709677419</v>
      </c>
      <c r="I22" s="92">
        <v>4.5621014619127536</v>
      </c>
      <c r="J22" s="93">
        <v>181.81818181818181</v>
      </c>
      <c r="K22" s="93">
        <v>0.18003368372147047</v>
      </c>
      <c r="L22" s="1005">
        <v>0.10260706304152396</v>
      </c>
    </row>
    <row r="23" spans="1:12" ht="15">
      <c r="A23" s="46" t="s">
        <v>112</v>
      </c>
      <c r="B23" s="47" t="s">
        <v>32</v>
      </c>
      <c r="C23" s="79">
        <v>11705.427450980393</v>
      </c>
      <c r="D23" s="79">
        <v>11854.862745098038</v>
      </c>
      <c r="E23" s="80">
        <v>11939.536</v>
      </c>
      <c r="F23" s="80">
        <v>12091.96</v>
      </c>
      <c r="G23" s="997">
        <v>-1.26054006133</v>
      </c>
      <c r="H23" s="81">
        <v>232.9</v>
      </c>
      <c r="I23" s="81">
        <v>19.866186309830155</v>
      </c>
      <c r="J23" s="89">
        <v>242.85714285714283</v>
      </c>
      <c r="K23" s="89">
        <v>0.13938091642952552</v>
      </c>
      <c r="L23" s="1003">
        <v>9.0109430542286845E-2</v>
      </c>
    </row>
    <row r="24" spans="1:12" ht="15.75" thickBot="1">
      <c r="A24" s="49" t="s">
        <v>112</v>
      </c>
      <c r="B24" s="50" t="s">
        <v>33</v>
      </c>
      <c r="C24" s="94">
        <v>13396.256862745098</v>
      </c>
      <c r="D24" s="94">
        <v>12225.466666666667</v>
      </c>
      <c r="E24" s="95">
        <v>13664.182000000001</v>
      </c>
      <c r="F24" s="95">
        <v>12469.976000000001</v>
      </c>
      <c r="G24" s="1006">
        <v>9.5766503480038772</v>
      </c>
      <c r="H24" s="89">
        <v>237.1</v>
      </c>
      <c r="I24" s="89">
        <v>-13.781818181818185</v>
      </c>
      <c r="J24" s="89">
        <v>75</v>
      </c>
      <c r="K24" s="89">
        <v>4.0652767291944947E-2</v>
      </c>
      <c r="L24" s="1003">
        <v>1.2497632499237125E-2</v>
      </c>
    </row>
    <row r="25" spans="1:12" ht="15" thickBot="1">
      <c r="A25" s="35"/>
      <c r="B25" s="43"/>
      <c r="C25" s="71"/>
      <c r="D25" s="71"/>
      <c r="E25" s="71"/>
      <c r="F25" s="71"/>
      <c r="G25" s="991"/>
      <c r="H25" s="70"/>
      <c r="I25" s="70"/>
      <c r="J25" s="70"/>
      <c r="K25" s="70"/>
      <c r="L25" s="992"/>
    </row>
    <row r="26" spans="1:12" ht="14.25">
      <c r="A26" s="44" t="s">
        <v>113</v>
      </c>
      <c r="B26" s="45" t="s">
        <v>25</v>
      </c>
      <c r="C26" s="85">
        <v>14491.897071514692</v>
      </c>
      <c r="D26" s="85">
        <v>14559.5535181419</v>
      </c>
      <c r="E26" s="86">
        <v>14781.735012944986</v>
      </c>
      <c r="F26" s="86">
        <v>14850.744588504738</v>
      </c>
      <c r="G26" s="1001">
        <v>-0.46468764679428437</v>
      </c>
      <c r="H26" s="87">
        <v>412.9124721603564</v>
      </c>
      <c r="I26" s="87">
        <v>-0.24829369835837656</v>
      </c>
      <c r="J26" s="88">
        <v>16.623376623376622</v>
      </c>
      <c r="K26" s="88">
        <v>2.6075846448690401</v>
      </c>
      <c r="L26" s="1002">
        <v>-0.10234707892908768</v>
      </c>
    </row>
    <row r="27" spans="1:12" ht="15">
      <c r="A27" s="46" t="s">
        <v>113</v>
      </c>
      <c r="B27" s="47" t="s">
        <v>26</v>
      </c>
      <c r="C27" s="79">
        <v>14486.325490196077</v>
      </c>
      <c r="D27" s="79">
        <v>14632.020588235295</v>
      </c>
      <c r="E27" s="80">
        <v>14776.052</v>
      </c>
      <c r="F27" s="80">
        <v>14924.661</v>
      </c>
      <c r="G27" s="997">
        <v>-0.99572780916096104</v>
      </c>
      <c r="H27" s="81">
        <v>400.4</v>
      </c>
      <c r="I27" s="81">
        <v>-1.282051282051293</v>
      </c>
      <c r="J27" s="89">
        <v>23.148148148148149</v>
      </c>
      <c r="K27" s="89">
        <v>1.5448051570939079</v>
      </c>
      <c r="L27" s="1003">
        <v>2.4427878287685667E-2</v>
      </c>
    </row>
    <row r="28" spans="1:12" ht="15">
      <c r="A28" s="46" t="s">
        <v>113</v>
      </c>
      <c r="B28" s="47" t="s">
        <v>27</v>
      </c>
      <c r="C28" s="79">
        <v>14499.417647058825</v>
      </c>
      <c r="D28" s="79">
        <v>14471.057843137254</v>
      </c>
      <c r="E28" s="80">
        <v>14789.406000000001</v>
      </c>
      <c r="F28" s="80">
        <v>14760.478999999999</v>
      </c>
      <c r="G28" s="997">
        <v>0.19597602489730515</v>
      </c>
      <c r="H28" s="81">
        <v>431.1</v>
      </c>
      <c r="I28" s="81">
        <v>1.530852567121997</v>
      </c>
      <c r="J28" s="89">
        <v>8.2840236686390547</v>
      </c>
      <c r="K28" s="89">
        <v>1.062779487775132</v>
      </c>
      <c r="L28" s="1003">
        <v>-0.12677495721677334</v>
      </c>
    </row>
    <row r="29" spans="1:12" ht="14.25">
      <c r="A29" s="44" t="s">
        <v>113</v>
      </c>
      <c r="B29" s="48" t="s">
        <v>28</v>
      </c>
      <c r="C29" s="90">
        <v>14350.779381444765</v>
      </c>
      <c r="D29" s="90">
        <v>14316.936052601037</v>
      </c>
      <c r="E29" s="91">
        <v>14637.79496907366</v>
      </c>
      <c r="F29" s="91">
        <v>14603.274773653058</v>
      </c>
      <c r="G29" s="1004">
        <v>0.23638667323361545</v>
      </c>
      <c r="H29" s="92">
        <v>378.16845858475045</v>
      </c>
      <c r="I29" s="92">
        <v>-4.2190867864582149E-2</v>
      </c>
      <c r="J29" s="93">
        <v>23.342354533152911</v>
      </c>
      <c r="K29" s="93">
        <v>10.587142110459375</v>
      </c>
      <c r="L29" s="1005">
        <v>0.18381980455383484</v>
      </c>
    </row>
    <row r="30" spans="1:12" ht="15">
      <c r="A30" s="46" t="s">
        <v>113</v>
      </c>
      <c r="B30" s="47" t="s">
        <v>29</v>
      </c>
      <c r="C30" s="79">
        <v>14351.012745098038</v>
      </c>
      <c r="D30" s="79">
        <v>14312.434313725491</v>
      </c>
      <c r="E30" s="80">
        <v>14638.032999999999</v>
      </c>
      <c r="F30" s="80">
        <v>14598.683000000001</v>
      </c>
      <c r="G30" s="997">
        <v>0.26954486236873931</v>
      </c>
      <c r="H30" s="81">
        <v>367.3</v>
      </c>
      <c r="I30" s="81">
        <v>-0.5953991880920132</v>
      </c>
      <c r="J30" s="89">
        <v>29.019607843137258</v>
      </c>
      <c r="K30" s="89">
        <v>5.7320401881642367</v>
      </c>
      <c r="L30" s="1003">
        <v>0.34737065905886588</v>
      </c>
    </row>
    <row r="31" spans="1:12" ht="15">
      <c r="A31" s="46" t="s">
        <v>113</v>
      </c>
      <c r="B31" s="47" t="s">
        <v>30</v>
      </c>
      <c r="C31" s="79">
        <v>14350.520588235295</v>
      </c>
      <c r="D31" s="79">
        <v>14321.538235294116</v>
      </c>
      <c r="E31" s="80">
        <v>14637.531000000001</v>
      </c>
      <c r="F31" s="80">
        <v>14607.968999999999</v>
      </c>
      <c r="G31" s="997">
        <v>0.20236899462205676</v>
      </c>
      <c r="H31" s="81">
        <v>391</v>
      </c>
      <c r="I31" s="81">
        <v>0.82516761217121937</v>
      </c>
      <c r="J31" s="89">
        <v>17.251051893408135</v>
      </c>
      <c r="K31" s="89">
        <v>4.8551019222951393</v>
      </c>
      <c r="L31" s="1003">
        <v>-0.16355085450503015</v>
      </c>
    </row>
    <row r="32" spans="1:12" ht="14.25">
      <c r="A32" s="44" t="s">
        <v>113</v>
      </c>
      <c r="B32" s="48" t="s">
        <v>31</v>
      </c>
      <c r="C32" s="90">
        <v>13824.808465167223</v>
      </c>
      <c r="D32" s="90">
        <v>13791.287110234513</v>
      </c>
      <c r="E32" s="91">
        <v>14101.304634470569</v>
      </c>
      <c r="F32" s="91">
        <v>14067.112852439202</v>
      </c>
      <c r="G32" s="1004">
        <v>0.24306183073975807</v>
      </c>
      <c r="H32" s="92">
        <v>334.74376331360946</v>
      </c>
      <c r="I32" s="92">
        <v>0.98714103696455158</v>
      </c>
      <c r="J32" s="93">
        <v>19.215575620767495</v>
      </c>
      <c r="K32" s="93">
        <v>24.536848829781054</v>
      </c>
      <c r="L32" s="1005">
        <v>-0.4086005965580739</v>
      </c>
    </row>
    <row r="33" spans="1:12" ht="15">
      <c r="A33" s="46" t="s">
        <v>113</v>
      </c>
      <c r="B33" s="47" t="s">
        <v>32</v>
      </c>
      <c r="C33" s="79">
        <v>13767.690196078431</v>
      </c>
      <c r="D33" s="79">
        <v>13767.925490196078</v>
      </c>
      <c r="E33" s="80">
        <v>14043.044</v>
      </c>
      <c r="F33" s="80">
        <v>14043.284</v>
      </c>
      <c r="G33" s="997">
        <v>-1.7090019684838798E-3</v>
      </c>
      <c r="H33" s="81">
        <v>321.3</v>
      </c>
      <c r="I33" s="81">
        <v>0.4690431519699812</v>
      </c>
      <c r="J33" s="89">
        <v>13.039527487505678</v>
      </c>
      <c r="K33" s="89">
        <v>14.449155003194146</v>
      </c>
      <c r="L33" s="1003">
        <v>-1.0432079164933317</v>
      </c>
    </row>
    <row r="34" spans="1:12" ht="15.75" thickBot="1">
      <c r="A34" s="49" t="s">
        <v>113</v>
      </c>
      <c r="B34" s="50" t="s">
        <v>33</v>
      </c>
      <c r="C34" s="94">
        <v>13899.07745098039</v>
      </c>
      <c r="D34" s="94">
        <v>13826.217647058824</v>
      </c>
      <c r="E34" s="95">
        <v>14177.058999999999</v>
      </c>
      <c r="F34" s="95">
        <v>14102.742</v>
      </c>
      <c r="G34" s="1006">
        <v>0.52696844344170157</v>
      </c>
      <c r="H34" s="89">
        <v>354</v>
      </c>
      <c r="I34" s="89">
        <v>0.96976611523102596</v>
      </c>
      <c r="J34" s="89">
        <v>29.33730454206999</v>
      </c>
      <c r="K34" s="89">
        <v>10.087693826586911</v>
      </c>
      <c r="L34" s="1003">
        <v>0.63460731993525954</v>
      </c>
    </row>
    <row r="35" spans="1:12" ht="15.75" thickBot="1">
      <c r="A35" s="51"/>
      <c r="B35" s="52"/>
      <c r="C35" s="96"/>
      <c r="D35" s="96"/>
      <c r="E35" s="96"/>
      <c r="F35" s="96"/>
      <c r="G35" s="1007"/>
      <c r="H35" s="97"/>
      <c r="I35" s="97"/>
      <c r="J35" s="97"/>
      <c r="K35" s="97"/>
      <c r="L35" s="1008"/>
    </row>
    <row r="36" spans="1:12" ht="15">
      <c r="A36" s="46" t="s">
        <v>114</v>
      </c>
      <c r="B36" s="53" t="s">
        <v>30</v>
      </c>
      <c r="C36" s="98">
        <v>14193.328431372549</v>
      </c>
      <c r="D36" s="98">
        <v>14218.503921568627</v>
      </c>
      <c r="E36" s="99">
        <v>14477.195</v>
      </c>
      <c r="F36" s="99">
        <v>14502.874</v>
      </c>
      <c r="G36" s="1009">
        <v>-0.17706145692226305</v>
      </c>
      <c r="H36" s="100">
        <v>408.2</v>
      </c>
      <c r="I36" s="100">
        <v>0.12263919548687761</v>
      </c>
      <c r="J36" s="100">
        <v>13.838120104438643</v>
      </c>
      <c r="K36" s="100">
        <v>2.5320866484697135</v>
      </c>
      <c r="L36" s="1010">
        <v>-0.16376750793206041</v>
      </c>
    </row>
    <row r="37" spans="1:12" ht="15.75" thickBot="1">
      <c r="A37" s="49" t="s">
        <v>114</v>
      </c>
      <c r="B37" s="50" t="s">
        <v>33</v>
      </c>
      <c r="C37" s="94">
        <v>13913.171568627451</v>
      </c>
      <c r="D37" s="94">
        <v>13906.356862745099</v>
      </c>
      <c r="E37" s="95">
        <v>14191.434999999999</v>
      </c>
      <c r="F37" s="95">
        <v>14184.484</v>
      </c>
      <c r="G37" s="1006">
        <v>4.900424999597526E-2</v>
      </c>
      <c r="H37" s="89">
        <v>377</v>
      </c>
      <c r="I37" s="89">
        <v>-0.15889830508475178</v>
      </c>
      <c r="J37" s="89">
        <v>30.76923076923077</v>
      </c>
      <c r="K37" s="89">
        <v>6.6147859922178993</v>
      </c>
      <c r="L37" s="1003">
        <v>0.48400539110577157</v>
      </c>
    </row>
    <row r="38" spans="1:12" ht="15.75" thickBot="1">
      <c r="A38" s="51"/>
      <c r="B38" s="52"/>
      <c r="C38" s="96"/>
      <c r="D38" s="96"/>
      <c r="E38" s="96"/>
      <c r="F38" s="96"/>
      <c r="G38" s="1007"/>
      <c r="H38" s="97"/>
      <c r="I38" s="97"/>
      <c r="J38" s="97"/>
      <c r="K38" s="97"/>
      <c r="L38" s="1008"/>
    </row>
    <row r="39" spans="1:12" ht="14.25">
      <c r="A39" s="44" t="s">
        <v>115</v>
      </c>
      <c r="B39" s="45" t="s">
        <v>25</v>
      </c>
      <c r="C39" s="85" t="s">
        <v>99</v>
      </c>
      <c r="D39" s="85" t="s">
        <v>99</v>
      </c>
      <c r="E39" s="86" t="s">
        <v>99</v>
      </c>
      <c r="F39" s="86" t="s">
        <v>99</v>
      </c>
      <c r="G39" s="1001" t="s">
        <v>99</v>
      </c>
      <c r="H39" s="87" t="s">
        <v>99</v>
      </c>
      <c r="I39" s="87" t="s">
        <v>99</v>
      </c>
      <c r="J39" s="88" t="s">
        <v>99</v>
      </c>
      <c r="K39" s="88" t="s">
        <v>99</v>
      </c>
      <c r="L39" s="1002" t="s">
        <v>99</v>
      </c>
    </row>
    <row r="40" spans="1:12" ht="15">
      <c r="A40" s="39" t="s">
        <v>115</v>
      </c>
      <c r="B40" s="47" t="s">
        <v>26</v>
      </c>
      <c r="C40" s="79" t="s">
        <v>99</v>
      </c>
      <c r="D40" s="79" t="s">
        <v>99</v>
      </c>
      <c r="E40" s="80" t="s">
        <v>99</v>
      </c>
      <c r="F40" s="80" t="s">
        <v>99</v>
      </c>
      <c r="G40" s="997" t="s">
        <v>99</v>
      </c>
      <c r="H40" s="81" t="s">
        <v>99</v>
      </c>
      <c r="I40" s="81" t="s">
        <v>99</v>
      </c>
      <c r="J40" s="89" t="s">
        <v>99</v>
      </c>
      <c r="K40" s="89" t="s">
        <v>99</v>
      </c>
      <c r="L40" s="1003" t="s">
        <v>99</v>
      </c>
    </row>
    <row r="41" spans="1:12" ht="15">
      <c r="A41" s="39" t="s">
        <v>115</v>
      </c>
      <c r="B41" s="47" t="s">
        <v>27</v>
      </c>
      <c r="C41" s="79" t="s">
        <v>99</v>
      </c>
      <c r="D41" s="79" t="s">
        <v>99</v>
      </c>
      <c r="E41" s="80" t="s">
        <v>99</v>
      </c>
      <c r="F41" s="80" t="s">
        <v>99</v>
      </c>
      <c r="G41" s="997" t="s">
        <v>99</v>
      </c>
      <c r="H41" s="81" t="s">
        <v>99</v>
      </c>
      <c r="I41" s="81" t="s">
        <v>99</v>
      </c>
      <c r="J41" s="89" t="s">
        <v>99</v>
      </c>
      <c r="K41" s="89" t="s">
        <v>99</v>
      </c>
      <c r="L41" s="1003" t="s">
        <v>99</v>
      </c>
    </row>
    <row r="42" spans="1:12" ht="15">
      <c r="A42" s="39" t="s">
        <v>115</v>
      </c>
      <c r="B42" s="47" t="s">
        <v>34</v>
      </c>
      <c r="C42" s="79" t="s">
        <v>99</v>
      </c>
      <c r="D42" s="79" t="s">
        <v>99</v>
      </c>
      <c r="E42" s="80" t="s">
        <v>99</v>
      </c>
      <c r="F42" s="80" t="s">
        <v>99</v>
      </c>
      <c r="G42" s="997" t="s">
        <v>99</v>
      </c>
      <c r="H42" s="81" t="s">
        <v>99</v>
      </c>
      <c r="I42" s="81" t="s">
        <v>99</v>
      </c>
      <c r="J42" s="89" t="s">
        <v>99</v>
      </c>
      <c r="K42" s="89" t="s">
        <v>99</v>
      </c>
      <c r="L42" s="1003" t="s">
        <v>99</v>
      </c>
    </row>
    <row r="43" spans="1:12" ht="14.25">
      <c r="A43" s="54" t="s">
        <v>115</v>
      </c>
      <c r="B43" s="48" t="s">
        <v>28</v>
      </c>
      <c r="C43" s="90" t="s">
        <v>99</v>
      </c>
      <c r="D43" s="90" t="s">
        <v>99</v>
      </c>
      <c r="E43" s="91" t="s">
        <v>99</v>
      </c>
      <c r="F43" s="91" t="s">
        <v>99</v>
      </c>
      <c r="G43" s="1004" t="s">
        <v>99</v>
      </c>
      <c r="H43" s="92" t="s">
        <v>99</v>
      </c>
      <c r="I43" s="92" t="s">
        <v>99</v>
      </c>
      <c r="J43" s="93" t="s">
        <v>99</v>
      </c>
      <c r="K43" s="93" t="s">
        <v>99</v>
      </c>
      <c r="L43" s="1005" t="s">
        <v>99</v>
      </c>
    </row>
    <row r="44" spans="1:12" ht="15">
      <c r="A44" s="39" t="s">
        <v>115</v>
      </c>
      <c r="B44" s="47" t="s">
        <v>30</v>
      </c>
      <c r="C44" s="79" t="s">
        <v>99</v>
      </c>
      <c r="D44" s="79" t="s">
        <v>99</v>
      </c>
      <c r="E44" s="80" t="s">
        <v>99</v>
      </c>
      <c r="F44" s="80" t="s">
        <v>99</v>
      </c>
      <c r="G44" s="997" t="s">
        <v>99</v>
      </c>
      <c r="H44" s="81" t="s">
        <v>99</v>
      </c>
      <c r="I44" s="81" t="s">
        <v>99</v>
      </c>
      <c r="J44" s="89" t="s">
        <v>99</v>
      </c>
      <c r="K44" s="89" t="s">
        <v>99</v>
      </c>
      <c r="L44" s="1003" t="s">
        <v>99</v>
      </c>
    </row>
    <row r="45" spans="1:12" ht="15">
      <c r="A45" s="39" t="s">
        <v>115</v>
      </c>
      <c r="B45" s="47" t="s">
        <v>35</v>
      </c>
      <c r="C45" s="79" t="s">
        <v>99</v>
      </c>
      <c r="D45" s="79" t="s">
        <v>99</v>
      </c>
      <c r="E45" s="80" t="s">
        <v>99</v>
      </c>
      <c r="F45" s="80" t="s">
        <v>99</v>
      </c>
      <c r="G45" s="997" t="s">
        <v>99</v>
      </c>
      <c r="H45" s="81" t="s">
        <v>99</v>
      </c>
      <c r="I45" s="81" t="s">
        <v>99</v>
      </c>
      <c r="J45" s="89" t="s">
        <v>99</v>
      </c>
      <c r="K45" s="89" t="s">
        <v>99</v>
      </c>
      <c r="L45" s="1003" t="s">
        <v>99</v>
      </c>
    </row>
    <row r="46" spans="1:12" ht="14.25">
      <c r="A46" s="54" t="s">
        <v>115</v>
      </c>
      <c r="B46" s="48" t="s">
        <v>31</v>
      </c>
      <c r="C46" s="90" t="s">
        <v>253</v>
      </c>
      <c r="D46" s="90" t="s">
        <v>99</v>
      </c>
      <c r="E46" s="91" t="s">
        <v>253</v>
      </c>
      <c r="F46" s="91" t="s">
        <v>99</v>
      </c>
      <c r="G46" s="1004" t="s">
        <v>99</v>
      </c>
      <c r="H46" s="92" t="s">
        <v>253</v>
      </c>
      <c r="I46" s="92" t="s">
        <v>99</v>
      </c>
      <c r="J46" s="93" t="s">
        <v>99</v>
      </c>
      <c r="K46" s="93">
        <v>5.2267843661072073E-2</v>
      </c>
      <c r="L46" s="1005" t="s">
        <v>99</v>
      </c>
    </row>
    <row r="47" spans="1:12" ht="15">
      <c r="A47" s="39" t="s">
        <v>115</v>
      </c>
      <c r="B47" s="47" t="s">
        <v>33</v>
      </c>
      <c r="C47" s="79" t="s">
        <v>253</v>
      </c>
      <c r="D47" s="79" t="s">
        <v>99</v>
      </c>
      <c r="E47" s="80" t="s">
        <v>253</v>
      </c>
      <c r="F47" s="80" t="s">
        <v>99</v>
      </c>
      <c r="G47" s="997" t="s">
        <v>99</v>
      </c>
      <c r="H47" s="81" t="s">
        <v>253</v>
      </c>
      <c r="I47" s="81" t="s">
        <v>99</v>
      </c>
      <c r="J47" s="89" t="s">
        <v>99</v>
      </c>
      <c r="K47" s="89">
        <v>1.742261455369069E-2</v>
      </c>
      <c r="L47" s="1003" t="s">
        <v>99</v>
      </c>
    </row>
    <row r="48" spans="1:12" ht="15.75" thickBot="1">
      <c r="A48" s="55" t="s">
        <v>115</v>
      </c>
      <c r="B48" s="47" t="s">
        <v>36</v>
      </c>
      <c r="C48" s="94" t="s">
        <v>253</v>
      </c>
      <c r="D48" s="94" t="s">
        <v>99</v>
      </c>
      <c r="E48" s="95" t="s">
        <v>253</v>
      </c>
      <c r="F48" s="95" t="s">
        <v>99</v>
      </c>
      <c r="G48" s="1006" t="s">
        <v>99</v>
      </c>
      <c r="H48" s="89" t="s">
        <v>253</v>
      </c>
      <c r="I48" s="89" t="s">
        <v>99</v>
      </c>
      <c r="J48" s="89" t="s">
        <v>99</v>
      </c>
      <c r="K48" s="89">
        <v>3.484522910738138E-2</v>
      </c>
      <c r="L48" s="1003" t="s">
        <v>99</v>
      </c>
    </row>
    <row r="49" spans="1:12" ht="15.75" thickBot="1">
      <c r="A49" s="51"/>
      <c r="B49" s="52"/>
      <c r="C49" s="96"/>
      <c r="D49" s="96"/>
      <c r="E49" s="96"/>
      <c r="F49" s="96"/>
      <c r="G49" s="1007"/>
      <c r="H49" s="97"/>
      <c r="I49" s="97"/>
      <c r="J49" s="97"/>
      <c r="K49" s="97"/>
      <c r="L49" s="1008"/>
    </row>
    <row r="50" spans="1:12" ht="14.25">
      <c r="A50" s="44" t="s">
        <v>24</v>
      </c>
      <c r="B50" s="45" t="s">
        <v>28</v>
      </c>
      <c r="C50" s="85">
        <v>11457.928645744012</v>
      </c>
      <c r="D50" s="85">
        <v>11407.209123256314</v>
      </c>
      <c r="E50" s="86">
        <v>11687.087218658893</v>
      </c>
      <c r="F50" s="86">
        <v>11635.353305721441</v>
      </c>
      <c r="G50" s="1001">
        <v>0.44462691916723485</v>
      </c>
      <c r="H50" s="87">
        <v>358.26288888888888</v>
      </c>
      <c r="I50" s="87">
        <v>-0.60677239869917166</v>
      </c>
      <c r="J50" s="88">
        <v>4.1666666666666661</v>
      </c>
      <c r="K50" s="88">
        <v>2.6133921830536035</v>
      </c>
      <c r="L50" s="1002">
        <v>-0.42736237455884085</v>
      </c>
    </row>
    <row r="51" spans="1:12" ht="15">
      <c r="A51" s="46" t="s">
        <v>24</v>
      </c>
      <c r="B51" s="47" t="s">
        <v>29</v>
      </c>
      <c r="C51" s="79">
        <v>11429.197058823531</v>
      </c>
      <c r="D51" s="79">
        <v>11204.590196078432</v>
      </c>
      <c r="E51" s="80">
        <v>11657.781000000001</v>
      </c>
      <c r="F51" s="80">
        <v>11428.682000000001</v>
      </c>
      <c r="G51" s="997">
        <v>2.0045968555254241</v>
      </c>
      <c r="H51" s="81">
        <v>329</v>
      </c>
      <c r="I51" s="81">
        <v>0.82745939319644157</v>
      </c>
      <c r="J51" s="89">
        <v>-11.76470588235294</v>
      </c>
      <c r="K51" s="89">
        <v>0.34845229107381381</v>
      </c>
      <c r="L51" s="1003">
        <v>-0.13018500040221914</v>
      </c>
    </row>
    <row r="52" spans="1:12" ht="15">
      <c r="A52" s="46" t="s">
        <v>24</v>
      </c>
      <c r="B52" s="47" t="s">
        <v>30</v>
      </c>
      <c r="C52" s="79">
        <v>11476.690196078431</v>
      </c>
      <c r="D52" s="79">
        <v>11480.534313725491</v>
      </c>
      <c r="E52" s="80">
        <v>11706.224</v>
      </c>
      <c r="F52" s="80">
        <v>11710.145</v>
      </c>
      <c r="G52" s="997">
        <v>-3.3483786921513575E-2</v>
      </c>
      <c r="H52" s="81">
        <v>350.6</v>
      </c>
      <c r="I52" s="81">
        <v>-1.1837655016910904</v>
      </c>
      <c r="J52" s="89">
        <v>-2.6881720430107525</v>
      </c>
      <c r="K52" s="89">
        <v>1.051164411406005</v>
      </c>
      <c r="L52" s="1003">
        <v>-0.25804935645490867</v>
      </c>
    </row>
    <row r="53" spans="1:12" ht="15">
      <c r="A53" s="46" t="s">
        <v>24</v>
      </c>
      <c r="B53" s="47" t="s">
        <v>35</v>
      </c>
      <c r="C53" s="79">
        <v>11449.940196078431</v>
      </c>
      <c r="D53" s="79">
        <v>11402.125490196078</v>
      </c>
      <c r="E53" s="80">
        <v>11678.939</v>
      </c>
      <c r="F53" s="80">
        <v>11630.168</v>
      </c>
      <c r="G53" s="997">
        <v>0.41934905841429493</v>
      </c>
      <c r="H53" s="81">
        <v>373.3</v>
      </c>
      <c r="I53" s="81">
        <v>-1.6078017923036283</v>
      </c>
      <c r="J53" s="89">
        <v>17.415730337078653</v>
      </c>
      <c r="K53" s="89">
        <v>1.2137754805737848</v>
      </c>
      <c r="L53" s="1003">
        <v>-3.9128017701713036E-2</v>
      </c>
    </row>
    <row r="54" spans="1:12" ht="14.25">
      <c r="A54" s="44" t="s">
        <v>24</v>
      </c>
      <c r="B54" s="48" t="s">
        <v>31</v>
      </c>
      <c r="C54" s="90">
        <v>11064.243494726616</v>
      </c>
      <c r="D54" s="90">
        <v>10943.182221658953</v>
      </c>
      <c r="E54" s="91">
        <v>11285.528364621148</v>
      </c>
      <c r="F54" s="91">
        <v>11162.045866092132</v>
      </c>
      <c r="G54" s="1004">
        <v>1.1062711980438018</v>
      </c>
      <c r="H54" s="92">
        <v>304.79455503512884</v>
      </c>
      <c r="I54" s="92">
        <v>1.3108764492274374</v>
      </c>
      <c r="J54" s="93">
        <v>22.833513124775262</v>
      </c>
      <c r="K54" s="93">
        <v>19.838550438469131</v>
      </c>
      <c r="L54" s="1005">
        <v>0.26369297383901724</v>
      </c>
    </row>
    <row r="55" spans="1:12" ht="15">
      <c r="A55" s="46" t="s">
        <v>24</v>
      </c>
      <c r="B55" s="47" t="s">
        <v>32</v>
      </c>
      <c r="C55" s="79">
        <v>10735.743137254902</v>
      </c>
      <c r="D55" s="79">
        <v>10577.508823529412</v>
      </c>
      <c r="E55" s="80">
        <v>10950.458000000001</v>
      </c>
      <c r="F55" s="80">
        <v>10789.058999999999</v>
      </c>
      <c r="G55" s="997">
        <v>1.495950666318548</v>
      </c>
      <c r="H55" s="81">
        <v>276.10000000000002</v>
      </c>
      <c r="I55" s="81">
        <v>0.32703488372094264</v>
      </c>
      <c r="J55" s="89">
        <v>4.8803827751196165</v>
      </c>
      <c r="K55" s="89">
        <v>6.3650618502816654</v>
      </c>
      <c r="L55" s="1003">
        <v>-0.99046711431325285</v>
      </c>
    </row>
    <row r="56" spans="1:12" ht="15">
      <c r="A56" s="46" t="s">
        <v>24</v>
      </c>
      <c r="B56" s="47" t="s">
        <v>33</v>
      </c>
      <c r="C56" s="79">
        <v>11145.660784313726</v>
      </c>
      <c r="D56" s="79">
        <v>11069.659803921568</v>
      </c>
      <c r="E56" s="80">
        <v>11368.574000000001</v>
      </c>
      <c r="F56" s="80">
        <v>11291.053</v>
      </c>
      <c r="G56" s="997">
        <v>0.68657015426285428</v>
      </c>
      <c r="H56" s="81">
        <v>308.60000000000002</v>
      </c>
      <c r="I56" s="81">
        <v>0.22734654108478256</v>
      </c>
      <c r="J56" s="89">
        <v>31.843137254901961</v>
      </c>
      <c r="K56" s="89">
        <v>9.7624716882513507</v>
      </c>
      <c r="L56" s="1003">
        <v>0.78802247307573303</v>
      </c>
    </row>
    <row r="57" spans="1:12" ht="15">
      <c r="A57" s="46" t="s">
        <v>24</v>
      </c>
      <c r="B57" s="47" t="s">
        <v>36</v>
      </c>
      <c r="C57" s="79">
        <v>11324.306862745098</v>
      </c>
      <c r="D57" s="79">
        <v>11297.758823529412</v>
      </c>
      <c r="E57" s="80">
        <v>11550.793</v>
      </c>
      <c r="F57" s="80">
        <v>11523.714</v>
      </c>
      <c r="G57" s="997">
        <v>0.23498500570215231</v>
      </c>
      <c r="H57" s="81">
        <v>344</v>
      </c>
      <c r="I57" s="81">
        <v>1.3254786450662739</v>
      </c>
      <c r="J57" s="89">
        <v>38.611713665943604</v>
      </c>
      <c r="K57" s="89">
        <v>3.7110168999361171</v>
      </c>
      <c r="L57" s="1003">
        <v>0.46613761507654106</v>
      </c>
    </row>
    <row r="58" spans="1:12" ht="14.25">
      <c r="A58" s="44" t="s">
        <v>24</v>
      </c>
      <c r="B58" s="48" t="s">
        <v>37</v>
      </c>
      <c r="C58" s="90">
        <v>9088.9205402422886</v>
      </c>
      <c r="D58" s="90">
        <v>9001.9655120302996</v>
      </c>
      <c r="E58" s="91">
        <v>9270.698951047134</v>
      </c>
      <c r="F58" s="91">
        <v>9182.0048222709065</v>
      </c>
      <c r="G58" s="1004">
        <v>0.96595602477903608</v>
      </c>
      <c r="H58" s="92">
        <v>231.81951807228918</v>
      </c>
      <c r="I58" s="92">
        <v>1.1683414684145976</v>
      </c>
      <c r="J58" s="93">
        <v>30.196078431372548</v>
      </c>
      <c r="K58" s="93">
        <v>9.640513386375515</v>
      </c>
      <c r="L58" s="1005">
        <v>0.66606417119989736</v>
      </c>
    </row>
    <row r="59" spans="1:12" ht="15">
      <c r="A59" s="46" t="s">
        <v>24</v>
      </c>
      <c r="B59" s="47" t="s">
        <v>101</v>
      </c>
      <c r="C59" s="101">
        <v>8554.807843137256</v>
      </c>
      <c r="D59" s="101">
        <v>8646.591176470587</v>
      </c>
      <c r="E59" s="102">
        <v>8725.9040000000005</v>
      </c>
      <c r="F59" s="102">
        <v>8819.5229999999992</v>
      </c>
      <c r="G59" s="1011">
        <v>-1.0614973168049882</v>
      </c>
      <c r="H59" s="103">
        <v>215.7</v>
      </c>
      <c r="I59" s="103">
        <v>0.4657661853749418</v>
      </c>
      <c r="J59" s="104">
        <v>36.428571428571423</v>
      </c>
      <c r="K59" s="104">
        <v>5.5461989662582036</v>
      </c>
      <c r="L59" s="1012">
        <v>0.61905037753433501</v>
      </c>
    </row>
    <row r="60" spans="1:12" ht="15">
      <c r="A60" s="46" t="s">
        <v>24</v>
      </c>
      <c r="B60" s="47" t="s">
        <v>38</v>
      </c>
      <c r="C60" s="79">
        <v>9467.6147058823535</v>
      </c>
      <c r="D60" s="79">
        <v>9273.873529411765</v>
      </c>
      <c r="E60" s="80">
        <v>9656.9670000000006</v>
      </c>
      <c r="F60" s="80">
        <v>9459.3510000000006</v>
      </c>
      <c r="G60" s="997">
        <v>2.0891073816797787</v>
      </c>
      <c r="H60" s="81">
        <v>244.2</v>
      </c>
      <c r="I60" s="81">
        <v>3.3869602032176123</v>
      </c>
      <c r="J60" s="89">
        <v>16.289592760180994</v>
      </c>
      <c r="K60" s="89">
        <v>2.9850746268656714</v>
      </c>
      <c r="L60" s="1003">
        <v>-0.12606776772854245</v>
      </c>
    </row>
    <row r="61" spans="1:12" ht="15.75" thickBot="1">
      <c r="A61" s="46" t="s">
        <v>24</v>
      </c>
      <c r="B61" s="47" t="s">
        <v>39</v>
      </c>
      <c r="C61" s="79">
        <v>10261.145098039216</v>
      </c>
      <c r="D61" s="79">
        <v>9669.6362745098049</v>
      </c>
      <c r="E61" s="80">
        <v>10466.368</v>
      </c>
      <c r="F61" s="80">
        <v>9863.0290000000005</v>
      </c>
      <c r="G61" s="997">
        <v>6.1171775932119834</v>
      </c>
      <c r="H61" s="81">
        <v>279.10000000000002</v>
      </c>
      <c r="I61" s="81">
        <v>-0.92296769613062335</v>
      </c>
      <c r="J61" s="89">
        <v>43.609022556390975</v>
      </c>
      <c r="K61" s="89">
        <v>1.1092397932516407</v>
      </c>
      <c r="L61" s="1003">
        <v>0.17308156139410569</v>
      </c>
    </row>
    <row r="62" spans="1:12" ht="15.75" thickBot="1">
      <c r="A62" s="51"/>
      <c r="B62" s="52"/>
      <c r="C62" s="96"/>
      <c r="D62" s="96"/>
      <c r="E62" s="96"/>
      <c r="F62" s="96"/>
      <c r="G62" s="1007"/>
      <c r="H62" s="97"/>
      <c r="I62" s="97"/>
      <c r="J62" s="97"/>
      <c r="K62" s="97"/>
      <c r="L62" s="1008"/>
    </row>
    <row r="63" spans="1:12" ht="14.25">
      <c r="A63" s="44" t="s">
        <v>116</v>
      </c>
      <c r="B63" s="48" t="s">
        <v>25</v>
      </c>
      <c r="C63" s="90">
        <v>14398.864256485085</v>
      </c>
      <c r="D63" s="90">
        <v>14419.418607109319</v>
      </c>
      <c r="E63" s="91">
        <v>14686.841541614787</v>
      </c>
      <c r="F63" s="91">
        <v>14707.806979251505</v>
      </c>
      <c r="G63" s="1004">
        <v>-0.14254632023859298</v>
      </c>
      <c r="H63" s="92">
        <v>334.63205128205129</v>
      </c>
      <c r="I63" s="92">
        <v>-7.2064654335516107E-2</v>
      </c>
      <c r="J63" s="93">
        <v>1.2987012987012987</v>
      </c>
      <c r="K63" s="93">
        <v>1.8119519135838318</v>
      </c>
      <c r="L63" s="1005">
        <v>-0.35599346545467059</v>
      </c>
    </row>
    <row r="64" spans="1:12" ht="15">
      <c r="A64" s="46" t="s">
        <v>116</v>
      </c>
      <c r="B64" s="47" t="s">
        <v>26</v>
      </c>
      <c r="C64" s="79">
        <v>14363.921568627451</v>
      </c>
      <c r="D64" s="79">
        <v>14267.025490196078</v>
      </c>
      <c r="E64" s="80">
        <v>14651.2</v>
      </c>
      <c r="F64" s="80">
        <v>14552.366</v>
      </c>
      <c r="G64" s="997">
        <v>0.67916103814321838</v>
      </c>
      <c r="H64" s="81">
        <v>309.7</v>
      </c>
      <c r="I64" s="81">
        <v>-0.9277031349968119</v>
      </c>
      <c r="J64" s="89">
        <v>45.652173913043477</v>
      </c>
      <c r="K64" s="89">
        <v>0.38910505836575876</v>
      </c>
      <c r="L64" s="1003">
        <v>6.5321008249618839E-2</v>
      </c>
    </row>
    <row r="65" spans="1:12" ht="15">
      <c r="A65" s="46" t="s">
        <v>116</v>
      </c>
      <c r="B65" s="47" t="s">
        <v>27</v>
      </c>
      <c r="C65" s="79">
        <v>14416.608823529412</v>
      </c>
      <c r="D65" s="79">
        <v>14505.564705882352</v>
      </c>
      <c r="E65" s="80">
        <v>14704.941000000001</v>
      </c>
      <c r="F65" s="80">
        <v>14795.675999999999</v>
      </c>
      <c r="G65" s="997">
        <v>-0.61325349379101546</v>
      </c>
      <c r="H65" s="81">
        <v>335.4</v>
      </c>
      <c r="I65" s="81">
        <v>-8.9365504915106156E-2</v>
      </c>
      <c r="J65" s="89">
        <v>1.8633540372670807</v>
      </c>
      <c r="K65" s="89">
        <v>0.95243626226842437</v>
      </c>
      <c r="L65" s="1003">
        <v>-0.18080791313806532</v>
      </c>
    </row>
    <row r="66" spans="1:12" ht="15">
      <c r="A66" s="46" t="s">
        <v>116</v>
      </c>
      <c r="B66" s="47" t="s">
        <v>34</v>
      </c>
      <c r="C66" s="79">
        <v>14390.100980392157</v>
      </c>
      <c r="D66" s="79">
        <v>14348.407843137255</v>
      </c>
      <c r="E66" s="80">
        <v>14677.903</v>
      </c>
      <c r="F66" s="80">
        <v>14635.376</v>
      </c>
      <c r="G66" s="997">
        <v>0.29057675047091402</v>
      </c>
      <c r="H66" s="81">
        <v>353.7</v>
      </c>
      <c r="I66" s="81">
        <v>2.9095141111434391</v>
      </c>
      <c r="J66" s="89">
        <v>-19.801980198019802</v>
      </c>
      <c r="K66" s="89">
        <v>0.47041059294964871</v>
      </c>
      <c r="L66" s="1003">
        <v>-0.24050656056622377</v>
      </c>
    </row>
    <row r="67" spans="1:12" ht="14.25">
      <c r="A67" s="44" t="s">
        <v>116</v>
      </c>
      <c r="B67" s="48" t="s">
        <v>28</v>
      </c>
      <c r="C67" s="90">
        <v>13919.408388912389</v>
      </c>
      <c r="D67" s="90">
        <v>13892.233241037433</v>
      </c>
      <c r="E67" s="91">
        <v>14197.796556690637</v>
      </c>
      <c r="F67" s="91">
        <v>14170.077905858181</v>
      </c>
      <c r="G67" s="1004">
        <v>0.19561396215751456</v>
      </c>
      <c r="H67" s="92">
        <v>310.4200164744646</v>
      </c>
      <c r="I67" s="92">
        <v>0.34583123069765592</v>
      </c>
      <c r="J67" s="93">
        <v>13.457943925233645</v>
      </c>
      <c r="K67" s="93">
        <v>7.0503513560601663</v>
      </c>
      <c r="L67" s="1005">
        <v>-0.48114720098917552</v>
      </c>
    </row>
    <row r="68" spans="1:12" ht="15">
      <c r="A68" s="46" t="s">
        <v>116</v>
      </c>
      <c r="B68" s="47" t="s">
        <v>29</v>
      </c>
      <c r="C68" s="79">
        <v>13928.592156862745</v>
      </c>
      <c r="D68" s="79">
        <v>13667.103921568627</v>
      </c>
      <c r="E68" s="80">
        <v>14207.164000000001</v>
      </c>
      <c r="F68" s="80">
        <v>13940.446</v>
      </c>
      <c r="G68" s="997">
        <v>1.9132673373577915</v>
      </c>
      <c r="H68" s="81">
        <v>282.7</v>
      </c>
      <c r="I68" s="81">
        <v>2.2793053545586148</v>
      </c>
      <c r="J68" s="89">
        <v>31.932773109243694</v>
      </c>
      <c r="K68" s="89">
        <v>0.91178349497647948</v>
      </c>
      <c r="L68" s="1003">
        <v>7.4168234893421947E-2</v>
      </c>
    </row>
    <row r="69" spans="1:12" ht="15">
      <c r="A69" s="46" t="s">
        <v>116</v>
      </c>
      <c r="B69" s="47" t="s">
        <v>30</v>
      </c>
      <c r="C69" s="79">
        <v>13972.077450980392</v>
      </c>
      <c r="D69" s="79">
        <v>13992.415686274509</v>
      </c>
      <c r="E69" s="80">
        <v>14251.519</v>
      </c>
      <c r="F69" s="80">
        <v>14272.263999999999</v>
      </c>
      <c r="G69" s="997">
        <v>-0.14535185167538228</v>
      </c>
      <c r="H69" s="81">
        <v>306</v>
      </c>
      <c r="I69" s="81">
        <v>-0.35818951481602823</v>
      </c>
      <c r="J69" s="89">
        <v>1.8154311649016641</v>
      </c>
      <c r="K69" s="89">
        <v>3.9084731982112784</v>
      </c>
      <c r="L69" s="1003">
        <v>-0.74416282628368879</v>
      </c>
    </row>
    <row r="70" spans="1:12" ht="15">
      <c r="A70" s="46" t="s">
        <v>116</v>
      </c>
      <c r="B70" s="47" t="s">
        <v>35</v>
      </c>
      <c r="C70" s="79">
        <v>13830.447058823529</v>
      </c>
      <c r="D70" s="79">
        <v>13756.294117647059</v>
      </c>
      <c r="E70" s="80">
        <v>14107.056</v>
      </c>
      <c r="F70" s="80">
        <v>14031.42</v>
      </c>
      <c r="G70" s="997">
        <v>0.53904736655306751</v>
      </c>
      <c r="H70" s="81">
        <v>329.5</v>
      </c>
      <c r="I70" s="81">
        <v>0.45731707317073167</v>
      </c>
      <c r="J70" s="89">
        <v>32.41379310344827</v>
      </c>
      <c r="K70" s="89">
        <v>2.2300946628724083</v>
      </c>
      <c r="L70" s="1003">
        <v>0.18884739040109144</v>
      </c>
    </row>
    <row r="71" spans="1:12" ht="14.25">
      <c r="A71" s="44" t="s">
        <v>116</v>
      </c>
      <c r="B71" s="48" t="s">
        <v>31</v>
      </c>
      <c r="C71" s="90">
        <v>12770.558898251502</v>
      </c>
      <c r="D71" s="90">
        <v>13041.374117165769</v>
      </c>
      <c r="E71" s="91">
        <v>13025.970076216532</v>
      </c>
      <c r="F71" s="91">
        <v>13302.201599509084</v>
      </c>
      <c r="G71" s="1004">
        <v>-2.0765850015590379</v>
      </c>
      <c r="H71" s="92">
        <v>274.18090599123235</v>
      </c>
      <c r="I71" s="92">
        <v>0.16222638126074518</v>
      </c>
      <c r="J71" s="93">
        <v>23.155368926214756</v>
      </c>
      <c r="K71" s="93">
        <v>11.922875892908996</v>
      </c>
      <c r="L71" s="1005">
        <v>0.18922346804801293</v>
      </c>
    </row>
    <row r="72" spans="1:12" ht="15">
      <c r="A72" s="46" t="s">
        <v>116</v>
      </c>
      <c r="B72" s="47" t="s">
        <v>32</v>
      </c>
      <c r="C72" s="79">
        <v>12325.830392156862</v>
      </c>
      <c r="D72" s="79">
        <v>12542.249019607842</v>
      </c>
      <c r="E72" s="80">
        <v>12572.347</v>
      </c>
      <c r="F72" s="80">
        <v>12793.093999999999</v>
      </c>
      <c r="G72" s="997">
        <v>-1.7255169077941537</v>
      </c>
      <c r="H72" s="81">
        <v>245.8</v>
      </c>
      <c r="I72" s="81">
        <v>2.1612635078969316</v>
      </c>
      <c r="J72" s="89">
        <v>24.808184143222505</v>
      </c>
      <c r="K72" s="89">
        <v>2.8340786340670188</v>
      </c>
      <c r="L72" s="1003">
        <v>8.1914208079829631E-2</v>
      </c>
    </row>
    <row r="73" spans="1:12" ht="15">
      <c r="A73" s="46" t="s">
        <v>116</v>
      </c>
      <c r="B73" s="47" t="s">
        <v>33</v>
      </c>
      <c r="C73" s="79">
        <v>12942.331372549019</v>
      </c>
      <c r="D73" s="79">
        <v>13271.819607843136</v>
      </c>
      <c r="E73" s="80">
        <v>13201.178</v>
      </c>
      <c r="F73" s="80">
        <v>13537.255999999999</v>
      </c>
      <c r="G73" s="997">
        <v>-2.4826153837971265</v>
      </c>
      <c r="H73" s="81">
        <v>277.2</v>
      </c>
      <c r="I73" s="81">
        <v>-7.2098053352555383E-2</v>
      </c>
      <c r="J73" s="81">
        <v>20.12012012012012</v>
      </c>
      <c r="K73" s="81">
        <v>6.9690458214762758</v>
      </c>
      <c r="L73" s="998">
        <v>-6.269909300250287E-2</v>
      </c>
    </row>
    <row r="74" spans="1:12" ht="15.75" thickBot="1">
      <c r="A74" s="56" t="s">
        <v>116</v>
      </c>
      <c r="B74" s="57" t="s">
        <v>36</v>
      </c>
      <c r="C74" s="82">
        <v>12736.069607843136</v>
      </c>
      <c r="D74" s="82">
        <v>12842.83725490196</v>
      </c>
      <c r="E74" s="83">
        <v>12990.790999999999</v>
      </c>
      <c r="F74" s="83">
        <v>13099.694</v>
      </c>
      <c r="G74" s="999">
        <v>-0.83134002977474331</v>
      </c>
      <c r="H74" s="84">
        <v>302.2</v>
      </c>
      <c r="I74" s="84">
        <v>-1.6596160104132844</v>
      </c>
      <c r="J74" s="84">
        <v>31.768953068592058</v>
      </c>
      <c r="K74" s="84">
        <v>2.1197514373657005</v>
      </c>
      <c r="L74" s="1000">
        <v>0.17000835297068395</v>
      </c>
    </row>
    <row r="75" spans="1:12">
      <c r="A75" s="4"/>
      <c r="B75" s="4"/>
      <c r="C75" s="1090"/>
      <c r="D75" s="1090"/>
      <c r="E75" s="1090"/>
      <c r="F75" s="1090"/>
      <c r="G75" s="1091"/>
      <c r="H75" s="1091"/>
      <c r="I75" s="1091"/>
      <c r="J75" s="1091"/>
      <c r="K75" s="1091"/>
      <c r="L75" s="65"/>
    </row>
    <row r="76" spans="1:12" ht="13.5" thickBot="1">
      <c r="G76" s="65"/>
      <c r="H76" s="65"/>
      <c r="I76" s="65"/>
      <c r="J76" s="65"/>
      <c r="K76" s="65"/>
      <c r="L76" s="1092"/>
    </row>
    <row r="77" spans="1:12" ht="21" thickBot="1">
      <c r="A77" s="962" t="s">
        <v>333</v>
      </c>
      <c r="B77" s="953"/>
      <c r="C77" s="953"/>
      <c r="D77" s="953"/>
      <c r="E77" s="953"/>
      <c r="F77" s="953"/>
      <c r="G77" s="1065"/>
      <c r="H77" s="1065"/>
      <c r="I77" s="1065"/>
      <c r="J77" s="1065"/>
      <c r="K77" s="1065"/>
      <c r="L77" s="1066"/>
    </row>
    <row r="78" spans="1:12" ht="12.75" customHeight="1">
      <c r="A78" s="27"/>
      <c r="B78" s="28"/>
      <c r="C78" s="3" t="s">
        <v>9</v>
      </c>
      <c r="D78" s="3" t="s">
        <v>9</v>
      </c>
      <c r="E78" s="3"/>
      <c r="F78" s="3"/>
      <c r="G78" s="954"/>
      <c r="H78" s="1463" t="s">
        <v>10</v>
      </c>
      <c r="I78" s="1464"/>
      <c r="J78" s="984" t="s">
        <v>11</v>
      </c>
      <c r="K78" s="955" t="s">
        <v>12</v>
      </c>
      <c r="L78" s="956"/>
    </row>
    <row r="79" spans="1:12" ht="15.75" customHeight="1">
      <c r="A79" s="29" t="s">
        <v>13</v>
      </c>
      <c r="B79" s="30" t="s">
        <v>14</v>
      </c>
      <c r="C79" s="957" t="s">
        <v>40</v>
      </c>
      <c r="D79" s="957" t="s">
        <v>40</v>
      </c>
      <c r="E79" s="958" t="s">
        <v>41</v>
      </c>
      <c r="F79" s="959"/>
      <c r="G79" s="985"/>
      <c r="H79" s="1461" t="s">
        <v>15</v>
      </c>
      <c r="I79" s="1462"/>
      <c r="J79" s="986" t="s">
        <v>16</v>
      </c>
      <c r="K79" s="960" t="s">
        <v>17</v>
      </c>
      <c r="L79" s="961"/>
    </row>
    <row r="80" spans="1:12" ht="26.25" thickBot="1">
      <c r="A80" s="31" t="s">
        <v>18</v>
      </c>
      <c r="B80" s="32" t="s">
        <v>19</v>
      </c>
      <c r="C80" s="876" t="s">
        <v>516</v>
      </c>
      <c r="D80" s="1378" t="s">
        <v>520</v>
      </c>
      <c r="E80" s="951" t="s">
        <v>516</v>
      </c>
      <c r="F80" s="1234" t="s">
        <v>520</v>
      </c>
      <c r="G80" s="983" t="s">
        <v>20</v>
      </c>
      <c r="H80" s="66" t="s">
        <v>516</v>
      </c>
      <c r="I80" s="889" t="s">
        <v>20</v>
      </c>
      <c r="J80" s="987" t="s">
        <v>20</v>
      </c>
      <c r="K80" s="952" t="s">
        <v>516</v>
      </c>
      <c r="L80" s="988" t="s">
        <v>21</v>
      </c>
    </row>
    <row r="81" spans="1:12" ht="15" thickBot="1">
      <c r="A81" s="33" t="s">
        <v>22</v>
      </c>
      <c r="B81" s="34" t="s">
        <v>23</v>
      </c>
      <c r="C81" s="67">
        <v>13230.983180207291</v>
      </c>
      <c r="D81" s="67">
        <v>13224.897660585828</v>
      </c>
      <c r="E81" s="68">
        <v>13495.602843811437</v>
      </c>
      <c r="F81" s="1235">
        <v>13489.395613797546</v>
      </c>
      <c r="G81" s="989">
        <v>4.6015627323900091E-2</v>
      </c>
      <c r="H81" s="69">
        <v>324.22629080118696</v>
      </c>
      <c r="I81" s="69">
        <v>0.5677713200072636</v>
      </c>
      <c r="J81" s="70">
        <v>18.98037000423669</v>
      </c>
      <c r="K81" s="69">
        <v>100</v>
      </c>
      <c r="L81" s="990" t="s">
        <v>23</v>
      </c>
    </row>
    <row r="82" spans="1:12" ht="15" thickBot="1">
      <c r="A82" s="35"/>
      <c r="B82" s="36"/>
      <c r="C82" s="71"/>
      <c r="D82" s="71"/>
      <c r="E82" s="71"/>
      <c r="F82" s="71"/>
      <c r="G82" s="991"/>
      <c r="H82" s="70"/>
      <c r="I82" s="70"/>
      <c r="J82" s="70"/>
      <c r="K82" s="70"/>
      <c r="L82" s="992"/>
    </row>
    <row r="83" spans="1:12" ht="15">
      <c r="A83" s="37" t="s">
        <v>107</v>
      </c>
      <c r="B83" s="38" t="s">
        <v>23</v>
      </c>
      <c r="C83" s="72">
        <v>11968.202916883565</v>
      </c>
      <c r="D83" s="72">
        <v>12167.624421480305</v>
      </c>
      <c r="E83" s="73">
        <v>12207.566975221236</v>
      </c>
      <c r="F83" s="73">
        <v>12410.97690990991</v>
      </c>
      <c r="G83" s="993">
        <v>-1.6389518421088636</v>
      </c>
      <c r="H83" s="74">
        <v>235.39583333333334</v>
      </c>
      <c r="I83" s="74">
        <v>6.0437126467849911</v>
      </c>
      <c r="J83" s="74">
        <v>380</v>
      </c>
      <c r="K83" s="74">
        <v>0.28486646884272998</v>
      </c>
      <c r="L83" s="994">
        <v>0.2142549732912542</v>
      </c>
    </row>
    <row r="84" spans="1:12" ht="15">
      <c r="A84" s="46" t="s">
        <v>108</v>
      </c>
      <c r="B84" s="75" t="s">
        <v>23</v>
      </c>
      <c r="C84" s="76">
        <v>14215.075438584292</v>
      </c>
      <c r="D84" s="76">
        <v>14063.442329148656</v>
      </c>
      <c r="E84" s="77">
        <v>14499.376947355979</v>
      </c>
      <c r="F84" s="77">
        <v>14344.711175731631</v>
      </c>
      <c r="G84" s="995">
        <v>1.0782076385477279</v>
      </c>
      <c r="H84" s="78">
        <v>353.24753951685057</v>
      </c>
      <c r="I84" s="78">
        <v>1.3197203142076015</v>
      </c>
      <c r="J84" s="78">
        <v>17.196784341139463</v>
      </c>
      <c r="K84" s="78">
        <v>39.798219584569736</v>
      </c>
      <c r="L84" s="996">
        <v>-0.60567816998470647</v>
      </c>
    </row>
    <row r="85" spans="1:12" ht="15">
      <c r="A85" s="39" t="s">
        <v>109</v>
      </c>
      <c r="B85" s="40" t="s">
        <v>23</v>
      </c>
      <c r="C85" s="79">
        <v>14083.293264083328</v>
      </c>
      <c r="D85" s="79">
        <v>14030.757948632239</v>
      </c>
      <c r="E85" s="80">
        <v>14364.959129364994</v>
      </c>
      <c r="F85" s="80">
        <v>14311.373107604884</v>
      </c>
      <c r="G85" s="997">
        <v>0.37442963269285756</v>
      </c>
      <c r="H85" s="81">
        <v>385.82341968911913</v>
      </c>
      <c r="I85" s="81">
        <v>-0.8213758665454165</v>
      </c>
      <c r="J85" s="81">
        <v>25.487646293888165</v>
      </c>
      <c r="K85" s="81">
        <v>11.454005934718101</v>
      </c>
      <c r="L85" s="998">
        <v>0.59395791890112548</v>
      </c>
    </row>
    <row r="86" spans="1:12" ht="15">
      <c r="A86" s="39" t="s">
        <v>110</v>
      </c>
      <c r="B86" s="40" t="s">
        <v>23</v>
      </c>
      <c r="C86" s="79" t="s">
        <v>99</v>
      </c>
      <c r="D86" s="79" t="s">
        <v>99</v>
      </c>
      <c r="E86" s="80" t="s">
        <v>99</v>
      </c>
      <c r="F86" s="80" t="s">
        <v>99</v>
      </c>
      <c r="G86" s="997" t="s">
        <v>99</v>
      </c>
      <c r="H86" s="81" t="s">
        <v>99</v>
      </c>
      <c r="I86" s="81" t="s">
        <v>99</v>
      </c>
      <c r="J86" s="81" t="s">
        <v>99</v>
      </c>
      <c r="K86" s="81" t="s">
        <v>99</v>
      </c>
      <c r="L86" s="998" t="s">
        <v>99</v>
      </c>
    </row>
    <row r="87" spans="1:12" ht="15">
      <c r="A87" s="39" t="s">
        <v>97</v>
      </c>
      <c r="B87" s="40" t="s">
        <v>23</v>
      </c>
      <c r="C87" s="79">
        <v>10846.992961900438</v>
      </c>
      <c r="D87" s="79">
        <v>10679.697723723857</v>
      </c>
      <c r="E87" s="80">
        <v>11063.932821138447</v>
      </c>
      <c r="F87" s="80">
        <v>10893.291678198335</v>
      </c>
      <c r="G87" s="997">
        <v>1.5664791504814919</v>
      </c>
      <c r="H87" s="81">
        <v>281.27104832104834</v>
      </c>
      <c r="I87" s="81">
        <v>0.28788299569450188</v>
      </c>
      <c r="J87" s="81">
        <v>29.617834394904456</v>
      </c>
      <c r="K87" s="81">
        <v>28.985163204747778</v>
      </c>
      <c r="L87" s="998">
        <v>2.3787516809517015</v>
      </c>
    </row>
    <row r="88" spans="1:12" ht="15.75" thickBot="1">
      <c r="A88" s="41" t="s">
        <v>111</v>
      </c>
      <c r="B88" s="42" t="s">
        <v>23</v>
      </c>
      <c r="C88" s="82">
        <v>13566.555963264715</v>
      </c>
      <c r="D88" s="82">
        <v>13812.914881128687</v>
      </c>
      <c r="E88" s="83">
        <v>13837.887082530009</v>
      </c>
      <c r="F88" s="83">
        <v>14089.17317875126</v>
      </c>
      <c r="G88" s="999">
        <v>-1.7835404039197322</v>
      </c>
      <c r="H88" s="84">
        <v>293.92717854966486</v>
      </c>
      <c r="I88" s="84">
        <v>0.51791124847789749</v>
      </c>
      <c r="J88" s="84">
        <v>5.0576184379001274</v>
      </c>
      <c r="K88" s="84">
        <v>19.47774480712166</v>
      </c>
      <c r="L88" s="1000">
        <v>-2.5812864031593747</v>
      </c>
    </row>
    <row r="89" spans="1:12" ht="15" thickBot="1">
      <c r="A89" s="35"/>
      <c r="B89" s="43"/>
      <c r="C89" s="71"/>
      <c r="D89" s="71"/>
      <c r="E89" s="71"/>
      <c r="F89" s="71"/>
      <c r="G89" s="991"/>
      <c r="H89" s="70"/>
      <c r="I89" s="70"/>
      <c r="J89" s="70"/>
      <c r="K89" s="70"/>
      <c r="L89" s="992"/>
    </row>
    <row r="90" spans="1:12" ht="14.25">
      <c r="A90" s="44" t="s">
        <v>112</v>
      </c>
      <c r="B90" s="45" t="s">
        <v>25</v>
      </c>
      <c r="C90" s="85" t="s">
        <v>99</v>
      </c>
      <c r="D90" s="85" t="s">
        <v>99</v>
      </c>
      <c r="E90" s="86" t="s">
        <v>99</v>
      </c>
      <c r="F90" s="86" t="s">
        <v>99</v>
      </c>
      <c r="G90" s="1001" t="s">
        <v>99</v>
      </c>
      <c r="H90" s="87" t="s">
        <v>99</v>
      </c>
      <c r="I90" s="87" t="s">
        <v>99</v>
      </c>
      <c r="J90" s="88" t="s">
        <v>99</v>
      </c>
      <c r="K90" s="88" t="s">
        <v>99</v>
      </c>
      <c r="L90" s="1002" t="s">
        <v>99</v>
      </c>
    </row>
    <row r="91" spans="1:12" ht="15">
      <c r="A91" s="46" t="s">
        <v>112</v>
      </c>
      <c r="B91" s="47" t="s">
        <v>26</v>
      </c>
      <c r="C91" s="79" t="s">
        <v>99</v>
      </c>
      <c r="D91" s="79" t="s">
        <v>99</v>
      </c>
      <c r="E91" s="80" t="s">
        <v>99</v>
      </c>
      <c r="F91" s="80" t="s">
        <v>99</v>
      </c>
      <c r="G91" s="997" t="s">
        <v>99</v>
      </c>
      <c r="H91" s="81" t="s">
        <v>99</v>
      </c>
      <c r="I91" s="81" t="s">
        <v>99</v>
      </c>
      <c r="J91" s="89" t="s">
        <v>99</v>
      </c>
      <c r="K91" s="89" t="s">
        <v>99</v>
      </c>
      <c r="L91" s="1003" t="s">
        <v>99</v>
      </c>
    </row>
    <row r="92" spans="1:12" ht="15">
      <c r="A92" s="46" t="s">
        <v>112</v>
      </c>
      <c r="B92" s="47" t="s">
        <v>27</v>
      </c>
      <c r="C92" s="79" t="s">
        <v>99</v>
      </c>
      <c r="D92" s="79" t="s">
        <v>99</v>
      </c>
      <c r="E92" s="80" t="s">
        <v>99</v>
      </c>
      <c r="F92" s="80" t="s">
        <v>99</v>
      </c>
      <c r="G92" s="997" t="s">
        <v>99</v>
      </c>
      <c r="H92" s="81" t="s">
        <v>99</v>
      </c>
      <c r="I92" s="81" t="s">
        <v>99</v>
      </c>
      <c r="J92" s="89" t="s">
        <v>99</v>
      </c>
      <c r="K92" s="89" t="s">
        <v>99</v>
      </c>
      <c r="L92" s="1003" t="s">
        <v>99</v>
      </c>
    </row>
    <row r="93" spans="1:12" ht="14.25">
      <c r="A93" s="44" t="s">
        <v>112</v>
      </c>
      <c r="B93" s="48" t="s">
        <v>28</v>
      </c>
      <c r="C93" s="90" t="s">
        <v>253</v>
      </c>
      <c r="D93" s="90" t="s">
        <v>99</v>
      </c>
      <c r="E93" s="91" t="s">
        <v>253</v>
      </c>
      <c r="F93" s="91" t="s">
        <v>99</v>
      </c>
      <c r="G93" s="1004" t="s">
        <v>99</v>
      </c>
      <c r="H93" s="92" t="s">
        <v>253</v>
      </c>
      <c r="I93" s="92" t="s">
        <v>99</v>
      </c>
      <c r="J93" s="93" t="s">
        <v>99</v>
      </c>
      <c r="K93" s="93">
        <v>1.1869436201780416E-2</v>
      </c>
      <c r="L93" s="1005" t="s">
        <v>99</v>
      </c>
    </row>
    <row r="94" spans="1:12" ht="15">
      <c r="A94" s="46" t="s">
        <v>112</v>
      </c>
      <c r="B94" s="47" t="s">
        <v>29</v>
      </c>
      <c r="C94" s="79" t="s">
        <v>99</v>
      </c>
      <c r="D94" s="79" t="s">
        <v>99</v>
      </c>
      <c r="E94" s="80" t="s">
        <v>99</v>
      </c>
      <c r="F94" s="80" t="s">
        <v>99</v>
      </c>
      <c r="G94" s="997" t="s">
        <v>99</v>
      </c>
      <c r="H94" s="81" t="s">
        <v>99</v>
      </c>
      <c r="I94" s="81" t="s">
        <v>99</v>
      </c>
      <c r="J94" s="89" t="s">
        <v>99</v>
      </c>
      <c r="K94" s="89" t="s">
        <v>99</v>
      </c>
      <c r="L94" s="1003" t="s">
        <v>99</v>
      </c>
    </row>
    <row r="95" spans="1:12" ht="15">
      <c r="A95" s="46" t="s">
        <v>112</v>
      </c>
      <c r="B95" s="47" t="s">
        <v>30</v>
      </c>
      <c r="C95" s="79" t="s">
        <v>253</v>
      </c>
      <c r="D95" s="79" t="s">
        <v>99</v>
      </c>
      <c r="E95" s="80" t="s">
        <v>253</v>
      </c>
      <c r="F95" s="80" t="s">
        <v>99</v>
      </c>
      <c r="G95" s="997" t="s">
        <v>99</v>
      </c>
      <c r="H95" s="81" t="s">
        <v>253</v>
      </c>
      <c r="I95" s="81" t="s">
        <v>99</v>
      </c>
      <c r="J95" s="89" t="s">
        <v>99</v>
      </c>
      <c r="K95" s="89">
        <v>1.1869436201780416E-2</v>
      </c>
      <c r="L95" s="1003" t="s">
        <v>99</v>
      </c>
    </row>
    <row r="96" spans="1:12" ht="14.25">
      <c r="A96" s="44" t="s">
        <v>112</v>
      </c>
      <c r="B96" s="48" t="s">
        <v>31</v>
      </c>
      <c r="C96" s="90">
        <v>11851.53711797568</v>
      </c>
      <c r="D96" s="90">
        <v>12167.624421480305</v>
      </c>
      <c r="E96" s="91">
        <v>12088.567860335193</v>
      </c>
      <c r="F96" s="91">
        <v>12410.97690990991</v>
      </c>
      <c r="G96" s="1004">
        <v>-2.5977733414142432</v>
      </c>
      <c r="H96" s="92">
        <v>233.45652173913044</v>
      </c>
      <c r="I96" s="92">
        <v>5.170070159082087</v>
      </c>
      <c r="J96" s="93">
        <v>360</v>
      </c>
      <c r="K96" s="93">
        <v>0.2729970326409496</v>
      </c>
      <c r="L96" s="1005">
        <v>0.20238553708947382</v>
      </c>
    </row>
    <row r="97" spans="1:12" ht="15">
      <c r="A97" s="46" t="s">
        <v>112</v>
      </c>
      <c r="B97" s="47" t="s">
        <v>32</v>
      </c>
      <c r="C97" s="79">
        <v>11369.229411764705</v>
      </c>
      <c r="D97" s="79" t="s">
        <v>253</v>
      </c>
      <c r="E97" s="80">
        <v>11596.614</v>
      </c>
      <c r="F97" s="80" t="s">
        <v>253</v>
      </c>
      <c r="G97" s="997" t="s">
        <v>99</v>
      </c>
      <c r="H97" s="81">
        <v>230.5</v>
      </c>
      <c r="I97" s="81" t="s">
        <v>99</v>
      </c>
      <c r="J97" s="89" t="s">
        <v>99</v>
      </c>
      <c r="K97" s="89">
        <v>0.22551928783382788</v>
      </c>
      <c r="L97" s="1003" t="s">
        <v>99</v>
      </c>
    </row>
    <row r="98" spans="1:12" ht="15.75" thickBot="1">
      <c r="A98" s="49" t="s">
        <v>112</v>
      </c>
      <c r="B98" s="50" t="s">
        <v>33</v>
      </c>
      <c r="C98" s="94" t="s">
        <v>253</v>
      </c>
      <c r="D98" s="94" t="s">
        <v>253</v>
      </c>
      <c r="E98" s="95" t="s">
        <v>253</v>
      </c>
      <c r="F98" s="95" t="s">
        <v>253</v>
      </c>
      <c r="G98" s="1006" t="s">
        <v>99</v>
      </c>
      <c r="H98" s="89" t="s">
        <v>253</v>
      </c>
      <c r="I98" s="89" t="s">
        <v>99</v>
      </c>
      <c r="J98" s="89" t="s">
        <v>99</v>
      </c>
      <c r="K98" s="89">
        <v>4.7477744807121663E-2</v>
      </c>
      <c r="L98" s="1003" t="s">
        <v>99</v>
      </c>
    </row>
    <row r="99" spans="1:12" ht="15" thickBot="1">
      <c r="A99" s="35"/>
      <c r="B99" s="43"/>
      <c r="C99" s="71"/>
      <c r="D99" s="71"/>
      <c r="E99" s="71"/>
      <c r="F99" s="71"/>
      <c r="G99" s="991"/>
      <c r="H99" s="70"/>
      <c r="I99" s="70"/>
      <c r="J99" s="70"/>
      <c r="K99" s="70"/>
      <c r="L99" s="992"/>
    </row>
    <row r="100" spans="1:12" ht="14.25">
      <c r="A100" s="44" t="s">
        <v>113</v>
      </c>
      <c r="B100" s="45" t="s">
        <v>25</v>
      </c>
      <c r="C100" s="85">
        <v>14584.116211422182</v>
      </c>
      <c r="D100" s="85">
        <v>14614.174190741385</v>
      </c>
      <c r="E100" s="86">
        <v>14875.798535650627</v>
      </c>
      <c r="F100" s="86">
        <v>14906.457674556214</v>
      </c>
      <c r="G100" s="1001">
        <v>-0.20567689235732092</v>
      </c>
      <c r="H100" s="87">
        <v>409.05312500000008</v>
      </c>
      <c r="I100" s="87">
        <v>-2.5781605952035482</v>
      </c>
      <c r="J100" s="88">
        <v>19.254658385093169</v>
      </c>
      <c r="K100" s="88">
        <v>2.2789317507418398</v>
      </c>
      <c r="L100" s="1002">
        <v>5.2415939843197812E-3</v>
      </c>
    </row>
    <row r="101" spans="1:12" ht="15">
      <c r="A101" s="46" t="s">
        <v>113</v>
      </c>
      <c r="B101" s="47" t="s">
        <v>26</v>
      </c>
      <c r="C101" s="79">
        <v>14554.667647058825</v>
      </c>
      <c r="D101" s="79">
        <v>14763.773529411765</v>
      </c>
      <c r="E101" s="80">
        <v>14845.761</v>
      </c>
      <c r="F101" s="80">
        <v>15059.049000000001</v>
      </c>
      <c r="G101" s="997">
        <v>-1.4163444185618923</v>
      </c>
      <c r="H101" s="81">
        <v>397.1</v>
      </c>
      <c r="I101" s="81">
        <v>-3.0280830280830227</v>
      </c>
      <c r="J101" s="89">
        <v>27.380952380952383</v>
      </c>
      <c r="K101" s="89">
        <v>1.2700296735905046</v>
      </c>
      <c r="L101" s="1003">
        <v>8.3756548325711444E-2</v>
      </c>
    </row>
    <row r="102" spans="1:12" ht="15">
      <c r="A102" s="46" t="s">
        <v>113</v>
      </c>
      <c r="B102" s="47" t="s">
        <v>27</v>
      </c>
      <c r="C102" s="79">
        <v>14618.825490196077</v>
      </c>
      <c r="D102" s="79">
        <v>14459.167647058825</v>
      </c>
      <c r="E102" s="80">
        <v>14911.201999999999</v>
      </c>
      <c r="F102" s="80">
        <v>14748.351000000001</v>
      </c>
      <c r="G102" s="997">
        <v>1.1041980218669785</v>
      </c>
      <c r="H102" s="81">
        <v>424.1</v>
      </c>
      <c r="I102" s="81">
        <v>-1.6465677179962817</v>
      </c>
      <c r="J102" s="89">
        <v>10.38961038961039</v>
      </c>
      <c r="K102" s="89">
        <v>1.0089020771513353</v>
      </c>
      <c r="L102" s="1003">
        <v>-7.8514954341391885E-2</v>
      </c>
    </row>
    <row r="103" spans="1:12" ht="14.25">
      <c r="A103" s="44" t="s">
        <v>113</v>
      </c>
      <c r="B103" s="48" t="s">
        <v>28</v>
      </c>
      <c r="C103" s="90">
        <v>14500.683365608833</v>
      </c>
      <c r="D103" s="90">
        <v>14361.60703203175</v>
      </c>
      <c r="E103" s="91">
        <v>14790.697032921009</v>
      </c>
      <c r="F103" s="91">
        <v>14648.839172672386</v>
      </c>
      <c r="G103" s="1004">
        <v>0.96838977188896302</v>
      </c>
      <c r="H103" s="92">
        <v>377.35079030558484</v>
      </c>
      <c r="I103" s="92">
        <v>-0.30343040970938928</v>
      </c>
      <c r="J103" s="93">
        <v>38.136826783114991</v>
      </c>
      <c r="K103" s="93">
        <v>11.264094955489615</v>
      </c>
      <c r="L103" s="1005">
        <v>1.5620754667168413</v>
      </c>
    </row>
    <row r="104" spans="1:12" ht="15">
      <c r="A104" s="46" t="s">
        <v>113</v>
      </c>
      <c r="B104" s="47" t="s">
        <v>29</v>
      </c>
      <c r="C104" s="79">
        <v>14610.470588235294</v>
      </c>
      <c r="D104" s="79">
        <v>14453.459803921569</v>
      </c>
      <c r="E104" s="80">
        <v>14902.68</v>
      </c>
      <c r="F104" s="80">
        <v>14742.529</v>
      </c>
      <c r="G104" s="997">
        <v>1.0863197216705482</v>
      </c>
      <c r="H104" s="81">
        <v>369.1</v>
      </c>
      <c r="I104" s="81">
        <v>-0.51212938005390218</v>
      </c>
      <c r="J104" s="89">
        <v>40.821917808219176</v>
      </c>
      <c r="K104" s="89">
        <v>6.1008902077151337</v>
      </c>
      <c r="L104" s="1003">
        <v>0.94625103245740227</v>
      </c>
    </row>
    <row r="105" spans="1:12" ht="15">
      <c r="A105" s="46" t="s">
        <v>113</v>
      </c>
      <c r="B105" s="47" t="s">
        <v>30</v>
      </c>
      <c r="C105" s="79">
        <v>14376.990196078432</v>
      </c>
      <c r="D105" s="79">
        <v>14261.770588235293</v>
      </c>
      <c r="E105" s="80">
        <v>14664.53</v>
      </c>
      <c r="F105" s="80">
        <v>14547.005999999999</v>
      </c>
      <c r="G105" s="997">
        <v>0.8078913282912048</v>
      </c>
      <c r="H105" s="81">
        <v>387.1</v>
      </c>
      <c r="I105" s="81">
        <v>2.5839793281659622E-2</v>
      </c>
      <c r="J105" s="89">
        <v>35.093167701863351</v>
      </c>
      <c r="K105" s="89">
        <v>5.1632047477744809</v>
      </c>
      <c r="L105" s="1003">
        <v>0.61582443425944078</v>
      </c>
    </row>
    <row r="106" spans="1:12" ht="14.25">
      <c r="A106" s="44" t="s">
        <v>113</v>
      </c>
      <c r="B106" s="48" t="s">
        <v>31</v>
      </c>
      <c r="C106" s="90">
        <v>14039.511403270682</v>
      </c>
      <c r="D106" s="90">
        <v>13892.105748774877</v>
      </c>
      <c r="E106" s="91">
        <v>14320.301631336097</v>
      </c>
      <c r="F106" s="91">
        <v>14169.947863750374</v>
      </c>
      <c r="G106" s="1004">
        <v>1.0610749526493184</v>
      </c>
      <c r="H106" s="92">
        <v>338.06279385171786</v>
      </c>
      <c r="I106" s="92">
        <v>1.5932727449780855</v>
      </c>
      <c r="J106" s="93">
        <v>9.8857426726279183</v>
      </c>
      <c r="K106" s="93">
        <v>26.255192878338278</v>
      </c>
      <c r="L106" s="1005">
        <v>-2.1729952306858706</v>
      </c>
    </row>
    <row r="107" spans="1:12" ht="15">
      <c r="A107" s="46" t="s">
        <v>113</v>
      </c>
      <c r="B107" s="47" t="s">
        <v>32</v>
      </c>
      <c r="C107" s="79">
        <v>14056.911764705881</v>
      </c>
      <c r="D107" s="79">
        <v>13894.1</v>
      </c>
      <c r="E107" s="80">
        <v>14338.05</v>
      </c>
      <c r="F107" s="80">
        <v>14171.982</v>
      </c>
      <c r="G107" s="997">
        <v>1.1718050446296031</v>
      </c>
      <c r="H107" s="81">
        <v>325.7</v>
      </c>
      <c r="I107" s="81">
        <v>1.7494532958450375</v>
      </c>
      <c r="J107" s="89">
        <v>1.5302218821729152</v>
      </c>
      <c r="K107" s="89">
        <v>15.750741839762611</v>
      </c>
      <c r="L107" s="1003">
        <v>-2.7071030973931585</v>
      </c>
    </row>
    <row r="108" spans="1:12" ht="15.75" thickBot="1">
      <c r="A108" s="49" t="s">
        <v>113</v>
      </c>
      <c r="B108" s="50" t="s">
        <v>33</v>
      </c>
      <c r="C108" s="94">
        <v>14015.681372549021</v>
      </c>
      <c r="D108" s="94">
        <v>13888.788235294118</v>
      </c>
      <c r="E108" s="95">
        <v>14295.995000000001</v>
      </c>
      <c r="F108" s="95">
        <v>14166.564</v>
      </c>
      <c r="G108" s="1006">
        <v>0.91363720941789761</v>
      </c>
      <c r="H108" s="89">
        <v>356.6</v>
      </c>
      <c r="I108" s="89">
        <v>0.11229646266143574</v>
      </c>
      <c r="J108" s="89">
        <v>25.354107648725211</v>
      </c>
      <c r="K108" s="89">
        <v>10.504451038575667</v>
      </c>
      <c r="L108" s="1003">
        <v>0.53410786670728605</v>
      </c>
    </row>
    <row r="109" spans="1:12" ht="15.75" thickBot="1">
      <c r="A109" s="51"/>
      <c r="B109" s="52"/>
      <c r="C109" s="96"/>
      <c r="D109" s="96"/>
      <c r="E109" s="96"/>
      <c r="F109" s="96"/>
      <c r="G109" s="1007"/>
      <c r="H109" s="97"/>
      <c r="I109" s="97"/>
      <c r="J109" s="97"/>
      <c r="K109" s="97"/>
      <c r="L109" s="1008"/>
    </row>
    <row r="110" spans="1:12" ht="15">
      <c r="A110" s="46" t="s">
        <v>114</v>
      </c>
      <c r="B110" s="53" t="s">
        <v>30</v>
      </c>
      <c r="C110" s="98">
        <v>14276.02156862745</v>
      </c>
      <c r="D110" s="98">
        <v>14210.566666666668</v>
      </c>
      <c r="E110" s="99">
        <v>14561.541999999999</v>
      </c>
      <c r="F110" s="99">
        <v>14494.778</v>
      </c>
      <c r="G110" s="1009">
        <v>0.46060726145649977</v>
      </c>
      <c r="H110" s="100">
        <v>405.4</v>
      </c>
      <c r="I110" s="100">
        <v>-0.51533742331288901</v>
      </c>
      <c r="J110" s="100">
        <v>31.018518518518519</v>
      </c>
      <c r="K110" s="100">
        <v>3.3590504451038576</v>
      </c>
      <c r="L110" s="1010">
        <v>0.30863383728010385</v>
      </c>
    </row>
    <row r="111" spans="1:12" ht="15.75" thickBot="1">
      <c r="A111" s="49" t="s">
        <v>114</v>
      </c>
      <c r="B111" s="50" t="s">
        <v>33</v>
      </c>
      <c r="C111" s="94">
        <v>13997.449999999999</v>
      </c>
      <c r="D111" s="94">
        <v>13955.807843137256</v>
      </c>
      <c r="E111" s="95">
        <v>14277.398999999999</v>
      </c>
      <c r="F111" s="95">
        <v>14234.924000000001</v>
      </c>
      <c r="G111" s="1006">
        <v>0.29838585720583083</v>
      </c>
      <c r="H111" s="89">
        <v>377.7</v>
      </c>
      <c r="I111" s="89">
        <v>-1.073860660031436</v>
      </c>
      <c r="J111" s="89">
        <v>23.32730560578662</v>
      </c>
      <c r="K111" s="89">
        <v>8.094955489614243</v>
      </c>
      <c r="L111" s="1003">
        <v>0.28532408162102207</v>
      </c>
    </row>
    <row r="112" spans="1:12" ht="15.75" thickBot="1">
      <c r="A112" s="51"/>
      <c r="B112" s="52"/>
      <c r="C112" s="96"/>
      <c r="D112" s="96"/>
      <c r="E112" s="96"/>
      <c r="F112" s="96"/>
      <c r="G112" s="1007"/>
      <c r="H112" s="97"/>
      <c r="I112" s="97"/>
      <c r="J112" s="97"/>
      <c r="K112" s="97"/>
      <c r="L112" s="1008"/>
    </row>
    <row r="113" spans="1:12" ht="14.25">
      <c r="A113" s="44" t="s">
        <v>115</v>
      </c>
      <c r="B113" s="45" t="s">
        <v>25</v>
      </c>
      <c r="C113" s="85" t="s">
        <v>99</v>
      </c>
      <c r="D113" s="85" t="s">
        <v>99</v>
      </c>
      <c r="E113" s="86" t="s">
        <v>99</v>
      </c>
      <c r="F113" s="86" t="s">
        <v>99</v>
      </c>
      <c r="G113" s="1001" t="s">
        <v>99</v>
      </c>
      <c r="H113" s="87" t="s">
        <v>99</v>
      </c>
      <c r="I113" s="87" t="s">
        <v>99</v>
      </c>
      <c r="J113" s="88" t="s">
        <v>99</v>
      </c>
      <c r="K113" s="88" t="s">
        <v>99</v>
      </c>
      <c r="L113" s="1002" t="s">
        <v>99</v>
      </c>
    </row>
    <row r="114" spans="1:12" ht="15">
      <c r="A114" s="39" t="s">
        <v>115</v>
      </c>
      <c r="B114" s="47" t="s">
        <v>26</v>
      </c>
      <c r="C114" s="79" t="s">
        <v>99</v>
      </c>
      <c r="D114" s="79" t="s">
        <v>99</v>
      </c>
      <c r="E114" s="80" t="s">
        <v>99</v>
      </c>
      <c r="F114" s="80" t="s">
        <v>99</v>
      </c>
      <c r="G114" s="997" t="s">
        <v>99</v>
      </c>
      <c r="H114" s="81" t="s">
        <v>99</v>
      </c>
      <c r="I114" s="81" t="s">
        <v>99</v>
      </c>
      <c r="J114" s="89" t="s">
        <v>99</v>
      </c>
      <c r="K114" s="89" t="s">
        <v>99</v>
      </c>
      <c r="L114" s="1003" t="s">
        <v>99</v>
      </c>
    </row>
    <row r="115" spans="1:12" ht="15">
      <c r="A115" s="39" t="s">
        <v>115</v>
      </c>
      <c r="B115" s="47" t="s">
        <v>27</v>
      </c>
      <c r="C115" s="79" t="s">
        <v>99</v>
      </c>
      <c r="D115" s="79" t="s">
        <v>99</v>
      </c>
      <c r="E115" s="80" t="s">
        <v>99</v>
      </c>
      <c r="F115" s="80" t="s">
        <v>99</v>
      </c>
      <c r="G115" s="997" t="s">
        <v>99</v>
      </c>
      <c r="H115" s="81" t="s">
        <v>99</v>
      </c>
      <c r="I115" s="81" t="s">
        <v>99</v>
      </c>
      <c r="J115" s="89" t="s">
        <v>99</v>
      </c>
      <c r="K115" s="89" t="s">
        <v>99</v>
      </c>
      <c r="L115" s="1003" t="s">
        <v>99</v>
      </c>
    </row>
    <row r="116" spans="1:12" ht="15">
      <c r="A116" s="39" t="s">
        <v>115</v>
      </c>
      <c r="B116" s="47" t="s">
        <v>34</v>
      </c>
      <c r="C116" s="79" t="s">
        <v>99</v>
      </c>
      <c r="D116" s="79" t="s">
        <v>99</v>
      </c>
      <c r="E116" s="80" t="s">
        <v>99</v>
      </c>
      <c r="F116" s="80" t="s">
        <v>99</v>
      </c>
      <c r="G116" s="997" t="s">
        <v>99</v>
      </c>
      <c r="H116" s="81" t="s">
        <v>99</v>
      </c>
      <c r="I116" s="81" t="s">
        <v>99</v>
      </c>
      <c r="J116" s="89" t="s">
        <v>99</v>
      </c>
      <c r="K116" s="89" t="s">
        <v>99</v>
      </c>
      <c r="L116" s="1003" t="s">
        <v>99</v>
      </c>
    </row>
    <row r="117" spans="1:12" ht="14.25">
      <c r="A117" s="54" t="s">
        <v>115</v>
      </c>
      <c r="B117" s="48" t="s">
        <v>28</v>
      </c>
      <c r="C117" s="90" t="s">
        <v>99</v>
      </c>
      <c r="D117" s="90" t="s">
        <v>99</v>
      </c>
      <c r="E117" s="91" t="s">
        <v>99</v>
      </c>
      <c r="F117" s="91" t="s">
        <v>99</v>
      </c>
      <c r="G117" s="1004" t="s">
        <v>99</v>
      </c>
      <c r="H117" s="92" t="s">
        <v>99</v>
      </c>
      <c r="I117" s="92" t="s">
        <v>99</v>
      </c>
      <c r="J117" s="93" t="s">
        <v>99</v>
      </c>
      <c r="K117" s="93" t="s">
        <v>99</v>
      </c>
      <c r="L117" s="1005" t="s">
        <v>99</v>
      </c>
    </row>
    <row r="118" spans="1:12" ht="15">
      <c r="A118" s="39" t="s">
        <v>115</v>
      </c>
      <c r="B118" s="47" t="s">
        <v>30</v>
      </c>
      <c r="C118" s="79" t="s">
        <v>99</v>
      </c>
      <c r="D118" s="79" t="s">
        <v>99</v>
      </c>
      <c r="E118" s="80" t="s">
        <v>99</v>
      </c>
      <c r="F118" s="80" t="s">
        <v>99</v>
      </c>
      <c r="G118" s="997" t="s">
        <v>99</v>
      </c>
      <c r="H118" s="81" t="s">
        <v>99</v>
      </c>
      <c r="I118" s="81" t="s">
        <v>99</v>
      </c>
      <c r="J118" s="89" t="s">
        <v>99</v>
      </c>
      <c r="K118" s="89" t="s">
        <v>99</v>
      </c>
      <c r="L118" s="1003" t="s">
        <v>99</v>
      </c>
    </row>
    <row r="119" spans="1:12" ht="15">
      <c r="A119" s="39" t="s">
        <v>115</v>
      </c>
      <c r="B119" s="47" t="s">
        <v>35</v>
      </c>
      <c r="C119" s="79" t="s">
        <v>99</v>
      </c>
      <c r="D119" s="79" t="s">
        <v>99</v>
      </c>
      <c r="E119" s="80" t="s">
        <v>99</v>
      </c>
      <c r="F119" s="80" t="s">
        <v>99</v>
      </c>
      <c r="G119" s="997" t="s">
        <v>99</v>
      </c>
      <c r="H119" s="81" t="s">
        <v>99</v>
      </c>
      <c r="I119" s="81" t="s">
        <v>99</v>
      </c>
      <c r="J119" s="89" t="s">
        <v>99</v>
      </c>
      <c r="K119" s="89" t="s">
        <v>99</v>
      </c>
      <c r="L119" s="1003" t="s">
        <v>99</v>
      </c>
    </row>
    <row r="120" spans="1:12" ht="14.25">
      <c r="A120" s="54" t="s">
        <v>115</v>
      </c>
      <c r="B120" s="48" t="s">
        <v>31</v>
      </c>
      <c r="C120" s="90" t="s">
        <v>99</v>
      </c>
      <c r="D120" s="90" t="s">
        <v>99</v>
      </c>
      <c r="E120" s="91" t="s">
        <v>99</v>
      </c>
      <c r="F120" s="91" t="s">
        <v>99</v>
      </c>
      <c r="G120" s="1004" t="s">
        <v>99</v>
      </c>
      <c r="H120" s="92" t="s">
        <v>99</v>
      </c>
      <c r="I120" s="92" t="s">
        <v>99</v>
      </c>
      <c r="J120" s="93" t="s">
        <v>99</v>
      </c>
      <c r="K120" s="93" t="s">
        <v>99</v>
      </c>
      <c r="L120" s="1005" t="s">
        <v>99</v>
      </c>
    </row>
    <row r="121" spans="1:12" ht="15">
      <c r="A121" s="39" t="s">
        <v>115</v>
      </c>
      <c r="B121" s="47" t="s">
        <v>33</v>
      </c>
      <c r="C121" s="79" t="s">
        <v>99</v>
      </c>
      <c r="D121" s="79" t="s">
        <v>99</v>
      </c>
      <c r="E121" s="80" t="s">
        <v>99</v>
      </c>
      <c r="F121" s="80" t="s">
        <v>99</v>
      </c>
      <c r="G121" s="997" t="s">
        <v>99</v>
      </c>
      <c r="H121" s="81" t="s">
        <v>99</v>
      </c>
      <c r="I121" s="81" t="s">
        <v>99</v>
      </c>
      <c r="J121" s="89" t="s">
        <v>99</v>
      </c>
      <c r="K121" s="89" t="s">
        <v>99</v>
      </c>
      <c r="L121" s="1003" t="s">
        <v>99</v>
      </c>
    </row>
    <row r="122" spans="1:12" ht="15.75" thickBot="1">
      <c r="A122" s="55" t="s">
        <v>115</v>
      </c>
      <c r="B122" s="47" t="s">
        <v>36</v>
      </c>
      <c r="C122" s="94" t="s">
        <v>99</v>
      </c>
      <c r="D122" s="94" t="s">
        <v>99</v>
      </c>
      <c r="E122" s="95" t="s">
        <v>99</v>
      </c>
      <c r="F122" s="95" t="s">
        <v>99</v>
      </c>
      <c r="G122" s="1006" t="s">
        <v>99</v>
      </c>
      <c r="H122" s="89" t="s">
        <v>99</v>
      </c>
      <c r="I122" s="89" t="s">
        <v>99</v>
      </c>
      <c r="J122" s="89" t="s">
        <v>99</v>
      </c>
      <c r="K122" s="89" t="s">
        <v>99</v>
      </c>
      <c r="L122" s="1003" t="s">
        <v>99</v>
      </c>
    </row>
    <row r="123" spans="1:12" ht="15.75" thickBot="1">
      <c r="A123" s="51"/>
      <c r="B123" s="52"/>
      <c r="C123" s="96"/>
      <c r="D123" s="96"/>
      <c r="E123" s="96"/>
      <c r="F123" s="96"/>
      <c r="G123" s="1007"/>
      <c r="H123" s="97"/>
      <c r="I123" s="97"/>
      <c r="J123" s="97"/>
      <c r="K123" s="97"/>
      <c r="L123" s="1008"/>
    </row>
    <row r="124" spans="1:12" ht="14.25">
      <c r="A124" s="44" t="s">
        <v>24</v>
      </c>
      <c r="B124" s="45" t="s">
        <v>28</v>
      </c>
      <c r="C124" s="85">
        <v>11775.427026451003</v>
      </c>
      <c r="D124" s="85">
        <v>11661.515892101423</v>
      </c>
      <c r="E124" s="86">
        <v>12010.935566980024</v>
      </c>
      <c r="F124" s="86">
        <v>11894.746209943451</v>
      </c>
      <c r="G124" s="1001">
        <v>0.97681240932610114</v>
      </c>
      <c r="H124" s="87">
        <v>354.57152777777782</v>
      </c>
      <c r="I124" s="87">
        <v>-1.4194928177631578</v>
      </c>
      <c r="J124" s="88">
        <v>22.033898305084744</v>
      </c>
      <c r="K124" s="88">
        <v>1.7091988130563798</v>
      </c>
      <c r="L124" s="1002">
        <v>4.2767518041551433E-2</v>
      </c>
    </row>
    <row r="125" spans="1:12" ht="15">
      <c r="A125" s="46" t="s">
        <v>24</v>
      </c>
      <c r="B125" s="47" t="s">
        <v>29</v>
      </c>
      <c r="C125" s="79">
        <v>12613.11862745098</v>
      </c>
      <c r="D125" s="79">
        <v>11486.065686274509</v>
      </c>
      <c r="E125" s="80">
        <v>12865.380999999999</v>
      </c>
      <c r="F125" s="80">
        <v>11715.787</v>
      </c>
      <c r="G125" s="997">
        <v>9.8123497806848068</v>
      </c>
      <c r="H125" s="81">
        <v>333.1</v>
      </c>
      <c r="I125" s="81">
        <v>3.1269349845201306</v>
      </c>
      <c r="J125" s="89">
        <v>60</v>
      </c>
      <c r="K125" s="89">
        <v>0.18991097922848665</v>
      </c>
      <c r="L125" s="1003">
        <v>4.8687988125535098E-2</v>
      </c>
    </row>
    <row r="126" spans="1:12" ht="15">
      <c r="A126" s="46" t="s">
        <v>24</v>
      </c>
      <c r="B126" s="47" t="s">
        <v>30</v>
      </c>
      <c r="C126" s="79">
        <v>11586.475490196079</v>
      </c>
      <c r="D126" s="79">
        <v>11629.445098039216</v>
      </c>
      <c r="E126" s="80">
        <v>11818.205</v>
      </c>
      <c r="F126" s="80">
        <v>11862.034</v>
      </c>
      <c r="G126" s="997">
        <v>-0.36948975192618505</v>
      </c>
      <c r="H126" s="81">
        <v>350.1</v>
      </c>
      <c r="I126" s="81">
        <v>-0.93378607809845915</v>
      </c>
      <c r="J126" s="89">
        <v>10.38961038961039</v>
      </c>
      <c r="K126" s="89">
        <v>1.0089020771513353</v>
      </c>
      <c r="L126" s="1003">
        <v>-7.8514954341391885E-2</v>
      </c>
    </row>
    <row r="127" spans="1:12" ht="15">
      <c r="A127" s="46" t="s">
        <v>24</v>
      </c>
      <c r="B127" s="47" t="s">
        <v>35</v>
      </c>
      <c r="C127" s="79">
        <v>11847.956862745097</v>
      </c>
      <c r="D127" s="79">
        <v>11781.461764705882</v>
      </c>
      <c r="E127" s="80">
        <v>12084.915999999999</v>
      </c>
      <c r="F127" s="80">
        <v>12017.091</v>
      </c>
      <c r="G127" s="997">
        <v>0.56440448025232481</v>
      </c>
      <c r="H127" s="81">
        <v>371.4</v>
      </c>
      <c r="I127" s="81">
        <v>-4.0557995350038869</v>
      </c>
      <c r="J127" s="89">
        <v>38.70967741935484</v>
      </c>
      <c r="K127" s="89">
        <v>0.51038575667655783</v>
      </c>
      <c r="L127" s="1003">
        <v>7.2594484257407943E-2</v>
      </c>
    </row>
    <row r="128" spans="1:12" ht="14.25">
      <c r="A128" s="44" t="s">
        <v>24</v>
      </c>
      <c r="B128" s="48" t="s">
        <v>31</v>
      </c>
      <c r="C128" s="90">
        <v>11300.292894598399</v>
      </c>
      <c r="D128" s="90">
        <v>11165.918135629139</v>
      </c>
      <c r="E128" s="91">
        <v>11526.298752490367</v>
      </c>
      <c r="F128" s="91">
        <v>11389.236498341723</v>
      </c>
      <c r="G128" s="1004">
        <v>1.2034367199996321</v>
      </c>
      <c r="H128" s="92">
        <v>300.24175222450378</v>
      </c>
      <c r="I128" s="92">
        <v>0.91550054054020857</v>
      </c>
      <c r="J128" s="93">
        <v>28.722466960352421</v>
      </c>
      <c r="K128" s="93">
        <v>17.341246290801188</v>
      </c>
      <c r="L128" s="1005">
        <v>1.3124368006161831</v>
      </c>
    </row>
    <row r="129" spans="1:12" ht="15">
      <c r="A129" s="46" t="s">
        <v>24</v>
      </c>
      <c r="B129" s="47" t="s">
        <v>32</v>
      </c>
      <c r="C129" s="79">
        <v>10965.599019607844</v>
      </c>
      <c r="D129" s="79">
        <v>10893.35294117647</v>
      </c>
      <c r="E129" s="80">
        <v>11184.911</v>
      </c>
      <c r="F129" s="80">
        <v>11111.22</v>
      </c>
      <c r="G129" s="997">
        <v>0.66321250051750136</v>
      </c>
      <c r="H129" s="81">
        <v>270.39999999999998</v>
      </c>
      <c r="I129" s="81">
        <v>7.4019245003696763E-2</v>
      </c>
      <c r="J129" s="89">
        <v>18.706697459584294</v>
      </c>
      <c r="K129" s="89">
        <v>6.1008902077151337</v>
      </c>
      <c r="L129" s="1003">
        <v>-1.4065307042669062E-2</v>
      </c>
    </row>
    <row r="130" spans="1:12" ht="15">
      <c r="A130" s="46" t="s">
        <v>24</v>
      </c>
      <c r="B130" s="47" t="s">
        <v>33</v>
      </c>
      <c r="C130" s="79">
        <v>11410.936274509804</v>
      </c>
      <c r="D130" s="79">
        <v>11246.883333333333</v>
      </c>
      <c r="E130" s="80">
        <v>11639.155000000001</v>
      </c>
      <c r="F130" s="80">
        <v>11471.821</v>
      </c>
      <c r="G130" s="997">
        <v>1.4586524667705392</v>
      </c>
      <c r="H130" s="81">
        <v>310.39999999999998</v>
      </c>
      <c r="I130" s="81">
        <v>0.3880983182406173</v>
      </c>
      <c r="J130" s="89">
        <v>35.121951219512191</v>
      </c>
      <c r="K130" s="89">
        <v>9.8635014836795243</v>
      </c>
      <c r="L130" s="1003">
        <v>1.178287530848003</v>
      </c>
    </row>
    <row r="131" spans="1:12" ht="15">
      <c r="A131" s="46" t="s">
        <v>24</v>
      </c>
      <c r="B131" s="47" t="s">
        <v>36</v>
      </c>
      <c r="C131" s="79">
        <v>11730.965686274509</v>
      </c>
      <c r="D131" s="79">
        <v>11706.25588235294</v>
      </c>
      <c r="E131" s="80">
        <v>11965.584999999999</v>
      </c>
      <c r="F131" s="80">
        <v>11940.380999999999</v>
      </c>
      <c r="G131" s="997">
        <v>0.2110820416869422</v>
      </c>
      <c r="H131" s="81">
        <v>359.7</v>
      </c>
      <c r="I131" s="81">
        <v>2.5078369905956146</v>
      </c>
      <c r="J131" s="89">
        <v>33.333333333333329</v>
      </c>
      <c r="K131" s="89">
        <v>1.3768545994065282</v>
      </c>
      <c r="L131" s="1003">
        <v>0.1482145768108496</v>
      </c>
    </row>
    <row r="132" spans="1:12" ht="14.25">
      <c r="A132" s="44" t="s">
        <v>24</v>
      </c>
      <c r="B132" s="48" t="s">
        <v>37</v>
      </c>
      <c r="C132" s="90">
        <v>9597.8730490867383</v>
      </c>
      <c r="D132" s="90">
        <v>9291.1573475849254</v>
      </c>
      <c r="E132" s="91">
        <v>9789.8305100684738</v>
      </c>
      <c r="F132" s="91">
        <v>9476.980494536625</v>
      </c>
      <c r="G132" s="1004">
        <v>3.3011571112993576</v>
      </c>
      <c r="H132" s="92">
        <v>235.54647550776585</v>
      </c>
      <c r="I132" s="92">
        <v>0.24356188824765057</v>
      </c>
      <c r="J132" s="93">
        <v>32.646592709984148</v>
      </c>
      <c r="K132" s="93">
        <v>9.9347181008902083</v>
      </c>
      <c r="L132" s="1005">
        <v>1.0235473622939644</v>
      </c>
    </row>
    <row r="133" spans="1:12" ht="15">
      <c r="A133" s="46" t="s">
        <v>24</v>
      </c>
      <c r="B133" s="47" t="s">
        <v>101</v>
      </c>
      <c r="C133" s="101">
        <v>8984.6980392156856</v>
      </c>
      <c r="D133" s="101">
        <v>8689.197058823529</v>
      </c>
      <c r="E133" s="102">
        <v>9164.3919999999998</v>
      </c>
      <c r="F133" s="102">
        <v>8862.9809999999998</v>
      </c>
      <c r="G133" s="1011">
        <v>3.4007858078450139</v>
      </c>
      <c r="H133" s="103">
        <v>215.4</v>
      </c>
      <c r="I133" s="103">
        <v>-0.73732718894008953</v>
      </c>
      <c r="J133" s="104">
        <v>46.917808219178085</v>
      </c>
      <c r="K133" s="104">
        <v>5.0919881305637977</v>
      </c>
      <c r="L133" s="1012">
        <v>0.9682767903576126</v>
      </c>
    </row>
    <row r="134" spans="1:12" ht="15">
      <c r="A134" s="46" t="s">
        <v>24</v>
      </c>
      <c r="B134" s="47" t="s">
        <v>38</v>
      </c>
      <c r="C134" s="79">
        <v>9908.5843137254888</v>
      </c>
      <c r="D134" s="79">
        <v>9762.3470588235286</v>
      </c>
      <c r="E134" s="80">
        <v>10106.755999999999</v>
      </c>
      <c r="F134" s="80">
        <v>9957.5939999999991</v>
      </c>
      <c r="G134" s="997">
        <v>1.4979723013410697</v>
      </c>
      <c r="H134" s="81">
        <v>242.5</v>
      </c>
      <c r="I134" s="81">
        <v>2.710715798390515</v>
      </c>
      <c r="J134" s="89">
        <v>7.2874493927125501</v>
      </c>
      <c r="K134" s="89">
        <v>3.1454005934718103</v>
      </c>
      <c r="L134" s="1003">
        <v>-0.34280728677109318</v>
      </c>
    </row>
    <row r="135" spans="1:12" ht="15.75" thickBot="1">
      <c r="A135" s="46" t="s">
        <v>24</v>
      </c>
      <c r="B135" s="47" t="s">
        <v>39</v>
      </c>
      <c r="C135" s="79">
        <v>10504.049019607843</v>
      </c>
      <c r="D135" s="79">
        <v>9692.2529411764699</v>
      </c>
      <c r="E135" s="80">
        <v>10714.13</v>
      </c>
      <c r="F135" s="80">
        <v>9886.098</v>
      </c>
      <c r="G135" s="997">
        <v>8.3757211389164787</v>
      </c>
      <c r="H135" s="81">
        <v>283.10000000000002</v>
      </c>
      <c r="I135" s="81">
        <v>-2.0415224913494732</v>
      </c>
      <c r="J135" s="89">
        <v>55.434782608695656</v>
      </c>
      <c r="K135" s="89">
        <v>1.6973293768545994</v>
      </c>
      <c r="L135" s="1003">
        <v>0.39807785870744494</v>
      </c>
    </row>
    <row r="136" spans="1:12" ht="15.75" thickBot="1">
      <c r="A136" s="51"/>
      <c r="B136" s="52"/>
      <c r="C136" s="96"/>
      <c r="D136" s="96"/>
      <c r="E136" s="96"/>
      <c r="F136" s="96"/>
      <c r="G136" s="1007"/>
      <c r="H136" s="97"/>
      <c r="I136" s="97"/>
      <c r="J136" s="97"/>
      <c r="K136" s="97"/>
      <c r="L136" s="1008"/>
    </row>
    <row r="137" spans="1:12" ht="14.25">
      <c r="A137" s="44" t="s">
        <v>116</v>
      </c>
      <c r="B137" s="48" t="s">
        <v>25</v>
      </c>
      <c r="C137" s="90">
        <v>14584.721228416736</v>
      </c>
      <c r="D137" s="90">
        <v>14681.766903681613</v>
      </c>
      <c r="E137" s="91">
        <v>14876.415652985072</v>
      </c>
      <c r="F137" s="91">
        <v>14975.402241755246</v>
      </c>
      <c r="G137" s="1004">
        <v>-0.66099452403471692</v>
      </c>
      <c r="H137" s="92">
        <v>340.29285714285714</v>
      </c>
      <c r="I137" s="92">
        <v>1.0935235047884964</v>
      </c>
      <c r="J137" s="93">
        <v>15.596330275229359</v>
      </c>
      <c r="K137" s="93">
        <v>1.4955489614243322</v>
      </c>
      <c r="L137" s="1005">
        <v>-4.3781641597839815E-2</v>
      </c>
    </row>
    <row r="138" spans="1:12" ht="15">
      <c r="A138" s="46" t="s">
        <v>116</v>
      </c>
      <c r="B138" s="47" t="s">
        <v>26</v>
      </c>
      <c r="C138" s="79">
        <v>14350.654901960785</v>
      </c>
      <c r="D138" s="79">
        <v>14340.236274509803</v>
      </c>
      <c r="E138" s="80">
        <v>14637.668</v>
      </c>
      <c r="F138" s="80">
        <v>14627.040999999999</v>
      </c>
      <c r="G138" s="997">
        <v>7.2653108718300635E-2</v>
      </c>
      <c r="H138" s="81">
        <v>310</v>
      </c>
      <c r="I138" s="81">
        <v>4.4826423997303717</v>
      </c>
      <c r="J138" s="89">
        <v>33.333333333333329</v>
      </c>
      <c r="K138" s="89">
        <v>0.33234421364985162</v>
      </c>
      <c r="L138" s="1003">
        <v>3.5775932333653337E-2</v>
      </c>
    </row>
    <row r="139" spans="1:12" ht="15">
      <c r="A139" s="46" t="s">
        <v>116</v>
      </c>
      <c r="B139" s="47" t="s">
        <v>27</v>
      </c>
      <c r="C139" s="79">
        <v>14706.753921568627</v>
      </c>
      <c r="D139" s="79">
        <v>14780.190196078431</v>
      </c>
      <c r="E139" s="80">
        <v>15000.888999999999</v>
      </c>
      <c r="F139" s="80">
        <v>15075.794</v>
      </c>
      <c r="G139" s="997">
        <v>-0.4968560859879132</v>
      </c>
      <c r="H139" s="81">
        <v>341.6</v>
      </c>
      <c r="I139" s="81">
        <v>2.928257686677093E-2</v>
      </c>
      <c r="J139" s="89">
        <v>8.2191780821917799</v>
      </c>
      <c r="K139" s="89">
        <v>0.93768545994065278</v>
      </c>
      <c r="L139" s="1003">
        <v>-9.3242375110893505E-2</v>
      </c>
    </row>
    <row r="140" spans="1:12" ht="15">
      <c r="A140" s="46" t="s">
        <v>116</v>
      </c>
      <c r="B140" s="47" t="s">
        <v>34</v>
      </c>
      <c r="C140" s="79">
        <v>14409.691176470587</v>
      </c>
      <c r="D140" s="79">
        <v>14622.823529411766</v>
      </c>
      <c r="E140" s="80">
        <v>14697.885</v>
      </c>
      <c r="F140" s="80">
        <v>14915.28</v>
      </c>
      <c r="G140" s="997">
        <v>-1.4575321415353948</v>
      </c>
      <c r="H140" s="81">
        <v>379.5</v>
      </c>
      <c r="I140" s="81">
        <v>2.9292107404393848</v>
      </c>
      <c r="J140" s="89">
        <v>26.666666666666668</v>
      </c>
      <c r="K140" s="89">
        <v>0.22551928783382788</v>
      </c>
      <c r="L140" s="1003">
        <v>1.3684801179400546E-2</v>
      </c>
    </row>
    <row r="141" spans="1:12" ht="14.25">
      <c r="A141" s="44" t="s">
        <v>116</v>
      </c>
      <c r="B141" s="48" t="s">
        <v>28</v>
      </c>
      <c r="C141" s="90">
        <v>14099.281322014502</v>
      </c>
      <c r="D141" s="90">
        <v>14224.643580106725</v>
      </c>
      <c r="E141" s="91">
        <v>14381.266948454791</v>
      </c>
      <c r="F141" s="91">
        <v>14509.13645170886</v>
      </c>
      <c r="G141" s="1004">
        <v>-0.88130333379702153</v>
      </c>
      <c r="H141" s="92">
        <v>315.40180831826405</v>
      </c>
      <c r="I141" s="92">
        <v>0.71461945203369048</v>
      </c>
      <c r="J141" s="93">
        <v>5.1330798479087454</v>
      </c>
      <c r="K141" s="93">
        <v>6.5637982195845694</v>
      </c>
      <c r="L141" s="1005">
        <v>-0.86453111243068204</v>
      </c>
    </row>
    <row r="142" spans="1:12" ht="15">
      <c r="A142" s="46" t="s">
        <v>116</v>
      </c>
      <c r="B142" s="47" t="s">
        <v>29</v>
      </c>
      <c r="C142" s="79">
        <v>13952.756862745098</v>
      </c>
      <c r="D142" s="79">
        <v>13985.346078431372</v>
      </c>
      <c r="E142" s="80">
        <v>14231.812</v>
      </c>
      <c r="F142" s="80">
        <v>14265.053</v>
      </c>
      <c r="G142" s="997">
        <v>-0.23302402031033453</v>
      </c>
      <c r="H142" s="81">
        <v>291.39999999999998</v>
      </c>
      <c r="I142" s="81">
        <v>3.8118988243676482</v>
      </c>
      <c r="J142" s="89">
        <v>-5.7142857142857144</v>
      </c>
      <c r="K142" s="89">
        <v>0.78338278931750738</v>
      </c>
      <c r="L142" s="1003">
        <v>-0.20517814840315363</v>
      </c>
    </row>
    <row r="143" spans="1:12" ht="15">
      <c r="A143" s="46" t="s">
        <v>116</v>
      </c>
      <c r="B143" s="47" t="s">
        <v>30</v>
      </c>
      <c r="C143" s="79">
        <v>14178.342156862744</v>
      </c>
      <c r="D143" s="79">
        <v>14350.903921568628</v>
      </c>
      <c r="E143" s="80">
        <v>14461.909</v>
      </c>
      <c r="F143" s="80">
        <v>14637.922</v>
      </c>
      <c r="G143" s="997">
        <v>-1.2024452651134554</v>
      </c>
      <c r="H143" s="81">
        <v>310.8</v>
      </c>
      <c r="I143" s="81">
        <v>-0.12853470437017264</v>
      </c>
      <c r="J143" s="89">
        <v>-1.1111111111111112</v>
      </c>
      <c r="K143" s="89">
        <v>4.2255192878338281</v>
      </c>
      <c r="L143" s="1003">
        <v>-0.85850839187242745</v>
      </c>
    </row>
    <row r="144" spans="1:12" ht="15">
      <c r="A144" s="46" t="s">
        <v>116</v>
      </c>
      <c r="B144" s="47" t="s">
        <v>35</v>
      </c>
      <c r="C144" s="79">
        <v>13966.150980392156</v>
      </c>
      <c r="D144" s="79">
        <v>13938.807843137256</v>
      </c>
      <c r="E144" s="80">
        <v>14245.474</v>
      </c>
      <c r="F144" s="80">
        <v>14217.584000000001</v>
      </c>
      <c r="G144" s="997">
        <v>0.19616553698574538</v>
      </c>
      <c r="H144" s="81">
        <v>340</v>
      </c>
      <c r="I144" s="81">
        <v>-1.2202208018593808</v>
      </c>
      <c r="J144" s="89">
        <v>36.458333333333329</v>
      </c>
      <c r="K144" s="89">
        <v>1.5548961424332344</v>
      </c>
      <c r="L144" s="1003">
        <v>0.19915542784489948</v>
      </c>
    </row>
    <row r="145" spans="1:12" ht="14.25">
      <c r="A145" s="44" t="s">
        <v>116</v>
      </c>
      <c r="B145" s="48" t="s">
        <v>31</v>
      </c>
      <c r="C145" s="90">
        <v>13051.347134272452</v>
      </c>
      <c r="D145" s="90">
        <v>13422.476874823395</v>
      </c>
      <c r="E145" s="91">
        <v>13312.3740769579</v>
      </c>
      <c r="F145" s="91">
        <v>13690.926412319863</v>
      </c>
      <c r="G145" s="1004">
        <v>-2.7649869991363056</v>
      </c>
      <c r="H145" s="92">
        <v>275.50977130977134</v>
      </c>
      <c r="I145" s="92">
        <v>2.4970452074133644E-2</v>
      </c>
      <c r="J145" s="93">
        <v>3.7756202804746493</v>
      </c>
      <c r="K145" s="93">
        <v>11.41839762611276</v>
      </c>
      <c r="L145" s="1005">
        <v>-1.6729736491308493</v>
      </c>
    </row>
    <row r="146" spans="1:12" ht="15">
      <c r="A146" s="46" t="s">
        <v>116</v>
      </c>
      <c r="B146" s="47" t="s">
        <v>32</v>
      </c>
      <c r="C146" s="79">
        <v>12509.7</v>
      </c>
      <c r="D146" s="79">
        <v>12925.554901960784</v>
      </c>
      <c r="E146" s="80">
        <v>12759.894</v>
      </c>
      <c r="F146" s="80">
        <v>13184.066000000001</v>
      </c>
      <c r="G146" s="997">
        <v>-3.217307923064102</v>
      </c>
      <c r="H146" s="81">
        <v>249.8</v>
      </c>
      <c r="I146" s="81">
        <v>3.1379025598678876</v>
      </c>
      <c r="J146" s="89">
        <v>17.431192660550458</v>
      </c>
      <c r="K146" s="89">
        <v>3.0385756676557865</v>
      </c>
      <c r="L146" s="1003">
        <v>-4.0085538388557662E-2</v>
      </c>
    </row>
    <row r="147" spans="1:12" ht="15">
      <c r="A147" s="46" t="s">
        <v>116</v>
      </c>
      <c r="B147" s="47" t="s">
        <v>33</v>
      </c>
      <c r="C147" s="79">
        <v>13251.4</v>
      </c>
      <c r="D147" s="79">
        <v>13620.869607843137</v>
      </c>
      <c r="E147" s="80">
        <v>13516.428</v>
      </c>
      <c r="F147" s="80">
        <v>13893.287</v>
      </c>
      <c r="G147" s="997">
        <v>-2.7125258407171779</v>
      </c>
      <c r="H147" s="81">
        <v>280.60000000000002</v>
      </c>
      <c r="I147" s="81">
        <v>0.57347670250896876</v>
      </c>
      <c r="J147" s="81">
        <v>3.4257748776508974</v>
      </c>
      <c r="K147" s="81">
        <v>7.525222551928783</v>
      </c>
      <c r="L147" s="998">
        <v>-1.1317468026821462</v>
      </c>
    </row>
    <row r="148" spans="1:12" ht="15.75" thickBot="1">
      <c r="A148" s="56" t="s">
        <v>116</v>
      </c>
      <c r="B148" s="57" t="s">
        <v>36</v>
      </c>
      <c r="C148" s="82">
        <v>13010.309803921567</v>
      </c>
      <c r="D148" s="82">
        <v>13178.186274509804</v>
      </c>
      <c r="E148" s="83">
        <v>13270.516</v>
      </c>
      <c r="F148" s="83">
        <v>13441.75</v>
      </c>
      <c r="G148" s="999">
        <v>-1.2738966280432262</v>
      </c>
      <c r="H148" s="84">
        <v>322.10000000000002</v>
      </c>
      <c r="I148" s="84">
        <v>-1.8586227909810988</v>
      </c>
      <c r="J148" s="84">
        <v>-25</v>
      </c>
      <c r="K148" s="84">
        <v>0.85459940652818989</v>
      </c>
      <c r="L148" s="1000">
        <v>-0.50114130806014501</v>
      </c>
    </row>
    <row r="149" spans="1:12">
      <c r="G149" s="65"/>
      <c r="H149" s="65"/>
      <c r="I149" s="65"/>
      <c r="J149" s="65"/>
      <c r="K149" s="65"/>
      <c r="L149" s="65"/>
    </row>
    <row r="150" spans="1:12" ht="13.5" thickBot="1">
      <c r="G150" s="65"/>
      <c r="H150" s="65"/>
      <c r="I150" s="65"/>
      <c r="J150" s="65"/>
      <c r="K150" s="65"/>
      <c r="L150" s="1092"/>
    </row>
    <row r="151" spans="1:12" ht="21" thickBot="1">
      <c r="A151" s="962" t="s">
        <v>334</v>
      </c>
      <c r="B151" s="953"/>
      <c r="C151" s="953"/>
      <c r="D151" s="953"/>
      <c r="E151" s="953"/>
      <c r="F151" s="953"/>
      <c r="G151" s="1065"/>
      <c r="H151" s="1065"/>
      <c r="I151" s="1065"/>
      <c r="J151" s="1065"/>
      <c r="K151" s="1065"/>
      <c r="L151" s="1066"/>
    </row>
    <row r="152" spans="1:12" ht="12.75" customHeight="1">
      <c r="A152" s="27"/>
      <c r="B152" s="28"/>
      <c r="C152" s="3" t="s">
        <v>9</v>
      </c>
      <c r="D152" s="3" t="s">
        <v>9</v>
      </c>
      <c r="E152" s="3"/>
      <c r="F152" s="3"/>
      <c r="G152" s="954"/>
      <c r="H152" s="1463" t="s">
        <v>10</v>
      </c>
      <c r="I152" s="1464"/>
      <c r="J152" s="984" t="s">
        <v>11</v>
      </c>
      <c r="K152" s="955" t="s">
        <v>12</v>
      </c>
      <c r="L152" s="956"/>
    </row>
    <row r="153" spans="1:12" ht="15.75" customHeight="1">
      <c r="A153" s="29" t="s">
        <v>13</v>
      </c>
      <c r="B153" s="30" t="s">
        <v>14</v>
      </c>
      <c r="C153" s="957" t="s">
        <v>40</v>
      </c>
      <c r="D153" s="957" t="s">
        <v>40</v>
      </c>
      <c r="E153" s="958" t="s">
        <v>41</v>
      </c>
      <c r="F153" s="959"/>
      <c r="G153" s="985"/>
      <c r="H153" s="1461" t="s">
        <v>15</v>
      </c>
      <c r="I153" s="1462"/>
      <c r="J153" s="986" t="s">
        <v>16</v>
      </c>
      <c r="K153" s="960" t="s">
        <v>17</v>
      </c>
      <c r="L153" s="961"/>
    </row>
    <row r="154" spans="1:12" ht="26.25" thickBot="1">
      <c r="A154" s="31" t="s">
        <v>18</v>
      </c>
      <c r="B154" s="32" t="s">
        <v>19</v>
      </c>
      <c r="C154" s="876" t="s">
        <v>516</v>
      </c>
      <c r="D154" s="1378" t="s">
        <v>520</v>
      </c>
      <c r="E154" s="951" t="s">
        <v>516</v>
      </c>
      <c r="F154" s="1234" t="s">
        <v>520</v>
      </c>
      <c r="G154" s="983" t="s">
        <v>20</v>
      </c>
      <c r="H154" s="66" t="s">
        <v>516</v>
      </c>
      <c r="I154" s="889" t="s">
        <v>20</v>
      </c>
      <c r="J154" s="987" t="s">
        <v>20</v>
      </c>
      <c r="K154" s="952" t="s">
        <v>516</v>
      </c>
      <c r="L154" s="988" t="s">
        <v>21</v>
      </c>
    </row>
    <row r="155" spans="1:12" ht="15" thickBot="1">
      <c r="A155" s="33" t="s">
        <v>22</v>
      </c>
      <c r="B155" s="34" t="s">
        <v>23</v>
      </c>
      <c r="C155" s="67">
        <v>12854.933594432036</v>
      </c>
      <c r="D155" s="67">
        <v>12857.158286232714</v>
      </c>
      <c r="E155" s="68">
        <v>13112.032266320677</v>
      </c>
      <c r="F155" s="1235">
        <v>13114.301451957368</v>
      </c>
      <c r="G155" s="989">
        <v>-1.7303137685250308E-2</v>
      </c>
      <c r="H155" s="69">
        <v>318.68891120932102</v>
      </c>
      <c r="I155" s="69">
        <v>-0.26347634603729186</v>
      </c>
      <c r="J155" s="70">
        <v>21.552987139833956</v>
      </c>
      <c r="K155" s="69">
        <v>100</v>
      </c>
      <c r="L155" s="990" t="s">
        <v>23</v>
      </c>
    </row>
    <row r="156" spans="1:12" ht="15" thickBot="1">
      <c r="A156" s="35"/>
      <c r="B156" s="36"/>
      <c r="C156" s="71"/>
      <c r="D156" s="71"/>
      <c r="E156" s="71"/>
      <c r="F156" s="71"/>
      <c r="G156" s="991"/>
      <c r="H156" s="70"/>
      <c r="I156" s="70"/>
      <c r="J156" s="70"/>
      <c r="K156" s="70"/>
      <c r="L156" s="992"/>
    </row>
    <row r="157" spans="1:12" ht="15">
      <c r="A157" s="37" t="s">
        <v>107</v>
      </c>
      <c r="B157" s="38" t="s">
        <v>23</v>
      </c>
      <c r="C157" s="72">
        <v>12926.81808278867</v>
      </c>
      <c r="D157" s="72">
        <v>12469.107858699032</v>
      </c>
      <c r="E157" s="73">
        <v>13185.354444444443</v>
      </c>
      <c r="F157" s="73">
        <v>12718.490015873012</v>
      </c>
      <c r="G157" s="993">
        <v>3.6707535877983291</v>
      </c>
      <c r="H157" s="74">
        <v>239.98888888888891</v>
      </c>
      <c r="I157" s="74">
        <v>1.5825984714873687</v>
      </c>
      <c r="J157" s="74">
        <v>12.5</v>
      </c>
      <c r="K157" s="74">
        <v>0.12053033346725592</v>
      </c>
      <c r="L157" s="994">
        <v>-9.6991960785685893E-3</v>
      </c>
    </row>
    <row r="158" spans="1:12" ht="15">
      <c r="A158" s="46" t="s">
        <v>108</v>
      </c>
      <c r="B158" s="75" t="s">
        <v>23</v>
      </c>
      <c r="C158" s="76">
        <v>13980.102912068049</v>
      </c>
      <c r="D158" s="76">
        <v>14016.863439805787</v>
      </c>
      <c r="E158" s="77">
        <v>14259.704970309411</v>
      </c>
      <c r="F158" s="77">
        <v>14297.200708601904</v>
      </c>
      <c r="G158" s="995">
        <v>-0.26225929856278668</v>
      </c>
      <c r="H158" s="78">
        <v>350.46569683908046</v>
      </c>
      <c r="I158" s="78">
        <v>-0.29741252908902893</v>
      </c>
      <c r="J158" s="78">
        <v>19.690455717970764</v>
      </c>
      <c r="K158" s="78">
        <v>37.284049819204498</v>
      </c>
      <c r="L158" s="996">
        <v>-0.58018589624398231</v>
      </c>
    </row>
    <row r="159" spans="1:12" ht="15">
      <c r="A159" s="39" t="s">
        <v>109</v>
      </c>
      <c r="B159" s="40" t="s">
        <v>23</v>
      </c>
      <c r="C159" s="79">
        <v>13945.587223595567</v>
      </c>
      <c r="D159" s="79">
        <v>14028.055114077291</v>
      </c>
      <c r="E159" s="80">
        <v>14224.498968067479</v>
      </c>
      <c r="F159" s="80">
        <v>14308.616216358838</v>
      </c>
      <c r="G159" s="997">
        <v>-0.58787828969225453</v>
      </c>
      <c r="H159" s="81">
        <v>382.27984644913624</v>
      </c>
      <c r="I159" s="81">
        <v>0.6240323268843837</v>
      </c>
      <c r="J159" s="81">
        <v>21.445221445221446</v>
      </c>
      <c r="K159" s="81">
        <v>6.9773670818267046</v>
      </c>
      <c r="L159" s="998">
        <v>-6.191440068134213E-3</v>
      </c>
    </row>
    <row r="160" spans="1:12" ht="15">
      <c r="A160" s="39" t="s">
        <v>110</v>
      </c>
      <c r="B160" s="40" t="s">
        <v>23</v>
      </c>
      <c r="C160" s="79" t="s">
        <v>253</v>
      </c>
      <c r="D160" s="79" t="s">
        <v>99</v>
      </c>
      <c r="E160" s="80" t="s">
        <v>253</v>
      </c>
      <c r="F160" s="80" t="s">
        <v>99</v>
      </c>
      <c r="G160" s="997" t="s">
        <v>99</v>
      </c>
      <c r="H160" s="81" t="s">
        <v>253</v>
      </c>
      <c r="I160" s="81" t="s">
        <v>99</v>
      </c>
      <c r="J160" s="81" t="s">
        <v>99</v>
      </c>
      <c r="K160" s="81">
        <v>0.12053033346725592</v>
      </c>
      <c r="L160" s="998" t="s">
        <v>99</v>
      </c>
    </row>
    <row r="161" spans="1:12" ht="15">
      <c r="A161" s="39" t="s">
        <v>97</v>
      </c>
      <c r="B161" s="40" t="s">
        <v>23</v>
      </c>
      <c r="C161" s="79">
        <v>10611.294842660624</v>
      </c>
      <c r="D161" s="79">
        <v>10614.212621343977</v>
      </c>
      <c r="E161" s="80">
        <v>10823.520739513837</v>
      </c>
      <c r="F161" s="80">
        <v>10826.496873770857</v>
      </c>
      <c r="G161" s="997">
        <v>-2.7489355898954199E-2</v>
      </c>
      <c r="H161" s="81">
        <v>289.70306722689077</v>
      </c>
      <c r="I161" s="81">
        <v>0.26982273759315745</v>
      </c>
      <c r="J161" s="81">
        <v>17.183653372722794</v>
      </c>
      <c r="K161" s="81">
        <v>31.873577072452125</v>
      </c>
      <c r="L161" s="998">
        <v>-1.1884447409940684</v>
      </c>
    </row>
    <row r="162" spans="1:12" ht="15.75" thickBot="1">
      <c r="A162" s="41" t="s">
        <v>111</v>
      </c>
      <c r="B162" s="42" t="s">
        <v>23</v>
      </c>
      <c r="C162" s="82">
        <v>13298.805178633513</v>
      </c>
      <c r="D162" s="82">
        <v>13309.071278156567</v>
      </c>
      <c r="E162" s="83">
        <v>13564.781282206182</v>
      </c>
      <c r="F162" s="83">
        <v>13575.252703719698</v>
      </c>
      <c r="G162" s="999">
        <v>-7.7136107460056502E-2</v>
      </c>
      <c r="H162" s="84">
        <v>289.03775510204082</v>
      </c>
      <c r="I162" s="84">
        <v>-0.93403927438547518</v>
      </c>
      <c r="J162" s="84">
        <v>30.763528539659006</v>
      </c>
      <c r="K162" s="84">
        <v>23.623945359582159</v>
      </c>
      <c r="L162" s="1000">
        <v>1.6639909399175004</v>
      </c>
    </row>
    <row r="163" spans="1:12" ht="15" thickBot="1">
      <c r="A163" s="35"/>
      <c r="B163" s="43"/>
      <c r="C163" s="71"/>
      <c r="D163" s="71"/>
      <c r="E163" s="71"/>
      <c r="F163" s="71"/>
      <c r="G163" s="991"/>
      <c r="H163" s="70"/>
      <c r="I163" s="70"/>
      <c r="J163" s="70"/>
      <c r="K163" s="70"/>
      <c r="L163" s="992"/>
    </row>
    <row r="164" spans="1:12" ht="14.25">
      <c r="A164" s="44" t="s">
        <v>112</v>
      </c>
      <c r="B164" s="45" t="s">
        <v>25</v>
      </c>
      <c r="C164" s="85" t="s">
        <v>253</v>
      </c>
      <c r="D164" s="85" t="s">
        <v>99</v>
      </c>
      <c r="E164" s="86" t="s">
        <v>253</v>
      </c>
      <c r="F164" s="86" t="s">
        <v>99</v>
      </c>
      <c r="G164" s="1001" t="s">
        <v>99</v>
      </c>
      <c r="H164" s="87" t="s">
        <v>253</v>
      </c>
      <c r="I164" s="87" t="s">
        <v>99</v>
      </c>
      <c r="J164" s="88" t="s">
        <v>99</v>
      </c>
      <c r="K164" s="88">
        <v>1.3392259274139548E-2</v>
      </c>
      <c r="L164" s="1002" t="s">
        <v>99</v>
      </c>
    </row>
    <row r="165" spans="1:12" ht="15">
      <c r="A165" s="46" t="s">
        <v>112</v>
      </c>
      <c r="B165" s="47" t="s">
        <v>26</v>
      </c>
      <c r="C165" s="79" t="s">
        <v>253</v>
      </c>
      <c r="D165" s="79" t="s">
        <v>99</v>
      </c>
      <c r="E165" s="80" t="s">
        <v>253</v>
      </c>
      <c r="F165" s="80" t="s">
        <v>99</v>
      </c>
      <c r="G165" s="997" t="s">
        <v>99</v>
      </c>
      <c r="H165" s="81" t="s">
        <v>253</v>
      </c>
      <c r="I165" s="81" t="s">
        <v>99</v>
      </c>
      <c r="J165" s="89" t="s">
        <v>99</v>
      </c>
      <c r="K165" s="89">
        <v>1.3392259274139548E-2</v>
      </c>
      <c r="L165" s="1003" t="s">
        <v>99</v>
      </c>
    </row>
    <row r="166" spans="1:12" ht="15">
      <c r="A166" s="46" t="s">
        <v>112</v>
      </c>
      <c r="B166" s="47" t="s">
        <v>27</v>
      </c>
      <c r="C166" s="79" t="s">
        <v>99</v>
      </c>
      <c r="D166" s="79" t="s">
        <v>99</v>
      </c>
      <c r="E166" s="80" t="s">
        <v>99</v>
      </c>
      <c r="F166" s="80" t="s">
        <v>99</v>
      </c>
      <c r="G166" s="997" t="s">
        <v>99</v>
      </c>
      <c r="H166" s="81" t="s">
        <v>99</v>
      </c>
      <c r="I166" s="81" t="s">
        <v>99</v>
      </c>
      <c r="J166" s="89" t="s">
        <v>99</v>
      </c>
      <c r="K166" s="89" t="s">
        <v>99</v>
      </c>
      <c r="L166" s="1003" t="s">
        <v>99</v>
      </c>
    </row>
    <row r="167" spans="1:12" ht="14.25">
      <c r="A167" s="44" t="s">
        <v>112</v>
      </c>
      <c r="B167" s="48" t="s">
        <v>28</v>
      </c>
      <c r="C167" s="90" t="s">
        <v>99</v>
      </c>
      <c r="D167" s="90" t="s">
        <v>253</v>
      </c>
      <c r="E167" s="91" t="s">
        <v>99</v>
      </c>
      <c r="F167" s="91" t="s">
        <v>253</v>
      </c>
      <c r="G167" s="1004" t="s">
        <v>99</v>
      </c>
      <c r="H167" s="92" t="s">
        <v>99</v>
      </c>
      <c r="I167" s="92" t="s">
        <v>99</v>
      </c>
      <c r="J167" s="93" t="s">
        <v>99</v>
      </c>
      <c r="K167" s="93" t="s">
        <v>99</v>
      </c>
      <c r="L167" s="1005" t="s">
        <v>99</v>
      </c>
    </row>
    <row r="168" spans="1:12" ht="15">
      <c r="A168" s="46" t="s">
        <v>112</v>
      </c>
      <c r="B168" s="47" t="s">
        <v>29</v>
      </c>
      <c r="C168" s="79" t="s">
        <v>99</v>
      </c>
      <c r="D168" s="79" t="s">
        <v>99</v>
      </c>
      <c r="E168" s="80" t="s">
        <v>99</v>
      </c>
      <c r="F168" s="80" t="s">
        <v>99</v>
      </c>
      <c r="G168" s="997" t="s">
        <v>99</v>
      </c>
      <c r="H168" s="81" t="s">
        <v>99</v>
      </c>
      <c r="I168" s="81" t="s">
        <v>99</v>
      </c>
      <c r="J168" s="89" t="s">
        <v>99</v>
      </c>
      <c r="K168" s="89" t="s">
        <v>99</v>
      </c>
      <c r="L168" s="1003" t="s">
        <v>99</v>
      </c>
    </row>
    <row r="169" spans="1:12" ht="15">
      <c r="A169" s="46" t="s">
        <v>112</v>
      </c>
      <c r="B169" s="47" t="s">
        <v>30</v>
      </c>
      <c r="C169" s="79" t="s">
        <v>99</v>
      </c>
      <c r="D169" s="79" t="s">
        <v>253</v>
      </c>
      <c r="E169" s="80" t="s">
        <v>99</v>
      </c>
      <c r="F169" s="80" t="s">
        <v>253</v>
      </c>
      <c r="G169" s="997" t="s">
        <v>99</v>
      </c>
      <c r="H169" s="81" t="s">
        <v>99</v>
      </c>
      <c r="I169" s="81" t="s">
        <v>99</v>
      </c>
      <c r="J169" s="89" t="s">
        <v>99</v>
      </c>
      <c r="K169" s="89" t="s">
        <v>99</v>
      </c>
      <c r="L169" s="1003" t="s">
        <v>99</v>
      </c>
    </row>
    <row r="170" spans="1:12" ht="14.25">
      <c r="A170" s="44" t="s">
        <v>112</v>
      </c>
      <c r="B170" s="48" t="s">
        <v>31</v>
      </c>
      <c r="C170" s="90">
        <v>12781.048185231542</v>
      </c>
      <c r="D170" s="90">
        <v>11899.676492374725</v>
      </c>
      <c r="E170" s="91">
        <v>13036.669148936173</v>
      </c>
      <c r="F170" s="91">
        <v>12137.670022222219</v>
      </c>
      <c r="G170" s="1004">
        <v>7.4066861684987648</v>
      </c>
      <c r="H170" s="92">
        <v>234.98750000000001</v>
      </c>
      <c r="I170" s="92">
        <v>4.4388888888888935</v>
      </c>
      <c r="J170" s="93">
        <v>33.333333333333329</v>
      </c>
      <c r="K170" s="93">
        <v>0.10713807419311638</v>
      </c>
      <c r="L170" s="1005">
        <v>9.4659270337480034E-3</v>
      </c>
    </row>
    <row r="171" spans="1:12" ht="15">
      <c r="A171" s="46" t="s">
        <v>112</v>
      </c>
      <c r="B171" s="47" t="s">
        <v>32</v>
      </c>
      <c r="C171" s="79">
        <v>12922.407843137255</v>
      </c>
      <c r="D171" s="79">
        <v>11759.163725490196</v>
      </c>
      <c r="E171" s="80">
        <v>13180.856</v>
      </c>
      <c r="F171" s="80">
        <v>11994.347</v>
      </c>
      <c r="G171" s="997">
        <v>9.8922350670695121</v>
      </c>
      <c r="H171" s="81">
        <v>242</v>
      </c>
      <c r="I171" s="81">
        <v>11.264367816091953</v>
      </c>
      <c r="J171" s="89">
        <v>25</v>
      </c>
      <c r="K171" s="89">
        <v>6.696129637069774E-2</v>
      </c>
      <c r="L171" s="1003">
        <v>1.8465315977854863E-3</v>
      </c>
    </row>
    <row r="172" spans="1:12" ht="15.75" thickBot="1">
      <c r="A172" s="49" t="s">
        <v>112</v>
      </c>
      <c r="B172" s="50" t="s">
        <v>33</v>
      </c>
      <c r="C172" s="94" t="s">
        <v>253</v>
      </c>
      <c r="D172" s="94" t="s">
        <v>253</v>
      </c>
      <c r="E172" s="95" t="s">
        <v>253</v>
      </c>
      <c r="F172" s="95" t="s">
        <v>253</v>
      </c>
      <c r="G172" s="1006" t="s">
        <v>99</v>
      </c>
      <c r="H172" s="89" t="s">
        <v>253</v>
      </c>
      <c r="I172" s="89" t="s">
        <v>99</v>
      </c>
      <c r="J172" s="89" t="s">
        <v>99</v>
      </c>
      <c r="K172" s="89">
        <v>4.0176777822418644E-2</v>
      </c>
      <c r="L172" s="1003" t="s">
        <v>99</v>
      </c>
    </row>
    <row r="173" spans="1:12" ht="15" thickBot="1">
      <c r="A173" s="35"/>
      <c r="B173" s="43"/>
      <c r="C173" s="71"/>
      <c r="D173" s="71"/>
      <c r="E173" s="71"/>
      <c r="F173" s="71"/>
      <c r="G173" s="991"/>
      <c r="H173" s="70"/>
      <c r="I173" s="70"/>
      <c r="J173" s="70"/>
      <c r="K173" s="70"/>
      <c r="L173" s="992"/>
    </row>
    <row r="174" spans="1:12" ht="14.25">
      <c r="A174" s="44" t="s">
        <v>113</v>
      </c>
      <c r="B174" s="45" t="s">
        <v>25</v>
      </c>
      <c r="C174" s="85">
        <v>14592.353561981285</v>
      </c>
      <c r="D174" s="85">
        <v>14586.086608040547</v>
      </c>
      <c r="E174" s="86">
        <v>14884.200633220911</v>
      </c>
      <c r="F174" s="86">
        <v>14877.808340201358</v>
      </c>
      <c r="G174" s="1001">
        <v>4.2965286777357385E-2</v>
      </c>
      <c r="H174" s="87">
        <v>419.82168141592916</v>
      </c>
      <c r="I174" s="87">
        <v>2.222444330323976</v>
      </c>
      <c r="J174" s="88">
        <v>8.6538461538461533</v>
      </c>
      <c r="K174" s="88">
        <v>3.0266505959555379</v>
      </c>
      <c r="L174" s="1002">
        <v>-0.35931717223589965</v>
      </c>
    </row>
    <row r="175" spans="1:12" ht="15">
      <c r="A175" s="46" t="s">
        <v>113</v>
      </c>
      <c r="B175" s="47" t="s">
        <v>26</v>
      </c>
      <c r="C175" s="79">
        <v>14613.856862745099</v>
      </c>
      <c r="D175" s="79">
        <v>14668.844117647059</v>
      </c>
      <c r="E175" s="80">
        <v>14906.134</v>
      </c>
      <c r="F175" s="80">
        <v>14962.221</v>
      </c>
      <c r="G175" s="997">
        <v>-0.37485744930515019</v>
      </c>
      <c r="H175" s="81">
        <v>408.2</v>
      </c>
      <c r="I175" s="81">
        <v>1.1648079306071843</v>
      </c>
      <c r="J175" s="89">
        <v>16.528925619834713</v>
      </c>
      <c r="K175" s="89">
        <v>1.888308557653676</v>
      </c>
      <c r="L175" s="1003">
        <v>-8.1413076726919886E-2</v>
      </c>
    </row>
    <row r="176" spans="1:12" ht="15">
      <c r="A176" s="46" t="s">
        <v>113</v>
      </c>
      <c r="B176" s="47" t="s">
        <v>27</v>
      </c>
      <c r="C176" s="79">
        <v>14559.188235294117</v>
      </c>
      <c r="D176" s="79">
        <v>14475.698039215686</v>
      </c>
      <c r="E176" s="80">
        <v>14850.371999999999</v>
      </c>
      <c r="F176" s="80">
        <v>14765.212</v>
      </c>
      <c r="G176" s="997">
        <v>0.57676110576671602</v>
      </c>
      <c r="H176" s="81">
        <v>439.1</v>
      </c>
      <c r="I176" s="81">
        <v>4.3736629427145317</v>
      </c>
      <c r="J176" s="89">
        <v>-2.2988505747126435</v>
      </c>
      <c r="K176" s="89">
        <v>1.1383420383018614</v>
      </c>
      <c r="L176" s="1003">
        <v>-0.27790409550898021</v>
      </c>
    </row>
    <row r="177" spans="1:12" ht="14.25">
      <c r="A177" s="44" t="s">
        <v>113</v>
      </c>
      <c r="B177" s="48" t="s">
        <v>28</v>
      </c>
      <c r="C177" s="90">
        <v>14357.92087595004</v>
      </c>
      <c r="D177" s="90">
        <v>14374.460257470149</v>
      </c>
      <c r="E177" s="91">
        <v>14645.079293469042</v>
      </c>
      <c r="F177" s="91">
        <v>14661.949462619552</v>
      </c>
      <c r="G177" s="1004">
        <v>-0.11506088732279797</v>
      </c>
      <c r="H177" s="92">
        <v>378.8737789203085</v>
      </c>
      <c r="I177" s="92">
        <v>0.27254076293614421</v>
      </c>
      <c r="J177" s="93">
        <v>7.3103448275862073</v>
      </c>
      <c r="K177" s="93">
        <v>10.419177715280568</v>
      </c>
      <c r="L177" s="1005">
        <v>-1.3828733998097782</v>
      </c>
    </row>
    <row r="178" spans="1:12" ht="15">
      <c r="A178" s="46" t="s">
        <v>113</v>
      </c>
      <c r="B178" s="47" t="s">
        <v>29</v>
      </c>
      <c r="C178" s="79">
        <v>14263.989215686275</v>
      </c>
      <c r="D178" s="79">
        <v>14341.710784313726</v>
      </c>
      <c r="E178" s="80">
        <v>14549.269</v>
      </c>
      <c r="F178" s="80">
        <v>14628.545</v>
      </c>
      <c r="G178" s="997">
        <v>-0.54192676031689979</v>
      </c>
      <c r="H178" s="81">
        <v>364.2</v>
      </c>
      <c r="I178" s="81">
        <v>-0.51898388418465824</v>
      </c>
      <c r="J178" s="89">
        <v>17.039106145251395</v>
      </c>
      <c r="K178" s="89">
        <v>5.6113566358644702</v>
      </c>
      <c r="L178" s="1003">
        <v>-0.21641481131117679</v>
      </c>
    </row>
    <row r="179" spans="1:12" ht="15">
      <c r="A179" s="46" t="s">
        <v>113</v>
      </c>
      <c r="B179" s="47" t="s">
        <v>30</v>
      </c>
      <c r="C179" s="79">
        <v>14458.744117647058</v>
      </c>
      <c r="D179" s="79">
        <v>14404.496078431372</v>
      </c>
      <c r="E179" s="80">
        <v>14747.919</v>
      </c>
      <c r="F179" s="80">
        <v>14692.585999999999</v>
      </c>
      <c r="G179" s="997">
        <v>0.37660490808085478</v>
      </c>
      <c r="H179" s="81">
        <v>396</v>
      </c>
      <c r="I179" s="81">
        <v>1.7210377600821958</v>
      </c>
      <c r="J179" s="89">
        <v>-2.1798365122615802</v>
      </c>
      <c r="K179" s="89">
        <v>4.8078210794160974</v>
      </c>
      <c r="L179" s="1003">
        <v>-1.1664585884986023</v>
      </c>
    </row>
    <row r="180" spans="1:12" ht="14.25">
      <c r="A180" s="44" t="s">
        <v>113</v>
      </c>
      <c r="B180" s="48" t="s">
        <v>31</v>
      </c>
      <c r="C180" s="90">
        <v>13690.984695862648</v>
      </c>
      <c r="D180" s="90">
        <v>13696.987574532272</v>
      </c>
      <c r="E180" s="91">
        <v>13964.804389779902</v>
      </c>
      <c r="F180" s="91">
        <v>13970.927326022917</v>
      </c>
      <c r="G180" s="1004">
        <v>-4.3826269367317129E-2</v>
      </c>
      <c r="H180" s="92">
        <v>329.24325842696629</v>
      </c>
      <c r="I180" s="92">
        <v>8.3416472617804882E-2</v>
      </c>
      <c r="J180" s="93">
        <v>27.781765972720745</v>
      </c>
      <c r="K180" s="93">
        <v>23.838221507968392</v>
      </c>
      <c r="L180" s="1005">
        <v>1.1620046758017004</v>
      </c>
    </row>
    <row r="181" spans="1:12" ht="15">
      <c r="A181" s="46" t="s">
        <v>113</v>
      </c>
      <c r="B181" s="47" t="s">
        <v>32</v>
      </c>
      <c r="C181" s="79">
        <v>13547.301960784313</v>
      </c>
      <c r="D181" s="79">
        <v>13632.581372549019</v>
      </c>
      <c r="E181" s="80">
        <v>13818.248</v>
      </c>
      <c r="F181" s="80">
        <v>13905.233</v>
      </c>
      <c r="G181" s="997">
        <v>-0.62555586087626558</v>
      </c>
      <c r="H181" s="81">
        <v>313.7</v>
      </c>
      <c r="I181" s="81">
        <v>-1.507064364207225</v>
      </c>
      <c r="J181" s="89">
        <v>25.862068965517242</v>
      </c>
      <c r="K181" s="89">
        <v>13.686888978170616</v>
      </c>
      <c r="L181" s="1003">
        <v>0.46859172926942705</v>
      </c>
    </row>
    <row r="182" spans="1:12" ht="15.75" thickBot="1">
      <c r="A182" s="49" t="s">
        <v>113</v>
      </c>
      <c r="B182" s="50" t="s">
        <v>33</v>
      </c>
      <c r="C182" s="94">
        <v>13864.546078431373</v>
      </c>
      <c r="D182" s="94">
        <v>13780.410784313726</v>
      </c>
      <c r="E182" s="95">
        <v>14141.837</v>
      </c>
      <c r="F182" s="95">
        <v>14056.019</v>
      </c>
      <c r="G182" s="1006">
        <v>0.61054271483269407</v>
      </c>
      <c r="H182" s="89">
        <v>350.2</v>
      </c>
      <c r="I182" s="89">
        <v>1.9208381839347981</v>
      </c>
      <c r="J182" s="89">
        <v>30.464716006884679</v>
      </c>
      <c r="K182" s="89">
        <v>10.151332529797777</v>
      </c>
      <c r="L182" s="1003">
        <v>0.69341294653227159</v>
      </c>
    </row>
    <row r="183" spans="1:12" ht="15.75" thickBot="1">
      <c r="A183" s="51"/>
      <c r="B183" s="52"/>
      <c r="C183" s="96"/>
      <c r="D183" s="96"/>
      <c r="E183" s="96"/>
      <c r="F183" s="96"/>
      <c r="G183" s="1007"/>
      <c r="H183" s="97"/>
      <c r="I183" s="97"/>
      <c r="J183" s="97"/>
      <c r="K183" s="97"/>
      <c r="L183" s="1008"/>
    </row>
    <row r="184" spans="1:12" ht="15">
      <c r="A184" s="46" t="s">
        <v>114</v>
      </c>
      <c r="B184" s="53" t="s">
        <v>30</v>
      </c>
      <c r="C184" s="98">
        <v>14157.525490196078</v>
      </c>
      <c r="D184" s="98">
        <v>14344.976470588235</v>
      </c>
      <c r="E184" s="99">
        <v>14440.675999999999</v>
      </c>
      <c r="F184" s="99">
        <v>14631.876</v>
      </c>
      <c r="G184" s="1009">
        <v>-1.3067360603657434</v>
      </c>
      <c r="H184" s="100">
        <v>412</v>
      </c>
      <c r="I184" s="100">
        <v>2.3348236462990504</v>
      </c>
      <c r="J184" s="100">
        <v>-9.9290780141843982</v>
      </c>
      <c r="K184" s="100">
        <v>1.7008169278157226</v>
      </c>
      <c r="L184" s="1010">
        <v>-0.59447853042943466</v>
      </c>
    </row>
    <row r="185" spans="1:12" ht="15.75" thickBot="1">
      <c r="A185" s="49" t="s">
        <v>114</v>
      </c>
      <c r="B185" s="50" t="s">
        <v>33</v>
      </c>
      <c r="C185" s="94">
        <v>13870.07745098039</v>
      </c>
      <c r="D185" s="94">
        <v>13858.688235294117</v>
      </c>
      <c r="E185" s="95">
        <v>14147.478999999999</v>
      </c>
      <c r="F185" s="95">
        <v>14135.861999999999</v>
      </c>
      <c r="G185" s="1006">
        <v>8.2181051286438628E-2</v>
      </c>
      <c r="H185" s="89">
        <v>372.7</v>
      </c>
      <c r="I185" s="89">
        <v>1.0574837310195166</v>
      </c>
      <c r="J185" s="89">
        <v>36.805555555555557</v>
      </c>
      <c r="K185" s="89">
        <v>5.276550154010982</v>
      </c>
      <c r="L185" s="1003">
        <v>0.58828709036129911</v>
      </c>
    </row>
    <row r="186" spans="1:12" ht="15.75" thickBot="1">
      <c r="A186" s="51"/>
      <c r="B186" s="52"/>
      <c r="C186" s="96"/>
      <c r="D186" s="96"/>
      <c r="E186" s="96"/>
      <c r="F186" s="96"/>
      <c r="G186" s="1007"/>
      <c r="H186" s="97"/>
      <c r="I186" s="97"/>
      <c r="J186" s="97"/>
      <c r="K186" s="97"/>
      <c r="L186" s="1008"/>
    </row>
    <row r="187" spans="1:12" ht="14.25">
      <c r="A187" s="44" t="s">
        <v>115</v>
      </c>
      <c r="B187" s="45" t="s">
        <v>25</v>
      </c>
      <c r="C187" s="85" t="s">
        <v>99</v>
      </c>
      <c r="D187" s="85" t="s">
        <v>99</v>
      </c>
      <c r="E187" s="86" t="s">
        <v>99</v>
      </c>
      <c r="F187" s="86" t="s">
        <v>99</v>
      </c>
      <c r="G187" s="1001" t="s">
        <v>99</v>
      </c>
      <c r="H187" s="87" t="s">
        <v>99</v>
      </c>
      <c r="I187" s="87" t="s">
        <v>99</v>
      </c>
      <c r="J187" s="88" t="s">
        <v>99</v>
      </c>
      <c r="K187" s="88" t="s">
        <v>99</v>
      </c>
      <c r="L187" s="1002" t="s">
        <v>99</v>
      </c>
    </row>
    <row r="188" spans="1:12" ht="15">
      <c r="A188" s="39" t="s">
        <v>115</v>
      </c>
      <c r="B188" s="47" t="s">
        <v>26</v>
      </c>
      <c r="C188" s="79" t="s">
        <v>99</v>
      </c>
      <c r="D188" s="79" t="s">
        <v>99</v>
      </c>
      <c r="E188" s="80" t="s">
        <v>99</v>
      </c>
      <c r="F188" s="80" t="s">
        <v>99</v>
      </c>
      <c r="G188" s="997" t="s">
        <v>99</v>
      </c>
      <c r="H188" s="81" t="s">
        <v>99</v>
      </c>
      <c r="I188" s="81" t="s">
        <v>99</v>
      </c>
      <c r="J188" s="89" t="s">
        <v>99</v>
      </c>
      <c r="K188" s="89" t="s">
        <v>99</v>
      </c>
      <c r="L188" s="1003" t="s">
        <v>99</v>
      </c>
    </row>
    <row r="189" spans="1:12" ht="15">
      <c r="A189" s="39" t="s">
        <v>115</v>
      </c>
      <c r="B189" s="47" t="s">
        <v>27</v>
      </c>
      <c r="C189" s="79" t="s">
        <v>99</v>
      </c>
      <c r="D189" s="79" t="s">
        <v>99</v>
      </c>
      <c r="E189" s="80" t="s">
        <v>99</v>
      </c>
      <c r="F189" s="80" t="s">
        <v>99</v>
      </c>
      <c r="G189" s="997" t="s">
        <v>99</v>
      </c>
      <c r="H189" s="81" t="s">
        <v>99</v>
      </c>
      <c r="I189" s="81" t="s">
        <v>99</v>
      </c>
      <c r="J189" s="89" t="s">
        <v>99</v>
      </c>
      <c r="K189" s="89" t="s">
        <v>99</v>
      </c>
      <c r="L189" s="1003" t="s">
        <v>99</v>
      </c>
    </row>
    <row r="190" spans="1:12" ht="15">
      <c r="A190" s="39" t="s">
        <v>115</v>
      </c>
      <c r="B190" s="47" t="s">
        <v>34</v>
      </c>
      <c r="C190" s="79" t="s">
        <v>99</v>
      </c>
      <c r="D190" s="79" t="s">
        <v>99</v>
      </c>
      <c r="E190" s="80" t="s">
        <v>99</v>
      </c>
      <c r="F190" s="80" t="s">
        <v>99</v>
      </c>
      <c r="G190" s="997" t="s">
        <v>99</v>
      </c>
      <c r="H190" s="81" t="s">
        <v>99</v>
      </c>
      <c r="I190" s="81" t="s">
        <v>99</v>
      </c>
      <c r="J190" s="89" t="s">
        <v>99</v>
      </c>
      <c r="K190" s="89" t="s">
        <v>99</v>
      </c>
      <c r="L190" s="1003" t="s">
        <v>99</v>
      </c>
    </row>
    <row r="191" spans="1:12" ht="14.25">
      <c r="A191" s="54" t="s">
        <v>115</v>
      </c>
      <c r="B191" s="48" t="s">
        <v>28</v>
      </c>
      <c r="C191" s="90" t="s">
        <v>99</v>
      </c>
      <c r="D191" s="90" t="s">
        <v>99</v>
      </c>
      <c r="E191" s="91" t="s">
        <v>99</v>
      </c>
      <c r="F191" s="91" t="s">
        <v>99</v>
      </c>
      <c r="G191" s="1004" t="s">
        <v>99</v>
      </c>
      <c r="H191" s="92" t="s">
        <v>99</v>
      </c>
      <c r="I191" s="92" t="s">
        <v>99</v>
      </c>
      <c r="J191" s="93" t="s">
        <v>99</v>
      </c>
      <c r="K191" s="93" t="s">
        <v>99</v>
      </c>
      <c r="L191" s="1005" t="s">
        <v>99</v>
      </c>
    </row>
    <row r="192" spans="1:12" ht="15">
      <c r="A192" s="39" t="s">
        <v>115</v>
      </c>
      <c r="B192" s="47" t="s">
        <v>30</v>
      </c>
      <c r="C192" s="79" t="s">
        <v>99</v>
      </c>
      <c r="D192" s="79" t="s">
        <v>99</v>
      </c>
      <c r="E192" s="80" t="s">
        <v>99</v>
      </c>
      <c r="F192" s="80" t="s">
        <v>99</v>
      </c>
      <c r="G192" s="997" t="s">
        <v>99</v>
      </c>
      <c r="H192" s="81" t="s">
        <v>99</v>
      </c>
      <c r="I192" s="81" t="s">
        <v>99</v>
      </c>
      <c r="J192" s="89" t="s">
        <v>99</v>
      </c>
      <c r="K192" s="89" t="s">
        <v>99</v>
      </c>
      <c r="L192" s="1003" t="s">
        <v>99</v>
      </c>
    </row>
    <row r="193" spans="1:12" ht="15">
      <c r="A193" s="39" t="s">
        <v>115</v>
      </c>
      <c r="B193" s="47" t="s">
        <v>35</v>
      </c>
      <c r="C193" s="79" t="s">
        <v>99</v>
      </c>
      <c r="D193" s="79" t="s">
        <v>99</v>
      </c>
      <c r="E193" s="80" t="s">
        <v>99</v>
      </c>
      <c r="F193" s="80" t="s">
        <v>99</v>
      </c>
      <c r="G193" s="997" t="s">
        <v>99</v>
      </c>
      <c r="H193" s="81" t="s">
        <v>99</v>
      </c>
      <c r="I193" s="81" t="s">
        <v>99</v>
      </c>
      <c r="J193" s="89" t="s">
        <v>99</v>
      </c>
      <c r="K193" s="89" t="s">
        <v>99</v>
      </c>
      <c r="L193" s="1003" t="s">
        <v>99</v>
      </c>
    </row>
    <row r="194" spans="1:12" ht="14.25">
      <c r="A194" s="54" t="s">
        <v>115</v>
      </c>
      <c r="B194" s="48" t="s">
        <v>31</v>
      </c>
      <c r="C194" s="90" t="s">
        <v>253</v>
      </c>
      <c r="D194" s="90" t="s">
        <v>99</v>
      </c>
      <c r="E194" s="91" t="s">
        <v>253</v>
      </c>
      <c r="F194" s="91" t="s">
        <v>99</v>
      </c>
      <c r="G194" s="1004" t="s">
        <v>99</v>
      </c>
      <c r="H194" s="92" t="s">
        <v>253</v>
      </c>
      <c r="I194" s="92" t="s">
        <v>99</v>
      </c>
      <c r="J194" s="93" t="s">
        <v>99</v>
      </c>
      <c r="K194" s="93">
        <v>0.12053033346725592</v>
      </c>
      <c r="L194" s="1005" t="s">
        <v>253</v>
      </c>
    </row>
    <row r="195" spans="1:12" ht="15">
      <c r="A195" s="39" t="s">
        <v>115</v>
      </c>
      <c r="B195" s="47" t="s">
        <v>33</v>
      </c>
      <c r="C195" s="79" t="s">
        <v>253</v>
      </c>
      <c r="D195" s="79" t="s">
        <v>99</v>
      </c>
      <c r="E195" s="80" t="s">
        <v>253</v>
      </c>
      <c r="F195" s="80" t="s">
        <v>99</v>
      </c>
      <c r="G195" s="997" t="s">
        <v>99</v>
      </c>
      <c r="H195" s="81" t="s">
        <v>253</v>
      </c>
      <c r="I195" s="81" t="s">
        <v>99</v>
      </c>
      <c r="J195" s="89" t="s">
        <v>99</v>
      </c>
      <c r="K195" s="89">
        <v>4.0176777822418644E-2</v>
      </c>
      <c r="L195" s="1003" t="s">
        <v>253</v>
      </c>
    </row>
    <row r="196" spans="1:12" ht="15.75" thickBot="1">
      <c r="A196" s="55" t="s">
        <v>115</v>
      </c>
      <c r="B196" s="47" t="s">
        <v>36</v>
      </c>
      <c r="C196" s="94" t="s">
        <v>253</v>
      </c>
      <c r="D196" s="94" t="s">
        <v>99</v>
      </c>
      <c r="E196" s="95" t="s">
        <v>253</v>
      </c>
      <c r="F196" s="95" t="s">
        <v>99</v>
      </c>
      <c r="G196" s="1006" t="s">
        <v>99</v>
      </c>
      <c r="H196" s="89" t="s">
        <v>253</v>
      </c>
      <c r="I196" s="89" t="s">
        <v>99</v>
      </c>
      <c r="J196" s="89" t="s">
        <v>99</v>
      </c>
      <c r="K196" s="89">
        <v>8.0353555644837288E-2</v>
      </c>
      <c r="L196" s="1003" t="s">
        <v>253</v>
      </c>
    </row>
    <row r="197" spans="1:12" ht="15.75" thickBot="1">
      <c r="A197" s="51"/>
      <c r="B197" s="52"/>
      <c r="C197" s="96"/>
      <c r="D197" s="96"/>
      <c r="E197" s="96"/>
      <c r="F197" s="96"/>
      <c r="G197" s="1007"/>
      <c r="H197" s="97"/>
      <c r="I197" s="97"/>
      <c r="J197" s="97"/>
      <c r="K197" s="97"/>
      <c r="L197" s="1008"/>
    </row>
    <row r="198" spans="1:12" ht="14.25">
      <c r="A198" s="44" t="s">
        <v>24</v>
      </c>
      <c r="B198" s="45" t="s">
        <v>28</v>
      </c>
      <c r="C198" s="85">
        <v>11406.392213283829</v>
      </c>
      <c r="D198" s="85">
        <v>11433.280759245243</v>
      </c>
      <c r="E198" s="86">
        <v>11634.520057549506</v>
      </c>
      <c r="F198" s="86">
        <v>11661.946374430148</v>
      </c>
      <c r="G198" s="1001">
        <v>-0.23517786825685869</v>
      </c>
      <c r="H198" s="87">
        <v>363.12846441947568</v>
      </c>
      <c r="I198" s="87">
        <v>-0.30674126418246589</v>
      </c>
      <c r="J198" s="88">
        <v>-1.4760147601476015</v>
      </c>
      <c r="K198" s="88">
        <v>3.5757332261952595</v>
      </c>
      <c r="L198" s="1002">
        <v>-0.83579208716954589</v>
      </c>
    </row>
    <row r="199" spans="1:12" ht="15">
      <c r="A199" s="46" t="s">
        <v>24</v>
      </c>
      <c r="B199" s="47" t="s">
        <v>29</v>
      </c>
      <c r="C199" s="79">
        <v>11027.742156862745</v>
      </c>
      <c r="D199" s="79">
        <v>11244.839215686276</v>
      </c>
      <c r="E199" s="80">
        <v>11248.297</v>
      </c>
      <c r="F199" s="80">
        <v>11469.736000000001</v>
      </c>
      <c r="G199" s="997">
        <v>-1.9306372875539619</v>
      </c>
      <c r="H199" s="81">
        <v>331.7</v>
      </c>
      <c r="I199" s="81">
        <v>0.75941676792223578</v>
      </c>
      <c r="J199" s="89">
        <v>-23.076923076923077</v>
      </c>
      <c r="K199" s="89">
        <v>0.53569037096558192</v>
      </c>
      <c r="L199" s="1003">
        <v>-0.31080157108227746</v>
      </c>
    </row>
    <row r="200" spans="1:12" ht="15">
      <c r="A200" s="46" t="s">
        <v>24</v>
      </c>
      <c r="B200" s="47" t="s">
        <v>30</v>
      </c>
      <c r="C200" s="79">
        <v>11486.530392156863</v>
      </c>
      <c r="D200" s="79">
        <v>11521.423529411766</v>
      </c>
      <c r="E200" s="80">
        <v>11716.261</v>
      </c>
      <c r="F200" s="80">
        <v>11751.852000000001</v>
      </c>
      <c r="G200" s="997">
        <v>-0.30285439265232705</v>
      </c>
      <c r="H200" s="81">
        <v>352.3</v>
      </c>
      <c r="I200" s="81">
        <v>-1.2058328659562567</v>
      </c>
      <c r="J200" s="89">
        <v>-12.631578947368421</v>
      </c>
      <c r="K200" s="89">
        <v>1.1115575197535823</v>
      </c>
      <c r="L200" s="1003">
        <v>-0.43491814360308378</v>
      </c>
    </row>
    <row r="201" spans="1:12" ht="15">
      <c r="A201" s="46" t="s">
        <v>24</v>
      </c>
      <c r="B201" s="47" t="s">
        <v>35</v>
      </c>
      <c r="C201" s="79">
        <v>11455.638235294118</v>
      </c>
      <c r="D201" s="79">
        <v>11438.307843137256</v>
      </c>
      <c r="E201" s="80">
        <v>11684.751</v>
      </c>
      <c r="F201" s="80">
        <v>11667.074000000001</v>
      </c>
      <c r="G201" s="997">
        <v>0.15151185292901784</v>
      </c>
      <c r="H201" s="81">
        <v>378.1</v>
      </c>
      <c r="I201" s="81">
        <v>-1.7411642411642381</v>
      </c>
      <c r="J201" s="89">
        <v>16.129032258064516</v>
      </c>
      <c r="K201" s="89">
        <v>1.9284853354760947</v>
      </c>
      <c r="L201" s="1003">
        <v>-9.0072372484185426E-2</v>
      </c>
    </row>
    <row r="202" spans="1:12" ht="14.25">
      <c r="A202" s="44" t="s">
        <v>24</v>
      </c>
      <c r="B202" s="48" t="s">
        <v>31</v>
      </c>
      <c r="C202" s="90">
        <v>11118.915938501857</v>
      </c>
      <c r="D202" s="90">
        <v>11007.132464077671</v>
      </c>
      <c r="E202" s="91">
        <v>11341.294257271895</v>
      </c>
      <c r="F202" s="91">
        <v>11227.275113359225</v>
      </c>
      <c r="G202" s="1004">
        <v>1.015554912135358</v>
      </c>
      <c r="H202" s="92">
        <v>304.48427501701838</v>
      </c>
      <c r="I202" s="92">
        <v>0.88421588494830305</v>
      </c>
      <c r="J202" s="93">
        <v>20.409836065573771</v>
      </c>
      <c r="K202" s="93">
        <v>19.673228873710997</v>
      </c>
      <c r="L202" s="1005">
        <v>-0.18677438202724161</v>
      </c>
    </row>
    <row r="203" spans="1:12" ht="15">
      <c r="A203" s="46" t="s">
        <v>24</v>
      </c>
      <c r="B203" s="47" t="s">
        <v>32</v>
      </c>
      <c r="C203" s="79">
        <v>10638.228431372549</v>
      </c>
      <c r="D203" s="79">
        <v>10572.173529411764</v>
      </c>
      <c r="E203" s="80">
        <v>10850.993</v>
      </c>
      <c r="F203" s="80">
        <v>10783.617</v>
      </c>
      <c r="G203" s="997">
        <v>0.62479963819189988</v>
      </c>
      <c r="H203" s="81">
        <v>280.2</v>
      </c>
      <c r="I203" s="81">
        <v>2.0021842009464872</v>
      </c>
      <c r="J203" s="89">
        <v>6.2034739454094296</v>
      </c>
      <c r="K203" s="89">
        <v>5.7318869693317263</v>
      </c>
      <c r="L203" s="1003">
        <v>-0.82842558153918411</v>
      </c>
    </row>
    <row r="204" spans="1:12" ht="15">
      <c r="A204" s="46" t="s">
        <v>24</v>
      </c>
      <c r="B204" s="47" t="s">
        <v>33</v>
      </c>
      <c r="C204" s="79">
        <v>11212.697058823529</v>
      </c>
      <c r="D204" s="79">
        <v>11144.879411764705</v>
      </c>
      <c r="E204" s="80">
        <v>11436.950999999999</v>
      </c>
      <c r="F204" s="80">
        <v>11367.777</v>
      </c>
      <c r="G204" s="997">
        <v>0.60850947375198394</v>
      </c>
      <c r="H204" s="81">
        <v>301.8</v>
      </c>
      <c r="I204" s="81">
        <v>-0.29732408325073578</v>
      </c>
      <c r="J204" s="89">
        <v>26.219512195121951</v>
      </c>
      <c r="K204" s="89">
        <v>8.316593009240659</v>
      </c>
      <c r="L204" s="1003">
        <v>0.30747694217245147</v>
      </c>
    </row>
    <row r="205" spans="1:12" ht="15">
      <c r="A205" s="46" t="s">
        <v>24</v>
      </c>
      <c r="B205" s="47" t="s">
        <v>36</v>
      </c>
      <c r="C205" s="79">
        <v>11405.324509803922</v>
      </c>
      <c r="D205" s="79">
        <v>11261.648039215686</v>
      </c>
      <c r="E205" s="80">
        <v>11633.431</v>
      </c>
      <c r="F205" s="80">
        <v>11486.880999999999</v>
      </c>
      <c r="G205" s="997">
        <v>1.2758032402355444</v>
      </c>
      <c r="H205" s="81">
        <v>333.2</v>
      </c>
      <c r="I205" s="81">
        <v>-0.26938042502245857</v>
      </c>
      <c r="J205" s="89">
        <v>29.230769230769234</v>
      </c>
      <c r="K205" s="89">
        <v>5.6247488951386098</v>
      </c>
      <c r="L205" s="1003">
        <v>0.33417425733948836</v>
      </c>
    </row>
    <row r="206" spans="1:12" ht="14.25">
      <c r="A206" s="44" t="s">
        <v>24</v>
      </c>
      <c r="B206" s="48" t="s">
        <v>37</v>
      </c>
      <c r="C206" s="90">
        <v>8517.4130623333676</v>
      </c>
      <c r="D206" s="90">
        <v>8732.7808103386524</v>
      </c>
      <c r="E206" s="91">
        <v>8687.7613235800345</v>
      </c>
      <c r="F206" s="91">
        <v>8907.436426545426</v>
      </c>
      <c r="G206" s="1004">
        <v>-2.4661989426130337</v>
      </c>
      <c r="H206" s="92">
        <v>225.54440993788822</v>
      </c>
      <c r="I206" s="92">
        <v>1.5982760527032815</v>
      </c>
      <c r="J206" s="93">
        <v>19.25925925925926</v>
      </c>
      <c r="K206" s="93">
        <v>8.624614972545869</v>
      </c>
      <c r="L206" s="1005">
        <v>-0.1658782717972862</v>
      </c>
    </row>
    <row r="207" spans="1:12" ht="15">
      <c r="A207" s="46" t="s">
        <v>24</v>
      </c>
      <c r="B207" s="47" t="s">
        <v>101</v>
      </c>
      <c r="C207" s="101">
        <v>8114.7176470588238</v>
      </c>
      <c r="D207" s="101">
        <v>8656.3117647058825</v>
      </c>
      <c r="E207" s="102">
        <v>8277.0120000000006</v>
      </c>
      <c r="F207" s="102">
        <v>8829.4380000000001</v>
      </c>
      <c r="G207" s="1011">
        <v>-6.2566383047256178</v>
      </c>
      <c r="H207" s="103">
        <v>213.4</v>
      </c>
      <c r="I207" s="103">
        <v>1.2814428096820205</v>
      </c>
      <c r="J207" s="104">
        <v>23.493975903614459</v>
      </c>
      <c r="K207" s="104">
        <v>5.4908263023972141</v>
      </c>
      <c r="L207" s="1012">
        <v>8.6300826245496509E-2</v>
      </c>
    </row>
    <row r="208" spans="1:12" ht="15">
      <c r="A208" s="46" t="s">
        <v>24</v>
      </c>
      <c r="B208" s="47" t="s">
        <v>38</v>
      </c>
      <c r="C208" s="79">
        <v>8997.8872549019597</v>
      </c>
      <c r="D208" s="79">
        <v>8639.9970588235301</v>
      </c>
      <c r="E208" s="80">
        <v>9177.8449999999993</v>
      </c>
      <c r="F208" s="80">
        <v>8812.7970000000005</v>
      </c>
      <c r="G208" s="997">
        <v>4.1422490498759794</v>
      </c>
      <c r="H208" s="81">
        <v>244.4</v>
      </c>
      <c r="I208" s="81">
        <v>3.2967032967033019</v>
      </c>
      <c r="J208" s="89">
        <v>16.571428571428569</v>
      </c>
      <c r="K208" s="89">
        <v>2.7320208919244675</v>
      </c>
      <c r="L208" s="1003">
        <v>-0.11675006689044354</v>
      </c>
    </row>
    <row r="209" spans="1:12" ht="15.75" thickBot="1">
      <c r="A209" s="46" t="s">
        <v>24</v>
      </c>
      <c r="B209" s="47" t="s">
        <v>39</v>
      </c>
      <c r="C209" s="79">
        <v>9945.7941176470576</v>
      </c>
      <c r="D209" s="79">
        <v>9811.4686274509804</v>
      </c>
      <c r="E209" s="80">
        <v>10144.709999999999</v>
      </c>
      <c r="F209" s="80">
        <v>10007.698</v>
      </c>
      <c r="G209" s="997">
        <v>1.3690660929216569</v>
      </c>
      <c r="H209" s="81">
        <v>263.3</v>
      </c>
      <c r="I209" s="81">
        <v>1.9752130131680958</v>
      </c>
      <c r="J209" s="89">
        <v>-9.0909090909090917</v>
      </c>
      <c r="K209" s="89">
        <v>0.40176777822418641</v>
      </c>
      <c r="L209" s="1003">
        <v>-0.13542903115233973</v>
      </c>
    </row>
    <row r="210" spans="1:12" ht="15.75" thickBot="1">
      <c r="A210" s="51"/>
      <c r="B210" s="52"/>
      <c r="C210" s="96"/>
      <c r="D210" s="96"/>
      <c r="E210" s="96"/>
      <c r="F210" s="96"/>
      <c r="G210" s="1007"/>
      <c r="H210" s="97"/>
      <c r="I210" s="97"/>
      <c r="J210" s="97"/>
      <c r="K210" s="97"/>
      <c r="L210" s="1008"/>
    </row>
    <row r="211" spans="1:12" ht="14.25">
      <c r="A211" s="44" t="s">
        <v>116</v>
      </c>
      <c r="B211" s="48" t="s">
        <v>25</v>
      </c>
      <c r="C211" s="90">
        <v>14366.293088321145</v>
      </c>
      <c r="D211" s="90">
        <v>14338.088923043362</v>
      </c>
      <c r="E211" s="91">
        <v>14653.618950087568</v>
      </c>
      <c r="F211" s="91">
        <v>14624.850701504231</v>
      </c>
      <c r="G211" s="1004">
        <v>0.19670798130184355</v>
      </c>
      <c r="H211" s="92">
        <v>330.05664739884395</v>
      </c>
      <c r="I211" s="92">
        <v>-1.2298793698172281</v>
      </c>
      <c r="J211" s="93">
        <v>-9.4240837696335085</v>
      </c>
      <c r="K211" s="93">
        <v>2.3168608544261415</v>
      </c>
      <c r="L211" s="1005">
        <v>-0.79236916348041886</v>
      </c>
    </row>
    <row r="212" spans="1:12" ht="15">
      <c r="A212" s="46" t="s">
        <v>116</v>
      </c>
      <c r="B212" s="47" t="s">
        <v>26</v>
      </c>
      <c r="C212" s="79">
        <v>14373.462745098039</v>
      </c>
      <c r="D212" s="79">
        <v>14211.060784313724</v>
      </c>
      <c r="E212" s="80">
        <v>14660.932000000001</v>
      </c>
      <c r="F212" s="80">
        <v>14495.281999999999</v>
      </c>
      <c r="G212" s="997">
        <v>1.1427856319042393</v>
      </c>
      <c r="H212" s="81">
        <v>309.5</v>
      </c>
      <c r="I212" s="81">
        <v>-5.0613496932515334</v>
      </c>
      <c r="J212" s="89">
        <v>56.000000000000007</v>
      </c>
      <c r="K212" s="89">
        <v>0.52229811169144236</v>
      </c>
      <c r="L212" s="1003">
        <v>0.11533083186074078</v>
      </c>
    </row>
    <row r="213" spans="1:12" ht="15">
      <c r="A213" s="46" t="s">
        <v>116</v>
      </c>
      <c r="B213" s="47" t="s">
        <v>27</v>
      </c>
      <c r="C213" s="79">
        <v>14344.967647058824</v>
      </c>
      <c r="D213" s="79">
        <v>14364.282352941176</v>
      </c>
      <c r="E213" s="80">
        <v>14631.867</v>
      </c>
      <c r="F213" s="80">
        <v>14651.567999999999</v>
      </c>
      <c r="G213" s="997">
        <v>-0.13446342398301064</v>
      </c>
      <c r="H213" s="81">
        <v>327.8</v>
      </c>
      <c r="I213" s="81">
        <v>-1.1161387631975832</v>
      </c>
      <c r="J213" s="89">
        <v>-10.975609756097562</v>
      </c>
      <c r="K213" s="89">
        <v>0.97763492701218691</v>
      </c>
      <c r="L213" s="1003">
        <v>-0.35721775083251428</v>
      </c>
    </row>
    <row r="214" spans="1:12" ht="15">
      <c r="A214" s="46" t="s">
        <v>116</v>
      </c>
      <c r="B214" s="47" t="s">
        <v>34</v>
      </c>
      <c r="C214" s="79">
        <v>14386.377450980392</v>
      </c>
      <c r="D214" s="79">
        <v>14349.438235294117</v>
      </c>
      <c r="E214" s="80">
        <v>14674.105</v>
      </c>
      <c r="F214" s="80">
        <v>14636.427</v>
      </c>
      <c r="G214" s="997">
        <v>0.25742621474489563</v>
      </c>
      <c r="H214" s="81">
        <v>345.9</v>
      </c>
      <c r="I214" s="81">
        <v>1.9752358490566007</v>
      </c>
      <c r="J214" s="89">
        <v>-27.380952380952383</v>
      </c>
      <c r="K214" s="89">
        <v>0.81692781572251238</v>
      </c>
      <c r="L214" s="1003">
        <v>-0.55048224450864502</v>
      </c>
    </row>
    <row r="215" spans="1:12" ht="14.25">
      <c r="A215" s="44" t="s">
        <v>116</v>
      </c>
      <c r="B215" s="48" t="s">
        <v>28</v>
      </c>
      <c r="C215" s="90">
        <v>13846.295984561862</v>
      </c>
      <c r="D215" s="90">
        <v>13748.90012217776</v>
      </c>
      <c r="E215" s="91">
        <v>14123.2219042531</v>
      </c>
      <c r="F215" s="91">
        <v>14023.878124621315</v>
      </c>
      <c r="G215" s="1004">
        <v>0.7083902095339083</v>
      </c>
      <c r="H215" s="92">
        <v>305.50907643312098</v>
      </c>
      <c r="I215" s="92">
        <v>0.13221785134754802</v>
      </c>
      <c r="J215" s="93">
        <v>31.932773109243694</v>
      </c>
      <c r="K215" s="93">
        <v>8.410338824159636</v>
      </c>
      <c r="L215" s="1005">
        <v>0.66168181618307731</v>
      </c>
    </row>
    <row r="216" spans="1:12" ht="15">
      <c r="A216" s="46" t="s">
        <v>116</v>
      </c>
      <c r="B216" s="47" t="s">
        <v>29</v>
      </c>
      <c r="C216" s="79">
        <v>13933.315686274509</v>
      </c>
      <c r="D216" s="79">
        <v>13498.01862745098</v>
      </c>
      <c r="E216" s="80">
        <v>14211.982</v>
      </c>
      <c r="F216" s="80">
        <v>13767.978999999999</v>
      </c>
      <c r="G216" s="997">
        <v>3.2248959705705587</v>
      </c>
      <c r="H216" s="81">
        <v>275.3</v>
      </c>
      <c r="I216" s="81">
        <v>1.436993367722931</v>
      </c>
      <c r="J216" s="89">
        <v>104.65116279069768</v>
      </c>
      <c r="K216" s="89">
        <v>1.1785188161242803</v>
      </c>
      <c r="L216" s="1003">
        <v>0.47853509481547352</v>
      </c>
    </row>
    <row r="217" spans="1:12" ht="15">
      <c r="A217" s="46" t="s">
        <v>116</v>
      </c>
      <c r="B217" s="47" t="s">
        <v>30</v>
      </c>
      <c r="C217" s="79">
        <v>13881.802941176471</v>
      </c>
      <c r="D217" s="79">
        <v>13793.26862745098</v>
      </c>
      <c r="E217" s="80">
        <v>14159.439</v>
      </c>
      <c r="F217" s="80">
        <v>14069.134</v>
      </c>
      <c r="G217" s="997">
        <v>0.64186608784876376</v>
      </c>
      <c r="H217" s="81">
        <v>299.5</v>
      </c>
      <c r="I217" s="81">
        <v>-0.59741121805509834</v>
      </c>
      <c r="J217" s="89">
        <v>14.901960784313726</v>
      </c>
      <c r="K217" s="89">
        <v>3.9239319673228876</v>
      </c>
      <c r="L217" s="1003">
        <v>-0.22713428695026883</v>
      </c>
    </row>
    <row r="218" spans="1:12" ht="15">
      <c r="A218" s="46" t="s">
        <v>116</v>
      </c>
      <c r="B218" s="47" t="s">
        <v>35</v>
      </c>
      <c r="C218" s="79">
        <v>13780.895098039216</v>
      </c>
      <c r="D218" s="79">
        <v>13740.412745098038</v>
      </c>
      <c r="E218" s="80">
        <v>14056.513000000001</v>
      </c>
      <c r="F218" s="80">
        <v>14015.221</v>
      </c>
      <c r="G218" s="997">
        <v>0.29462253930923588</v>
      </c>
      <c r="H218" s="81">
        <v>323.39999999999998</v>
      </c>
      <c r="I218" s="81">
        <v>1.4747411358644458</v>
      </c>
      <c r="J218" s="89">
        <v>38.764044943820224</v>
      </c>
      <c r="K218" s="89">
        <v>3.3078880407124678</v>
      </c>
      <c r="L218" s="1003">
        <v>0.41028100831787206</v>
      </c>
    </row>
    <row r="219" spans="1:12" ht="14.25">
      <c r="A219" s="44" t="s">
        <v>116</v>
      </c>
      <c r="B219" s="48" t="s">
        <v>31</v>
      </c>
      <c r="C219" s="90">
        <v>12662.515905141572</v>
      </c>
      <c r="D219" s="90">
        <v>12606.965016492179</v>
      </c>
      <c r="E219" s="91">
        <v>12915.766223244404</v>
      </c>
      <c r="F219" s="91">
        <v>12859.104316822022</v>
      </c>
      <c r="G219" s="1004">
        <v>0.44063649400726512</v>
      </c>
      <c r="H219" s="92">
        <v>270.92741433021808</v>
      </c>
      <c r="I219" s="92">
        <v>0.13027358015691656</v>
      </c>
      <c r="J219" s="93">
        <v>41.202346041055719</v>
      </c>
      <c r="K219" s="93">
        <v>12.896745680996386</v>
      </c>
      <c r="L219" s="1005">
        <v>1.7946782872148468</v>
      </c>
    </row>
    <row r="220" spans="1:12" ht="15">
      <c r="A220" s="46" t="s">
        <v>116</v>
      </c>
      <c r="B220" s="47" t="s">
        <v>32</v>
      </c>
      <c r="C220" s="79">
        <v>12152.070588235292</v>
      </c>
      <c r="D220" s="79">
        <v>12045.575490196077</v>
      </c>
      <c r="E220" s="80">
        <v>12395.111999999999</v>
      </c>
      <c r="F220" s="80">
        <v>12286.486999999999</v>
      </c>
      <c r="G220" s="997">
        <v>0.88410137088005725</v>
      </c>
      <c r="H220" s="81">
        <v>240.9</v>
      </c>
      <c r="I220" s="81">
        <v>1.0062893081761031</v>
      </c>
      <c r="J220" s="89">
        <v>28.402366863905325</v>
      </c>
      <c r="K220" s="89">
        <v>2.9061202624882818</v>
      </c>
      <c r="L220" s="1003">
        <v>0.15502145083273877</v>
      </c>
    </row>
    <row r="221" spans="1:12" ht="15">
      <c r="A221" s="46" t="s">
        <v>116</v>
      </c>
      <c r="B221" s="47" t="s">
        <v>33</v>
      </c>
      <c r="C221" s="79">
        <v>12827.713725490195</v>
      </c>
      <c r="D221" s="79">
        <v>12806.491176470587</v>
      </c>
      <c r="E221" s="80">
        <v>13084.268</v>
      </c>
      <c r="F221" s="80">
        <v>13062.620999999999</v>
      </c>
      <c r="G221" s="997">
        <v>0.16571712522319101</v>
      </c>
      <c r="H221" s="81">
        <v>270.7</v>
      </c>
      <c r="I221" s="81">
        <v>-1.2043795620437998</v>
      </c>
      <c r="J221" s="81">
        <v>38.416422287390027</v>
      </c>
      <c r="K221" s="81">
        <v>6.3211463773938661</v>
      </c>
      <c r="L221" s="998">
        <v>0.77011268050309667</v>
      </c>
    </row>
    <row r="222" spans="1:12" ht="15.75" thickBot="1">
      <c r="A222" s="56" t="s">
        <v>116</v>
      </c>
      <c r="B222" s="57" t="s">
        <v>36</v>
      </c>
      <c r="C222" s="82">
        <v>12731.47450980392</v>
      </c>
      <c r="D222" s="82">
        <v>12685.37156862745</v>
      </c>
      <c r="E222" s="83">
        <v>12986.103999999999</v>
      </c>
      <c r="F222" s="83">
        <v>12939.079</v>
      </c>
      <c r="G222" s="999">
        <v>0.36343390437603507</v>
      </c>
      <c r="H222" s="84">
        <v>295.10000000000002</v>
      </c>
      <c r="I222" s="84">
        <v>-6.7727734507276871E-2</v>
      </c>
      <c r="J222" s="84">
        <v>59.302325581395351</v>
      </c>
      <c r="K222" s="84">
        <v>3.669479041114236</v>
      </c>
      <c r="L222" s="1000">
        <v>0.86954415587900868</v>
      </c>
    </row>
    <row r="223" spans="1:12">
      <c r="G223" s="65"/>
      <c r="H223" s="65"/>
      <c r="I223" s="65"/>
      <c r="J223" s="65"/>
      <c r="K223" s="65"/>
      <c r="L223" s="65"/>
    </row>
    <row r="224" spans="1:12">
      <c r="G224" s="65"/>
      <c r="H224" s="65"/>
      <c r="I224" s="65"/>
      <c r="J224" s="65"/>
      <c r="K224" s="65"/>
      <c r="L224" s="1015"/>
    </row>
    <row r="225" spans="1:12" ht="13.5" thickBot="1">
      <c r="G225" s="65"/>
      <c r="H225" s="65"/>
      <c r="I225" s="65"/>
      <c r="J225" s="65"/>
      <c r="K225" s="65"/>
      <c r="L225" s="1092"/>
    </row>
    <row r="226" spans="1:12" ht="21" thickBot="1">
      <c r="A226" s="962" t="s">
        <v>322</v>
      </c>
      <c r="B226" s="953"/>
      <c r="C226" s="953"/>
      <c r="D226" s="953"/>
      <c r="E226" s="953"/>
      <c r="F226" s="953"/>
      <c r="G226" s="1065"/>
      <c r="H226" s="1065"/>
      <c r="I226" s="1065"/>
      <c r="J226" s="1065"/>
      <c r="K226" s="1065"/>
      <c r="L226" s="1066"/>
    </row>
    <row r="227" spans="1:12" ht="12.75" customHeight="1">
      <c r="A227" s="27"/>
      <c r="B227" s="28"/>
      <c r="C227" s="3" t="s">
        <v>9</v>
      </c>
      <c r="D227" s="3" t="s">
        <v>9</v>
      </c>
      <c r="E227" s="3"/>
      <c r="F227" s="3"/>
      <c r="G227" s="954"/>
      <c r="H227" s="1463" t="s">
        <v>10</v>
      </c>
      <c r="I227" s="1464"/>
      <c r="J227" s="984" t="s">
        <v>11</v>
      </c>
      <c r="K227" s="955" t="s">
        <v>12</v>
      </c>
      <c r="L227" s="956"/>
    </row>
    <row r="228" spans="1:12" ht="15.75" customHeight="1">
      <c r="A228" s="29" t="s">
        <v>13</v>
      </c>
      <c r="B228" s="30" t="s">
        <v>14</v>
      </c>
      <c r="C228" s="957" t="s">
        <v>40</v>
      </c>
      <c r="D228" s="957" t="s">
        <v>40</v>
      </c>
      <c r="E228" s="958" t="s">
        <v>41</v>
      </c>
      <c r="F228" s="959"/>
      <c r="G228" s="985"/>
      <c r="H228" s="1461" t="s">
        <v>15</v>
      </c>
      <c r="I228" s="1462"/>
      <c r="J228" s="986" t="s">
        <v>16</v>
      </c>
      <c r="K228" s="960" t="s">
        <v>17</v>
      </c>
      <c r="L228" s="961"/>
    </row>
    <row r="229" spans="1:12" ht="26.25" thickBot="1">
      <c r="A229" s="31" t="s">
        <v>18</v>
      </c>
      <c r="B229" s="32" t="s">
        <v>19</v>
      </c>
      <c r="C229" s="876" t="s">
        <v>516</v>
      </c>
      <c r="D229" s="1378" t="s">
        <v>520</v>
      </c>
      <c r="E229" s="951" t="s">
        <v>516</v>
      </c>
      <c r="F229" s="1234" t="s">
        <v>520</v>
      </c>
      <c r="G229" s="983" t="s">
        <v>20</v>
      </c>
      <c r="H229" s="66" t="s">
        <v>516</v>
      </c>
      <c r="I229" s="889" t="s">
        <v>20</v>
      </c>
      <c r="J229" s="987" t="s">
        <v>20</v>
      </c>
      <c r="K229" s="952" t="s">
        <v>516</v>
      </c>
      <c r="L229" s="988" t="s">
        <v>21</v>
      </c>
    </row>
    <row r="230" spans="1:12" ht="15" thickBot="1">
      <c r="A230" s="33" t="s">
        <v>22</v>
      </c>
      <c r="B230" s="34" t="s">
        <v>23</v>
      </c>
      <c r="C230" s="67">
        <v>11330.476144011152</v>
      </c>
      <c r="D230" s="67">
        <v>11366.550000216877</v>
      </c>
      <c r="E230" s="68">
        <v>11557.085666891375</v>
      </c>
      <c r="F230" s="1235">
        <v>11596.913354174596</v>
      </c>
      <c r="G230" s="989">
        <v>-0.34343351603023065</v>
      </c>
      <c r="H230" s="69">
        <v>322.00508982035933</v>
      </c>
      <c r="I230" s="69">
        <v>1.9414617780181529</v>
      </c>
      <c r="J230" s="70">
        <v>33.867735470941881</v>
      </c>
      <c r="K230" s="69">
        <v>100</v>
      </c>
      <c r="L230" s="990" t="s">
        <v>23</v>
      </c>
    </row>
    <row r="231" spans="1:12" ht="15" thickBot="1">
      <c r="A231" s="35"/>
      <c r="B231" s="36"/>
      <c r="C231" s="71"/>
      <c r="D231" s="71"/>
      <c r="E231" s="71"/>
      <c r="F231" s="71"/>
      <c r="G231" s="991"/>
      <c r="H231" s="70"/>
      <c r="I231" s="70"/>
      <c r="J231" s="70"/>
      <c r="K231" s="70"/>
      <c r="L231" s="992"/>
    </row>
    <row r="232" spans="1:12" ht="15">
      <c r="A232" s="37" t="s">
        <v>107</v>
      </c>
      <c r="B232" s="38" t="s">
        <v>23</v>
      </c>
      <c r="C232" s="72" t="s">
        <v>99</v>
      </c>
      <c r="D232" s="72" t="s">
        <v>99</v>
      </c>
      <c r="E232" s="73" t="s">
        <v>99</v>
      </c>
      <c r="F232" s="73" t="s">
        <v>99</v>
      </c>
      <c r="G232" s="993" t="s">
        <v>99</v>
      </c>
      <c r="H232" s="74" t="s">
        <v>99</v>
      </c>
      <c r="I232" s="74" t="s">
        <v>99</v>
      </c>
      <c r="J232" s="74" t="s">
        <v>99</v>
      </c>
      <c r="K232" s="74" t="s">
        <v>99</v>
      </c>
      <c r="L232" s="994" t="s">
        <v>99</v>
      </c>
    </row>
    <row r="233" spans="1:12" ht="15">
      <c r="A233" s="46" t="s">
        <v>108</v>
      </c>
      <c r="B233" s="75" t="s">
        <v>23</v>
      </c>
      <c r="C233" s="76">
        <v>12836.100004942642</v>
      </c>
      <c r="D233" s="76">
        <v>13287.108314746809</v>
      </c>
      <c r="E233" s="77">
        <v>13092.822005041495</v>
      </c>
      <c r="F233" s="77">
        <v>13552.850481041745</v>
      </c>
      <c r="G233" s="995">
        <v>-3.3943300462419788</v>
      </c>
      <c r="H233" s="78">
        <v>358.15638888888896</v>
      </c>
      <c r="I233" s="78">
        <v>0.59545188892294565</v>
      </c>
      <c r="J233" s="78">
        <v>63.636363636363633</v>
      </c>
      <c r="K233" s="78">
        <v>26.946107784431138</v>
      </c>
      <c r="L233" s="996">
        <v>4.9020196080784331</v>
      </c>
    </row>
    <row r="234" spans="1:12" ht="15">
      <c r="A234" s="39" t="s">
        <v>109</v>
      </c>
      <c r="B234" s="40" t="s">
        <v>23</v>
      </c>
      <c r="C234" s="79">
        <v>13358.950534908068</v>
      </c>
      <c r="D234" s="79">
        <v>13544.592812734852</v>
      </c>
      <c r="E234" s="80">
        <v>13626.129545606229</v>
      </c>
      <c r="F234" s="80">
        <v>13815.484668989549</v>
      </c>
      <c r="G234" s="997">
        <v>-1.370600655135537</v>
      </c>
      <c r="H234" s="81">
        <v>404.0483146067416</v>
      </c>
      <c r="I234" s="81">
        <v>-1.4524890115176157</v>
      </c>
      <c r="J234" s="81">
        <v>58.928571428571431</v>
      </c>
      <c r="K234" s="81">
        <v>6.6616766467065869</v>
      </c>
      <c r="L234" s="998">
        <v>1.050454201816807</v>
      </c>
    </row>
    <row r="235" spans="1:12" ht="15">
      <c r="A235" s="39" t="s">
        <v>110</v>
      </c>
      <c r="B235" s="40" t="s">
        <v>23</v>
      </c>
      <c r="C235" s="79" t="s">
        <v>99</v>
      </c>
      <c r="D235" s="79" t="s">
        <v>99</v>
      </c>
      <c r="E235" s="80" t="s">
        <v>99</v>
      </c>
      <c r="F235" s="80" t="s">
        <v>99</v>
      </c>
      <c r="G235" s="997" t="s">
        <v>99</v>
      </c>
      <c r="H235" s="81" t="s">
        <v>99</v>
      </c>
      <c r="I235" s="81" t="s">
        <v>99</v>
      </c>
      <c r="J235" s="81" t="s">
        <v>99</v>
      </c>
      <c r="K235" s="81" t="s">
        <v>99</v>
      </c>
      <c r="L235" s="998" t="s">
        <v>99</v>
      </c>
    </row>
    <row r="236" spans="1:12" ht="15">
      <c r="A236" s="39" t="s">
        <v>97</v>
      </c>
      <c r="B236" s="40" t="s">
        <v>23</v>
      </c>
      <c r="C236" s="79">
        <v>9949.3646828350757</v>
      </c>
      <c r="D236" s="79">
        <v>9982.915614174075</v>
      </c>
      <c r="E236" s="80">
        <v>10148.351976491778</v>
      </c>
      <c r="F236" s="80">
        <v>10182.573926457557</v>
      </c>
      <c r="G236" s="997">
        <v>-0.33608349139365506</v>
      </c>
      <c r="H236" s="81">
        <v>299.70468750000003</v>
      </c>
      <c r="I236" s="81">
        <v>1.4395009961971434</v>
      </c>
      <c r="J236" s="81">
        <v>22.862129144851657</v>
      </c>
      <c r="K236" s="81">
        <v>52.694610778443121</v>
      </c>
      <c r="L236" s="998">
        <v>-4.7202188808755139</v>
      </c>
    </row>
    <row r="237" spans="1:12" ht="15.75" thickBot="1">
      <c r="A237" s="41" t="s">
        <v>111</v>
      </c>
      <c r="B237" s="42" t="s">
        <v>23</v>
      </c>
      <c r="C237" s="82">
        <v>11778.58300659612</v>
      </c>
      <c r="D237" s="82">
        <v>12103.524252357432</v>
      </c>
      <c r="E237" s="83">
        <v>12014.154666728042</v>
      </c>
      <c r="F237" s="83">
        <v>12387.029099417825</v>
      </c>
      <c r="G237" s="999">
        <v>-3.0102006679495714</v>
      </c>
      <c r="H237" s="84">
        <v>296.77650273224043</v>
      </c>
      <c r="I237" s="84">
        <v>-0.98323531509171003</v>
      </c>
      <c r="J237" s="84">
        <v>22.818791946308725</v>
      </c>
      <c r="K237" s="84">
        <v>13.697604790419163</v>
      </c>
      <c r="L237" s="1000">
        <v>-1.2322549290197156</v>
      </c>
    </row>
    <row r="238" spans="1:12" ht="15" thickBot="1">
      <c r="A238" s="35"/>
      <c r="B238" s="43"/>
      <c r="C238" s="71"/>
      <c r="D238" s="71"/>
      <c r="E238" s="71"/>
      <c r="F238" s="71"/>
      <c r="G238" s="991"/>
      <c r="H238" s="70"/>
      <c r="I238" s="70"/>
      <c r="J238" s="70"/>
      <c r="K238" s="70"/>
      <c r="L238" s="992"/>
    </row>
    <row r="239" spans="1:12" ht="14.25">
      <c r="A239" s="44" t="s">
        <v>112</v>
      </c>
      <c r="B239" s="45" t="s">
        <v>25</v>
      </c>
      <c r="C239" s="85" t="s">
        <v>99</v>
      </c>
      <c r="D239" s="85" t="s">
        <v>99</v>
      </c>
      <c r="E239" s="86" t="s">
        <v>99</v>
      </c>
      <c r="F239" s="86" t="s">
        <v>99</v>
      </c>
      <c r="G239" s="1001" t="s">
        <v>99</v>
      </c>
      <c r="H239" s="87" t="s">
        <v>99</v>
      </c>
      <c r="I239" s="87" t="s">
        <v>99</v>
      </c>
      <c r="J239" s="88" t="s">
        <v>99</v>
      </c>
      <c r="K239" s="88" t="s">
        <v>99</v>
      </c>
      <c r="L239" s="1002" t="s">
        <v>99</v>
      </c>
    </row>
    <row r="240" spans="1:12" ht="15">
      <c r="A240" s="46" t="s">
        <v>112</v>
      </c>
      <c r="B240" s="47" t="s">
        <v>26</v>
      </c>
      <c r="C240" s="79" t="s">
        <v>99</v>
      </c>
      <c r="D240" s="79" t="s">
        <v>99</v>
      </c>
      <c r="E240" s="80" t="s">
        <v>99</v>
      </c>
      <c r="F240" s="80" t="s">
        <v>99</v>
      </c>
      <c r="G240" s="997" t="s">
        <v>99</v>
      </c>
      <c r="H240" s="81" t="s">
        <v>99</v>
      </c>
      <c r="I240" s="81" t="s">
        <v>99</v>
      </c>
      <c r="J240" s="89" t="s">
        <v>99</v>
      </c>
      <c r="K240" s="89" t="s">
        <v>99</v>
      </c>
      <c r="L240" s="1003" t="s">
        <v>99</v>
      </c>
    </row>
    <row r="241" spans="1:12" ht="15">
      <c r="A241" s="46" t="s">
        <v>112</v>
      </c>
      <c r="B241" s="47" t="s">
        <v>27</v>
      </c>
      <c r="C241" s="79" t="s">
        <v>99</v>
      </c>
      <c r="D241" s="79" t="s">
        <v>99</v>
      </c>
      <c r="E241" s="80" t="s">
        <v>99</v>
      </c>
      <c r="F241" s="80" t="s">
        <v>99</v>
      </c>
      <c r="G241" s="997" t="s">
        <v>99</v>
      </c>
      <c r="H241" s="81" t="s">
        <v>99</v>
      </c>
      <c r="I241" s="81" t="s">
        <v>99</v>
      </c>
      <c r="J241" s="89" t="s">
        <v>99</v>
      </c>
      <c r="K241" s="89" t="s">
        <v>99</v>
      </c>
      <c r="L241" s="1003" t="s">
        <v>99</v>
      </c>
    </row>
    <row r="242" spans="1:12" ht="14.25">
      <c r="A242" s="44" t="s">
        <v>112</v>
      </c>
      <c r="B242" s="48" t="s">
        <v>28</v>
      </c>
      <c r="C242" s="90" t="s">
        <v>99</v>
      </c>
      <c r="D242" s="90" t="s">
        <v>99</v>
      </c>
      <c r="E242" s="91" t="s">
        <v>99</v>
      </c>
      <c r="F242" s="91" t="s">
        <v>99</v>
      </c>
      <c r="G242" s="1004" t="s">
        <v>99</v>
      </c>
      <c r="H242" s="92" t="s">
        <v>99</v>
      </c>
      <c r="I242" s="92" t="s">
        <v>99</v>
      </c>
      <c r="J242" s="93" t="s">
        <v>99</v>
      </c>
      <c r="K242" s="93" t="s">
        <v>99</v>
      </c>
      <c r="L242" s="1005" t="s">
        <v>99</v>
      </c>
    </row>
    <row r="243" spans="1:12" ht="15">
      <c r="A243" s="46" t="s">
        <v>112</v>
      </c>
      <c r="B243" s="47" t="s">
        <v>29</v>
      </c>
      <c r="C243" s="79" t="s">
        <v>99</v>
      </c>
      <c r="D243" s="79" t="s">
        <v>99</v>
      </c>
      <c r="E243" s="80" t="s">
        <v>99</v>
      </c>
      <c r="F243" s="80" t="s">
        <v>99</v>
      </c>
      <c r="G243" s="997" t="s">
        <v>99</v>
      </c>
      <c r="H243" s="81" t="s">
        <v>99</v>
      </c>
      <c r="I243" s="81" t="s">
        <v>99</v>
      </c>
      <c r="J243" s="89" t="s">
        <v>99</v>
      </c>
      <c r="K243" s="89" t="s">
        <v>99</v>
      </c>
      <c r="L243" s="1003" t="s">
        <v>99</v>
      </c>
    </row>
    <row r="244" spans="1:12" ht="15">
      <c r="A244" s="46" t="s">
        <v>112</v>
      </c>
      <c r="B244" s="47" t="s">
        <v>30</v>
      </c>
      <c r="C244" s="79" t="s">
        <v>99</v>
      </c>
      <c r="D244" s="79" t="s">
        <v>99</v>
      </c>
      <c r="E244" s="80" t="s">
        <v>99</v>
      </c>
      <c r="F244" s="80" t="s">
        <v>99</v>
      </c>
      <c r="G244" s="997" t="s">
        <v>99</v>
      </c>
      <c r="H244" s="81" t="s">
        <v>99</v>
      </c>
      <c r="I244" s="81" t="s">
        <v>99</v>
      </c>
      <c r="J244" s="89" t="s">
        <v>99</v>
      </c>
      <c r="K244" s="89" t="s">
        <v>99</v>
      </c>
      <c r="L244" s="1003" t="s">
        <v>99</v>
      </c>
    </row>
    <row r="245" spans="1:12" ht="14.25">
      <c r="A245" s="44" t="s">
        <v>112</v>
      </c>
      <c r="B245" s="48" t="s">
        <v>31</v>
      </c>
      <c r="C245" s="90" t="s">
        <v>99</v>
      </c>
      <c r="D245" s="90" t="s">
        <v>99</v>
      </c>
      <c r="E245" s="91" t="s">
        <v>99</v>
      </c>
      <c r="F245" s="91" t="s">
        <v>99</v>
      </c>
      <c r="G245" s="1004" t="s">
        <v>99</v>
      </c>
      <c r="H245" s="92" t="s">
        <v>99</v>
      </c>
      <c r="I245" s="92" t="s">
        <v>99</v>
      </c>
      <c r="J245" s="93" t="s">
        <v>99</v>
      </c>
      <c r="K245" s="93" t="s">
        <v>99</v>
      </c>
      <c r="L245" s="1005" t="s">
        <v>99</v>
      </c>
    </row>
    <row r="246" spans="1:12" ht="15">
      <c r="A246" s="46" t="s">
        <v>112</v>
      </c>
      <c r="B246" s="47" t="s">
        <v>32</v>
      </c>
      <c r="C246" s="79" t="s">
        <v>99</v>
      </c>
      <c r="D246" s="79" t="s">
        <v>99</v>
      </c>
      <c r="E246" s="80" t="s">
        <v>99</v>
      </c>
      <c r="F246" s="80" t="s">
        <v>99</v>
      </c>
      <c r="G246" s="997" t="s">
        <v>99</v>
      </c>
      <c r="H246" s="81" t="s">
        <v>99</v>
      </c>
      <c r="I246" s="81" t="s">
        <v>99</v>
      </c>
      <c r="J246" s="89" t="s">
        <v>99</v>
      </c>
      <c r="K246" s="89" t="s">
        <v>99</v>
      </c>
      <c r="L246" s="1003" t="s">
        <v>99</v>
      </c>
    </row>
    <row r="247" spans="1:12" ht="15.75" thickBot="1">
      <c r="A247" s="49" t="s">
        <v>112</v>
      </c>
      <c r="B247" s="50" t="s">
        <v>33</v>
      </c>
      <c r="C247" s="94" t="s">
        <v>99</v>
      </c>
      <c r="D247" s="94" t="s">
        <v>99</v>
      </c>
      <c r="E247" s="95" t="s">
        <v>99</v>
      </c>
      <c r="F247" s="95" t="s">
        <v>99</v>
      </c>
      <c r="G247" s="1006" t="s">
        <v>99</v>
      </c>
      <c r="H247" s="89" t="s">
        <v>99</v>
      </c>
      <c r="I247" s="89" t="s">
        <v>99</v>
      </c>
      <c r="J247" s="89" t="s">
        <v>99</v>
      </c>
      <c r="K247" s="89" t="s">
        <v>99</v>
      </c>
      <c r="L247" s="1003" t="s">
        <v>99</v>
      </c>
    </row>
    <row r="248" spans="1:12" ht="15" thickBot="1">
      <c r="A248" s="35"/>
      <c r="B248" s="43"/>
      <c r="C248" s="71"/>
      <c r="D248" s="71"/>
      <c r="E248" s="71"/>
      <c r="F248" s="71"/>
      <c r="G248" s="991"/>
      <c r="H248" s="70"/>
      <c r="I248" s="70"/>
      <c r="J248" s="70"/>
      <c r="K248" s="70"/>
      <c r="L248" s="992"/>
    </row>
    <row r="249" spans="1:12" ht="14.25">
      <c r="A249" s="44" t="s">
        <v>113</v>
      </c>
      <c r="B249" s="45" t="s">
        <v>25</v>
      </c>
      <c r="C249" s="85">
        <v>13091.717440014403</v>
      </c>
      <c r="D249" s="85">
        <v>13621.165462405435</v>
      </c>
      <c r="E249" s="86">
        <v>13353.551788814691</v>
      </c>
      <c r="F249" s="86">
        <v>13893.588771653544</v>
      </c>
      <c r="G249" s="1001">
        <v>-3.8869509650427028</v>
      </c>
      <c r="H249" s="87">
        <v>386.43870967741935</v>
      </c>
      <c r="I249" s="87">
        <v>-2.6296164592329188</v>
      </c>
      <c r="J249" s="88">
        <v>93.75</v>
      </c>
      <c r="K249" s="88">
        <v>2.3203592814371254</v>
      </c>
      <c r="L249" s="1002">
        <v>0.71715286861147431</v>
      </c>
    </row>
    <row r="250" spans="1:12" ht="15">
      <c r="A250" s="46" t="s">
        <v>113</v>
      </c>
      <c r="B250" s="47" t="s">
        <v>26</v>
      </c>
      <c r="C250" s="79">
        <v>12898.029411764706</v>
      </c>
      <c r="D250" s="79">
        <v>13193.390196078431</v>
      </c>
      <c r="E250" s="80">
        <v>13155.99</v>
      </c>
      <c r="F250" s="80">
        <v>13457.258</v>
      </c>
      <c r="G250" s="997">
        <v>-2.2387027134353819</v>
      </c>
      <c r="H250" s="81">
        <v>358.3</v>
      </c>
      <c r="I250" s="81">
        <v>-10.424999999999997</v>
      </c>
      <c r="J250" s="89">
        <v>63.636363636363633</v>
      </c>
      <c r="K250" s="89">
        <v>1.347305389221557</v>
      </c>
      <c r="L250" s="1003">
        <v>0.2451009804039217</v>
      </c>
    </row>
    <row r="251" spans="1:12" ht="15">
      <c r="A251" s="46" t="s">
        <v>113</v>
      </c>
      <c r="B251" s="47" t="s">
        <v>27</v>
      </c>
      <c r="C251" s="79">
        <v>13317.628431372548</v>
      </c>
      <c r="D251" s="79">
        <v>14586.401960784313</v>
      </c>
      <c r="E251" s="80">
        <v>13583.981</v>
      </c>
      <c r="F251" s="80">
        <v>14878.13</v>
      </c>
      <c r="G251" s="997">
        <v>-8.6983310402584166</v>
      </c>
      <c r="H251" s="81">
        <v>425.4</v>
      </c>
      <c r="I251" s="81">
        <v>9.0769230769230713</v>
      </c>
      <c r="J251" s="89">
        <v>160</v>
      </c>
      <c r="K251" s="89">
        <v>0.97305389221556893</v>
      </c>
      <c r="L251" s="1003">
        <v>0.47205188820755295</v>
      </c>
    </row>
    <row r="252" spans="1:12" ht="14.25">
      <c r="A252" s="44" t="s">
        <v>113</v>
      </c>
      <c r="B252" s="48" t="s">
        <v>28</v>
      </c>
      <c r="C252" s="90">
        <v>12822.283910287402</v>
      </c>
      <c r="D252" s="90">
        <v>13233.246395137627</v>
      </c>
      <c r="E252" s="91">
        <v>13078.72958849315</v>
      </c>
      <c r="F252" s="91">
        <v>13497.91132304038</v>
      </c>
      <c r="G252" s="1004">
        <v>-3.1055303632918672</v>
      </c>
      <c r="H252" s="92">
        <v>380.21875</v>
      </c>
      <c r="I252" s="92">
        <v>-0.66015272433612238</v>
      </c>
      <c r="J252" s="93">
        <v>45.454545454545453</v>
      </c>
      <c r="K252" s="93">
        <v>7.1856287425149699</v>
      </c>
      <c r="L252" s="1005">
        <v>0.57240228960915829</v>
      </c>
    </row>
    <row r="253" spans="1:12" ht="15">
      <c r="A253" s="46" t="s">
        <v>113</v>
      </c>
      <c r="B253" s="47" t="s">
        <v>29</v>
      </c>
      <c r="C253" s="79">
        <v>12569.642156862745</v>
      </c>
      <c r="D253" s="79">
        <v>12898.38725490196</v>
      </c>
      <c r="E253" s="80">
        <v>12821.035</v>
      </c>
      <c r="F253" s="80">
        <v>13156.355</v>
      </c>
      <c r="G253" s="997">
        <v>-2.5487302524141353</v>
      </c>
      <c r="H253" s="81">
        <v>373.7</v>
      </c>
      <c r="I253" s="81">
        <v>-3.2366649404453649</v>
      </c>
      <c r="J253" s="89">
        <v>28.571428571428569</v>
      </c>
      <c r="K253" s="89">
        <v>4.0419161676646702</v>
      </c>
      <c r="L253" s="1003">
        <v>-0.16650066600266467</v>
      </c>
    </row>
    <row r="254" spans="1:12" ht="15">
      <c r="A254" s="46" t="s">
        <v>113</v>
      </c>
      <c r="B254" s="47" t="s">
        <v>30</v>
      </c>
      <c r="C254" s="79">
        <v>13134.680392156863</v>
      </c>
      <c r="D254" s="79" t="s">
        <v>253</v>
      </c>
      <c r="E254" s="80">
        <v>13397.374</v>
      </c>
      <c r="F254" s="80" t="s">
        <v>253</v>
      </c>
      <c r="G254" s="1382" t="s">
        <v>99</v>
      </c>
      <c r="H254" s="81">
        <v>388.6</v>
      </c>
      <c r="I254" s="81" t="s">
        <v>99</v>
      </c>
      <c r="J254" s="89" t="s">
        <v>99</v>
      </c>
      <c r="K254" s="89">
        <v>3.1437125748502992</v>
      </c>
      <c r="L254" s="1003" t="s">
        <v>99</v>
      </c>
    </row>
    <row r="255" spans="1:12" ht="14.25">
      <c r="A255" s="44" t="s">
        <v>113</v>
      </c>
      <c r="B255" s="48" t="s">
        <v>31</v>
      </c>
      <c r="C255" s="90">
        <v>12804.303741210593</v>
      </c>
      <c r="D255" s="90">
        <v>13270.825977454337</v>
      </c>
      <c r="E255" s="91">
        <v>13060.389816034805</v>
      </c>
      <c r="F255" s="91">
        <v>13536.242497003424</v>
      </c>
      <c r="G255" s="1004">
        <v>-3.5153971353125555</v>
      </c>
      <c r="H255" s="92">
        <v>345.3034334763949</v>
      </c>
      <c r="I255" s="92">
        <v>2.0015793456368853</v>
      </c>
      <c r="J255" s="93">
        <v>68.840579710144922</v>
      </c>
      <c r="K255" s="93">
        <v>17.440119760479043</v>
      </c>
      <c r="L255" s="1005">
        <v>3.6124644498578</v>
      </c>
    </row>
    <row r="256" spans="1:12" ht="15">
      <c r="A256" s="46" t="s">
        <v>113</v>
      </c>
      <c r="B256" s="47" t="s">
        <v>32</v>
      </c>
      <c r="C256" s="79">
        <v>12602.77843137255</v>
      </c>
      <c r="D256" s="79">
        <v>13110.027450980391</v>
      </c>
      <c r="E256" s="80">
        <v>12854.834000000001</v>
      </c>
      <c r="F256" s="80">
        <v>13372.227999999999</v>
      </c>
      <c r="G256" s="997">
        <v>-3.8691682492999555</v>
      </c>
      <c r="H256" s="81">
        <v>335.5</v>
      </c>
      <c r="I256" s="81">
        <v>1.7900485436893134</v>
      </c>
      <c r="J256" s="89">
        <v>69.512195121951208</v>
      </c>
      <c r="K256" s="89">
        <v>10.404191616766468</v>
      </c>
      <c r="L256" s="1003">
        <v>2.1877587510350054</v>
      </c>
    </row>
    <row r="257" spans="1:12" ht="15.75" thickBot="1">
      <c r="A257" s="49" t="s">
        <v>113</v>
      </c>
      <c r="B257" s="50" t="s">
        <v>33</v>
      </c>
      <c r="C257" s="94">
        <v>13082.160784313726</v>
      </c>
      <c r="D257" s="94">
        <v>13491.566666666666</v>
      </c>
      <c r="E257" s="95">
        <v>13343.804</v>
      </c>
      <c r="F257" s="95">
        <v>13761.397999999999</v>
      </c>
      <c r="G257" s="1006">
        <v>-3.0345318113755533</v>
      </c>
      <c r="H257" s="89">
        <v>359.8</v>
      </c>
      <c r="I257" s="89">
        <v>2.3321956769055712</v>
      </c>
      <c r="J257" s="89">
        <v>67.857142857142861</v>
      </c>
      <c r="K257" s="89">
        <v>7.0359281437125745</v>
      </c>
      <c r="L257" s="1003">
        <v>1.4247056988227946</v>
      </c>
    </row>
    <row r="258" spans="1:12" ht="15.75" thickBot="1">
      <c r="A258" s="51"/>
      <c r="B258" s="52"/>
      <c r="C258" s="96"/>
      <c r="D258" s="96"/>
      <c r="E258" s="96"/>
      <c r="F258" s="96"/>
      <c r="G258" s="1007"/>
      <c r="H258" s="97"/>
      <c r="I258" s="97"/>
      <c r="J258" s="97"/>
      <c r="K258" s="97"/>
      <c r="L258" s="1008"/>
    </row>
    <row r="259" spans="1:12" ht="15">
      <c r="A259" s="46" t="s">
        <v>114</v>
      </c>
      <c r="B259" s="53" t="s">
        <v>30</v>
      </c>
      <c r="C259" s="98" t="s">
        <v>253</v>
      </c>
      <c r="D259" s="98">
        <v>13649.07745098039</v>
      </c>
      <c r="E259" s="99" t="s">
        <v>253</v>
      </c>
      <c r="F259" s="99">
        <v>13922.058999999999</v>
      </c>
      <c r="G259" s="1432" t="s">
        <v>99</v>
      </c>
      <c r="H259" s="100" t="s">
        <v>253</v>
      </c>
      <c r="I259" s="100" t="s">
        <v>99</v>
      </c>
      <c r="J259" s="100" t="s">
        <v>99</v>
      </c>
      <c r="K259" s="100">
        <v>1.9461077844311379</v>
      </c>
      <c r="L259" s="1010" t="s">
        <v>99</v>
      </c>
    </row>
    <row r="260" spans="1:12" ht="15.75" thickBot="1">
      <c r="A260" s="49" t="s">
        <v>114</v>
      </c>
      <c r="B260" s="50" t="s">
        <v>33</v>
      </c>
      <c r="C260" s="94">
        <v>13298.76568627451</v>
      </c>
      <c r="D260" s="94">
        <v>13441.91274509804</v>
      </c>
      <c r="E260" s="95">
        <v>13564.741</v>
      </c>
      <c r="F260" s="95">
        <v>13710.751</v>
      </c>
      <c r="G260" s="1006">
        <v>-1.0649307248012907</v>
      </c>
      <c r="H260" s="89">
        <v>397.3</v>
      </c>
      <c r="I260" s="89">
        <v>2.9274611398963759</v>
      </c>
      <c r="J260" s="89">
        <v>110.00000000000001</v>
      </c>
      <c r="K260" s="89">
        <v>4.7155688622754486</v>
      </c>
      <c r="L260" s="1003">
        <v>1.7095568382273525</v>
      </c>
    </row>
    <row r="261" spans="1:12" ht="15.75" thickBot="1">
      <c r="A261" s="51"/>
      <c r="B261" s="52"/>
      <c r="C261" s="96"/>
      <c r="D261" s="96"/>
      <c r="E261" s="96"/>
      <c r="F261" s="96"/>
      <c r="G261" s="1007"/>
      <c r="H261" s="97"/>
      <c r="I261" s="97"/>
      <c r="J261" s="97"/>
      <c r="K261" s="97"/>
      <c r="L261" s="1008"/>
    </row>
    <row r="262" spans="1:12" ht="14.25">
      <c r="A262" s="44" t="s">
        <v>115</v>
      </c>
      <c r="B262" s="45" t="s">
        <v>25</v>
      </c>
      <c r="C262" s="85" t="s">
        <v>99</v>
      </c>
      <c r="D262" s="85" t="s">
        <v>99</v>
      </c>
      <c r="E262" s="86" t="s">
        <v>99</v>
      </c>
      <c r="F262" s="86" t="s">
        <v>99</v>
      </c>
      <c r="G262" s="1001" t="s">
        <v>99</v>
      </c>
      <c r="H262" s="87" t="s">
        <v>99</v>
      </c>
      <c r="I262" s="87" t="s">
        <v>99</v>
      </c>
      <c r="J262" s="88" t="s">
        <v>99</v>
      </c>
      <c r="K262" s="88" t="s">
        <v>99</v>
      </c>
      <c r="L262" s="1002" t="s">
        <v>99</v>
      </c>
    </row>
    <row r="263" spans="1:12" ht="15">
      <c r="A263" s="39" t="s">
        <v>115</v>
      </c>
      <c r="B263" s="47" t="s">
        <v>26</v>
      </c>
      <c r="C263" s="79" t="s">
        <v>99</v>
      </c>
      <c r="D263" s="79" t="s">
        <v>99</v>
      </c>
      <c r="E263" s="80" t="s">
        <v>99</v>
      </c>
      <c r="F263" s="80" t="s">
        <v>99</v>
      </c>
      <c r="G263" s="997" t="s">
        <v>99</v>
      </c>
      <c r="H263" s="81" t="s">
        <v>99</v>
      </c>
      <c r="I263" s="81" t="s">
        <v>99</v>
      </c>
      <c r="J263" s="89" t="s">
        <v>99</v>
      </c>
      <c r="K263" s="89" t="s">
        <v>99</v>
      </c>
      <c r="L263" s="1003" t="s">
        <v>99</v>
      </c>
    </row>
    <row r="264" spans="1:12" ht="15">
      <c r="A264" s="39" t="s">
        <v>115</v>
      </c>
      <c r="B264" s="47" t="s">
        <v>27</v>
      </c>
      <c r="C264" s="79" t="s">
        <v>99</v>
      </c>
      <c r="D264" s="79" t="s">
        <v>99</v>
      </c>
      <c r="E264" s="80" t="s">
        <v>99</v>
      </c>
      <c r="F264" s="80" t="s">
        <v>99</v>
      </c>
      <c r="G264" s="997" t="s">
        <v>99</v>
      </c>
      <c r="H264" s="81" t="s">
        <v>99</v>
      </c>
      <c r="I264" s="81" t="s">
        <v>99</v>
      </c>
      <c r="J264" s="89" t="s">
        <v>99</v>
      </c>
      <c r="K264" s="89" t="s">
        <v>99</v>
      </c>
      <c r="L264" s="1003" t="s">
        <v>99</v>
      </c>
    </row>
    <row r="265" spans="1:12" ht="15">
      <c r="A265" s="39" t="s">
        <v>115</v>
      </c>
      <c r="B265" s="47" t="s">
        <v>34</v>
      </c>
      <c r="C265" s="79" t="s">
        <v>99</v>
      </c>
      <c r="D265" s="79" t="s">
        <v>99</v>
      </c>
      <c r="E265" s="80" t="s">
        <v>99</v>
      </c>
      <c r="F265" s="80" t="s">
        <v>99</v>
      </c>
      <c r="G265" s="997" t="s">
        <v>99</v>
      </c>
      <c r="H265" s="81" t="s">
        <v>99</v>
      </c>
      <c r="I265" s="81" t="s">
        <v>99</v>
      </c>
      <c r="J265" s="89" t="s">
        <v>99</v>
      </c>
      <c r="K265" s="89" t="s">
        <v>99</v>
      </c>
      <c r="L265" s="1003" t="s">
        <v>99</v>
      </c>
    </row>
    <row r="266" spans="1:12" ht="14.25">
      <c r="A266" s="54" t="s">
        <v>115</v>
      </c>
      <c r="B266" s="48" t="s">
        <v>28</v>
      </c>
      <c r="C266" s="90" t="s">
        <v>99</v>
      </c>
      <c r="D266" s="90" t="s">
        <v>99</v>
      </c>
      <c r="E266" s="91" t="s">
        <v>99</v>
      </c>
      <c r="F266" s="91" t="s">
        <v>99</v>
      </c>
      <c r="G266" s="1004" t="s">
        <v>99</v>
      </c>
      <c r="H266" s="92" t="s">
        <v>99</v>
      </c>
      <c r="I266" s="92" t="s">
        <v>99</v>
      </c>
      <c r="J266" s="93" t="s">
        <v>99</v>
      </c>
      <c r="K266" s="93" t="s">
        <v>99</v>
      </c>
      <c r="L266" s="1005" t="s">
        <v>99</v>
      </c>
    </row>
    <row r="267" spans="1:12" ht="15">
      <c r="A267" s="39" t="s">
        <v>115</v>
      </c>
      <c r="B267" s="47" t="s">
        <v>30</v>
      </c>
      <c r="C267" s="79" t="s">
        <v>99</v>
      </c>
      <c r="D267" s="79" t="s">
        <v>99</v>
      </c>
      <c r="E267" s="80" t="s">
        <v>99</v>
      </c>
      <c r="F267" s="80" t="s">
        <v>99</v>
      </c>
      <c r="G267" s="997" t="s">
        <v>99</v>
      </c>
      <c r="H267" s="81" t="s">
        <v>99</v>
      </c>
      <c r="I267" s="81" t="s">
        <v>99</v>
      </c>
      <c r="J267" s="89" t="s">
        <v>99</v>
      </c>
      <c r="K267" s="89" t="s">
        <v>99</v>
      </c>
      <c r="L267" s="1003" t="s">
        <v>99</v>
      </c>
    </row>
    <row r="268" spans="1:12" ht="15">
      <c r="A268" s="39" t="s">
        <v>115</v>
      </c>
      <c r="B268" s="47" t="s">
        <v>35</v>
      </c>
      <c r="C268" s="79" t="s">
        <v>99</v>
      </c>
      <c r="D268" s="79" t="s">
        <v>99</v>
      </c>
      <c r="E268" s="80" t="s">
        <v>99</v>
      </c>
      <c r="F268" s="80" t="s">
        <v>99</v>
      </c>
      <c r="G268" s="997" t="s">
        <v>99</v>
      </c>
      <c r="H268" s="81" t="s">
        <v>99</v>
      </c>
      <c r="I268" s="81" t="s">
        <v>99</v>
      </c>
      <c r="J268" s="89" t="s">
        <v>99</v>
      </c>
      <c r="K268" s="89" t="s">
        <v>99</v>
      </c>
      <c r="L268" s="1003" t="s">
        <v>99</v>
      </c>
    </row>
    <row r="269" spans="1:12" ht="14.25">
      <c r="A269" s="54" t="s">
        <v>115</v>
      </c>
      <c r="B269" s="48" t="s">
        <v>31</v>
      </c>
      <c r="C269" s="90" t="s">
        <v>99</v>
      </c>
      <c r="D269" s="90" t="s">
        <v>99</v>
      </c>
      <c r="E269" s="91" t="s">
        <v>99</v>
      </c>
      <c r="F269" s="91" t="s">
        <v>99</v>
      </c>
      <c r="G269" s="1004" t="s">
        <v>99</v>
      </c>
      <c r="H269" s="92" t="s">
        <v>99</v>
      </c>
      <c r="I269" s="92" t="s">
        <v>99</v>
      </c>
      <c r="J269" s="93" t="s">
        <v>99</v>
      </c>
      <c r="K269" s="93" t="s">
        <v>99</v>
      </c>
      <c r="L269" s="1005" t="s">
        <v>99</v>
      </c>
    </row>
    <row r="270" spans="1:12" ht="15">
      <c r="A270" s="39" t="s">
        <v>115</v>
      </c>
      <c r="B270" s="47" t="s">
        <v>33</v>
      </c>
      <c r="C270" s="79" t="s">
        <v>99</v>
      </c>
      <c r="D270" s="79" t="s">
        <v>99</v>
      </c>
      <c r="E270" s="80" t="s">
        <v>99</v>
      </c>
      <c r="F270" s="80" t="s">
        <v>99</v>
      </c>
      <c r="G270" s="997" t="s">
        <v>99</v>
      </c>
      <c r="H270" s="81" t="s">
        <v>99</v>
      </c>
      <c r="I270" s="81" t="s">
        <v>99</v>
      </c>
      <c r="J270" s="89" t="s">
        <v>99</v>
      </c>
      <c r="K270" s="89" t="s">
        <v>99</v>
      </c>
      <c r="L270" s="1003" t="s">
        <v>99</v>
      </c>
    </row>
    <row r="271" spans="1:12" ht="15.75" thickBot="1">
      <c r="A271" s="55" t="s">
        <v>115</v>
      </c>
      <c r="B271" s="47" t="s">
        <v>36</v>
      </c>
      <c r="C271" s="94" t="s">
        <v>99</v>
      </c>
      <c r="D271" s="94" t="s">
        <v>99</v>
      </c>
      <c r="E271" s="95" t="s">
        <v>99</v>
      </c>
      <c r="F271" s="95" t="s">
        <v>99</v>
      </c>
      <c r="G271" s="1006" t="s">
        <v>99</v>
      </c>
      <c r="H271" s="89" t="s">
        <v>99</v>
      </c>
      <c r="I271" s="89" t="s">
        <v>99</v>
      </c>
      <c r="J271" s="89" t="s">
        <v>99</v>
      </c>
      <c r="K271" s="89" t="s">
        <v>99</v>
      </c>
      <c r="L271" s="1003" t="s">
        <v>99</v>
      </c>
    </row>
    <row r="272" spans="1:12" ht="15.75" thickBot="1">
      <c r="A272" s="51"/>
      <c r="B272" s="52"/>
      <c r="C272" s="96"/>
      <c r="D272" s="96"/>
      <c r="E272" s="96"/>
      <c r="F272" s="96"/>
      <c r="G272" s="1007"/>
      <c r="H272" s="97"/>
      <c r="I272" s="97"/>
      <c r="J272" s="97"/>
      <c r="K272" s="97"/>
      <c r="L272" s="1008"/>
    </row>
    <row r="273" spans="1:12" ht="14.25">
      <c r="A273" s="44" t="s">
        <v>24</v>
      </c>
      <c r="B273" s="45" t="s">
        <v>28</v>
      </c>
      <c r="C273" s="85">
        <v>10607.701749691538</v>
      </c>
      <c r="D273" s="85">
        <v>10490.450706716156</v>
      </c>
      <c r="E273" s="86">
        <v>10819.855784685369</v>
      </c>
      <c r="F273" s="86">
        <v>10700.259720850479</v>
      </c>
      <c r="G273" s="1001">
        <v>1.1176930930175961</v>
      </c>
      <c r="H273" s="87">
        <v>338.22820512820516</v>
      </c>
      <c r="I273" s="87">
        <v>-0.24272373989778628</v>
      </c>
      <c r="J273" s="88">
        <v>-9.3023255813953494</v>
      </c>
      <c r="K273" s="88">
        <v>2.9191616766467066</v>
      </c>
      <c r="L273" s="1002">
        <v>-1.3894555578222318</v>
      </c>
    </row>
    <row r="274" spans="1:12" ht="15">
      <c r="A274" s="46" t="s">
        <v>24</v>
      </c>
      <c r="B274" s="47" t="s">
        <v>29</v>
      </c>
      <c r="C274" s="79" t="s">
        <v>253</v>
      </c>
      <c r="D274" s="79">
        <v>10335.989215686275</v>
      </c>
      <c r="E274" s="80" t="s">
        <v>253</v>
      </c>
      <c r="F274" s="80">
        <v>10542.709000000001</v>
      </c>
      <c r="G274" s="997" t="s">
        <v>99</v>
      </c>
      <c r="H274" s="81" t="s">
        <v>253</v>
      </c>
      <c r="I274" s="81" t="s">
        <v>99</v>
      </c>
      <c r="J274" s="89" t="s">
        <v>99</v>
      </c>
      <c r="K274" s="89">
        <v>0.29940119760479045</v>
      </c>
      <c r="L274" s="1003" t="s">
        <v>99</v>
      </c>
    </row>
    <row r="275" spans="1:12" ht="15">
      <c r="A275" s="46" t="s">
        <v>24</v>
      </c>
      <c r="B275" s="47" t="s">
        <v>30</v>
      </c>
      <c r="C275" s="79">
        <v>10677.827450980392</v>
      </c>
      <c r="D275" s="79">
        <v>10373.158823529411</v>
      </c>
      <c r="E275" s="80">
        <v>10891.384</v>
      </c>
      <c r="F275" s="80">
        <v>10580.621999999999</v>
      </c>
      <c r="G275" s="997">
        <v>2.9370863074023497</v>
      </c>
      <c r="H275" s="81">
        <v>342.3</v>
      </c>
      <c r="I275" s="81">
        <v>-2.3952095808383169</v>
      </c>
      <c r="J275" s="89">
        <v>-7.1428571428571423</v>
      </c>
      <c r="K275" s="89">
        <v>0.97305389221556893</v>
      </c>
      <c r="L275" s="1003">
        <v>-0.42975171900687603</v>
      </c>
    </row>
    <row r="276" spans="1:12" ht="15">
      <c r="A276" s="46" t="s">
        <v>24</v>
      </c>
      <c r="B276" s="47" t="s">
        <v>35</v>
      </c>
      <c r="C276" s="79">
        <v>10572.756862745098</v>
      </c>
      <c r="D276" s="79">
        <v>10600.299019607843</v>
      </c>
      <c r="E276" s="80">
        <v>10784.212</v>
      </c>
      <c r="F276" s="80">
        <v>10812.305</v>
      </c>
      <c r="G276" s="997">
        <v>-0.25982433902854901</v>
      </c>
      <c r="H276" s="81">
        <v>345.5</v>
      </c>
      <c r="I276" s="81">
        <v>1.498237367802592</v>
      </c>
      <c r="J276" s="89">
        <v>-4.3478260869565215</v>
      </c>
      <c r="K276" s="89">
        <v>1.6467065868263475</v>
      </c>
      <c r="L276" s="1003">
        <v>-0.65790263161052609</v>
      </c>
    </row>
    <row r="277" spans="1:12" ht="14.25">
      <c r="A277" s="44" t="s">
        <v>24</v>
      </c>
      <c r="B277" s="48" t="s">
        <v>31</v>
      </c>
      <c r="C277" s="90">
        <v>10240.206502308663</v>
      </c>
      <c r="D277" s="90">
        <v>10187.577601515703</v>
      </c>
      <c r="E277" s="91">
        <v>10445.010632354837</v>
      </c>
      <c r="F277" s="91">
        <v>10391.329153546018</v>
      </c>
      <c r="G277" s="1004">
        <v>0.51659877206854565</v>
      </c>
      <c r="H277" s="92">
        <v>319.6300411522634</v>
      </c>
      <c r="I277" s="92">
        <v>4.1683414688152274</v>
      </c>
      <c r="J277" s="93">
        <v>14.084507042253522</v>
      </c>
      <c r="K277" s="93">
        <v>36.377245508982035</v>
      </c>
      <c r="L277" s="1005">
        <v>-6.3081252325009274</v>
      </c>
    </row>
    <row r="278" spans="1:12" ht="15">
      <c r="A278" s="46" t="s">
        <v>24</v>
      </c>
      <c r="B278" s="47" t="s">
        <v>32</v>
      </c>
      <c r="C278" s="79">
        <v>10272.469607843137</v>
      </c>
      <c r="D278" s="79">
        <v>9969.7794117647045</v>
      </c>
      <c r="E278" s="80">
        <v>10477.919</v>
      </c>
      <c r="F278" s="80">
        <v>10169.174999999999</v>
      </c>
      <c r="G278" s="997">
        <v>3.0360771645684199</v>
      </c>
      <c r="H278" s="81">
        <v>283.8</v>
      </c>
      <c r="I278" s="81">
        <v>-0.87320991966468742</v>
      </c>
      <c r="J278" s="89">
        <v>-26.315789473684209</v>
      </c>
      <c r="K278" s="89">
        <v>11.526946107784433</v>
      </c>
      <c r="L278" s="1003">
        <v>-9.4149376597506347</v>
      </c>
    </row>
    <row r="279" spans="1:12" ht="15">
      <c r="A279" s="46" t="s">
        <v>24</v>
      </c>
      <c r="B279" s="47" t="s">
        <v>33</v>
      </c>
      <c r="C279" s="79">
        <v>10043.051960784314</v>
      </c>
      <c r="D279" s="79">
        <v>10229.562745098039</v>
      </c>
      <c r="E279" s="80">
        <v>10243.913</v>
      </c>
      <c r="F279" s="80">
        <v>10434.154</v>
      </c>
      <c r="G279" s="997">
        <v>-1.8232527524512285</v>
      </c>
      <c r="H279" s="81">
        <v>320.8</v>
      </c>
      <c r="I279" s="81">
        <v>0.81709616593338241</v>
      </c>
      <c r="J279" s="89">
        <v>36.30952380952381</v>
      </c>
      <c r="K279" s="89">
        <v>17.140718562874252</v>
      </c>
      <c r="L279" s="1003">
        <v>0.30705122820491226</v>
      </c>
    </row>
    <row r="280" spans="1:12" ht="15">
      <c r="A280" s="46" t="s">
        <v>24</v>
      </c>
      <c r="B280" s="47" t="s">
        <v>36</v>
      </c>
      <c r="C280" s="79">
        <v>10582.694117647059</v>
      </c>
      <c r="D280" s="79">
        <v>10806.919607843138</v>
      </c>
      <c r="E280" s="80">
        <v>10794.348</v>
      </c>
      <c r="F280" s="80">
        <v>11023.058000000001</v>
      </c>
      <c r="G280" s="997">
        <v>-2.0748325918270676</v>
      </c>
      <c r="H280" s="81">
        <v>370.6</v>
      </c>
      <c r="I280" s="81">
        <v>4.2475386779184312</v>
      </c>
      <c r="J280" s="89">
        <v>110.20408163265304</v>
      </c>
      <c r="K280" s="89">
        <v>7.7095808383233528</v>
      </c>
      <c r="L280" s="1003">
        <v>2.7997611990447959</v>
      </c>
    </row>
    <row r="281" spans="1:12" ht="14.25">
      <c r="A281" s="44" t="s">
        <v>24</v>
      </c>
      <c r="B281" s="48" t="s">
        <v>37</v>
      </c>
      <c r="C281" s="90">
        <v>8680.8099454619351</v>
      </c>
      <c r="D281" s="90">
        <v>8559.9476968954241</v>
      </c>
      <c r="E281" s="91">
        <v>8854.426144371173</v>
      </c>
      <c r="F281" s="91">
        <v>8731.1466508333324</v>
      </c>
      <c r="G281" s="1004">
        <v>1.4119507834182854</v>
      </c>
      <c r="H281" s="92">
        <v>237.21229050279331</v>
      </c>
      <c r="I281" s="92">
        <v>2.7885662656682424</v>
      </c>
      <c r="J281" s="93">
        <v>72.115384615384613</v>
      </c>
      <c r="K281" s="93">
        <v>13.398203592814371</v>
      </c>
      <c r="L281" s="1005">
        <v>2.9773619094476373</v>
      </c>
    </row>
    <row r="282" spans="1:12" ht="15">
      <c r="A282" s="46" t="s">
        <v>24</v>
      </c>
      <c r="B282" s="47" t="s">
        <v>101</v>
      </c>
      <c r="C282" s="101">
        <v>8508.3196078431374</v>
      </c>
      <c r="D282" s="101">
        <v>8447.4480392156875</v>
      </c>
      <c r="E282" s="102">
        <v>8678.4860000000008</v>
      </c>
      <c r="F282" s="102">
        <v>8616.3970000000008</v>
      </c>
      <c r="G282" s="1011">
        <v>0.72059121695529971</v>
      </c>
      <c r="H282" s="103">
        <v>225.1</v>
      </c>
      <c r="I282" s="103">
        <v>0.80609046126286743</v>
      </c>
      <c r="J282" s="104">
        <v>52.631578947368418</v>
      </c>
      <c r="K282" s="104">
        <v>8.682634730538922</v>
      </c>
      <c r="L282" s="1012">
        <v>1.0674042696170778</v>
      </c>
    </row>
    <row r="283" spans="1:12" ht="15">
      <c r="A283" s="46" t="s">
        <v>24</v>
      </c>
      <c r="B283" s="47" t="s">
        <v>38</v>
      </c>
      <c r="C283" s="79">
        <v>9037.0990196078437</v>
      </c>
      <c r="D283" s="79">
        <v>8795.4970588235283</v>
      </c>
      <c r="E283" s="80">
        <v>9217.8410000000003</v>
      </c>
      <c r="F283" s="80">
        <v>8971.4069999999992</v>
      </c>
      <c r="G283" s="997">
        <v>2.746882400943365</v>
      </c>
      <c r="H283" s="81">
        <v>254</v>
      </c>
      <c r="I283" s="81">
        <v>8.7794432548179877</v>
      </c>
      <c r="J283" s="89">
        <v>125</v>
      </c>
      <c r="K283" s="89">
        <v>3.3682634730538923</v>
      </c>
      <c r="L283" s="1003">
        <v>1.3642554570218284</v>
      </c>
    </row>
    <row r="284" spans="1:12" ht="15.75" thickBot="1">
      <c r="A284" s="46" t="s">
        <v>24</v>
      </c>
      <c r="B284" s="47" t="s">
        <v>39</v>
      </c>
      <c r="C284" s="79">
        <v>8768.4803921568637</v>
      </c>
      <c r="D284" s="79">
        <v>8902.788235294116</v>
      </c>
      <c r="E284" s="80">
        <v>8943.85</v>
      </c>
      <c r="F284" s="80">
        <v>9080.8439999999991</v>
      </c>
      <c r="G284" s="997">
        <v>-1.508604266299463</v>
      </c>
      <c r="H284" s="81">
        <v>273.3</v>
      </c>
      <c r="I284" s="81">
        <v>-7.3559322033898269</v>
      </c>
      <c r="J284" s="89">
        <v>125</v>
      </c>
      <c r="K284" s="89">
        <v>1.347305389221557</v>
      </c>
      <c r="L284" s="1003">
        <v>0.5457021828087314</v>
      </c>
    </row>
    <row r="285" spans="1:12" ht="15.75" thickBot="1">
      <c r="A285" s="51"/>
      <c r="B285" s="52"/>
      <c r="C285" s="96"/>
      <c r="D285" s="96"/>
      <c r="E285" s="96"/>
      <c r="F285" s="96"/>
      <c r="G285" s="1007"/>
      <c r="H285" s="97"/>
      <c r="I285" s="97"/>
      <c r="J285" s="97"/>
      <c r="K285" s="97"/>
      <c r="L285" s="1008"/>
    </row>
    <row r="286" spans="1:12" ht="14.25">
      <c r="A286" s="44" t="s">
        <v>116</v>
      </c>
      <c r="B286" s="48" t="s">
        <v>25</v>
      </c>
      <c r="C286" s="90">
        <v>13019.689461337583</v>
      </c>
      <c r="D286" s="90">
        <v>12733.074107209422</v>
      </c>
      <c r="E286" s="91">
        <v>13280.083250564334</v>
      </c>
      <c r="F286" s="91">
        <v>12987.735589353611</v>
      </c>
      <c r="G286" s="1004">
        <v>2.250951747511456</v>
      </c>
      <c r="H286" s="92">
        <v>340.73846153846159</v>
      </c>
      <c r="I286" s="92">
        <v>3.6545627921398038</v>
      </c>
      <c r="J286" s="93">
        <v>62.5</v>
      </c>
      <c r="K286" s="93">
        <v>0.97305389221556893</v>
      </c>
      <c r="L286" s="1005">
        <v>0.17145068580274336</v>
      </c>
    </row>
    <row r="287" spans="1:12" ht="15">
      <c r="A287" s="46" t="s">
        <v>116</v>
      </c>
      <c r="B287" s="47" t="s">
        <v>26</v>
      </c>
      <c r="C287" s="79" t="s">
        <v>99</v>
      </c>
      <c r="D287" s="79" t="s">
        <v>99</v>
      </c>
      <c r="E287" s="80" t="s">
        <v>99</v>
      </c>
      <c r="F287" s="80" t="s">
        <v>99</v>
      </c>
      <c r="G287" s="997" t="s">
        <v>99</v>
      </c>
      <c r="H287" s="81" t="s">
        <v>99</v>
      </c>
      <c r="I287" s="81" t="s">
        <v>99</v>
      </c>
      <c r="J287" s="89" t="s">
        <v>99</v>
      </c>
      <c r="K287" s="89" t="s">
        <v>99</v>
      </c>
      <c r="L287" s="1003" t="s">
        <v>99</v>
      </c>
    </row>
    <row r="288" spans="1:12" ht="15">
      <c r="A288" s="46" t="s">
        <v>116</v>
      </c>
      <c r="B288" s="47" t="s">
        <v>27</v>
      </c>
      <c r="C288" s="79" t="s">
        <v>253</v>
      </c>
      <c r="D288" s="79" t="s">
        <v>253</v>
      </c>
      <c r="E288" s="80" t="s">
        <v>253</v>
      </c>
      <c r="F288" s="80" t="s">
        <v>253</v>
      </c>
      <c r="G288" s="997" t="s">
        <v>99</v>
      </c>
      <c r="H288" s="81" t="s">
        <v>253</v>
      </c>
      <c r="I288" s="81" t="s">
        <v>99</v>
      </c>
      <c r="J288" s="89" t="s">
        <v>99</v>
      </c>
      <c r="K288" s="89">
        <v>0.89820359281437123</v>
      </c>
      <c r="L288" s="1003" t="s">
        <v>99</v>
      </c>
    </row>
    <row r="289" spans="1:12" ht="15">
      <c r="A289" s="46" t="s">
        <v>116</v>
      </c>
      <c r="B289" s="47" t="s">
        <v>34</v>
      </c>
      <c r="C289" s="79" t="s">
        <v>253</v>
      </c>
      <c r="D289" s="79" t="s">
        <v>253</v>
      </c>
      <c r="E289" s="80" t="s">
        <v>253</v>
      </c>
      <c r="F289" s="80" t="s">
        <v>253</v>
      </c>
      <c r="G289" s="997" t="s">
        <v>99</v>
      </c>
      <c r="H289" s="81" t="s">
        <v>253</v>
      </c>
      <c r="I289" s="81" t="s">
        <v>99</v>
      </c>
      <c r="J289" s="89" t="s">
        <v>99</v>
      </c>
      <c r="K289" s="89">
        <v>7.4850299401197612E-2</v>
      </c>
      <c r="L289" s="1003" t="s">
        <v>99</v>
      </c>
    </row>
    <row r="290" spans="1:12" ht="14.25">
      <c r="A290" s="44" t="s">
        <v>116</v>
      </c>
      <c r="B290" s="48" t="s">
        <v>28</v>
      </c>
      <c r="C290" s="90">
        <v>12283.15344709582</v>
      </c>
      <c r="D290" s="90">
        <v>12277.561739519786</v>
      </c>
      <c r="E290" s="91">
        <v>12528.816516037736</v>
      </c>
      <c r="F290" s="91">
        <v>12523.112974310181</v>
      </c>
      <c r="G290" s="1004">
        <v>4.5544121012522171E-2</v>
      </c>
      <c r="H290" s="92">
        <v>321.19999999999993</v>
      </c>
      <c r="I290" s="92">
        <v>3.9106357875506599</v>
      </c>
      <c r="J290" s="93">
        <v>-51.470588235294116</v>
      </c>
      <c r="K290" s="93">
        <v>2.4700598802395208</v>
      </c>
      <c r="L290" s="1005">
        <v>-4.3435673742694973</v>
      </c>
    </row>
    <row r="291" spans="1:12" ht="15">
      <c r="A291" s="46" t="s">
        <v>116</v>
      </c>
      <c r="B291" s="47" t="s">
        <v>29</v>
      </c>
      <c r="C291" s="79" t="s">
        <v>253</v>
      </c>
      <c r="D291" s="79">
        <v>10940.844117647059</v>
      </c>
      <c r="E291" s="80" t="s">
        <v>253</v>
      </c>
      <c r="F291" s="80">
        <v>11159.661</v>
      </c>
      <c r="G291" s="997" t="s">
        <v>99</v>
      </c>
      <c r="H291" s="81" t="s">
        <v>253</v>
      </c>
      <c r="I291" s="81" t="s">
        <v>99</v>
      </c>
      <c r="J291" s="89" t="s">
        <v>99</v>
      </c>
      <c r="K291" s="89">
        <v>0.22455089820359281</v>
      </c>
      <c r="L291" s="1003" t="s">
        <v>99</v>
      </c>
    </row>
    <row r="292" spans="1:12" ht="15">
      <c r="A292" s="46" t="s">
        <v>116</v>
      </c>
      <c r="B292" s="47" t="s">
        <v>30</v>
      </c>
      <c r="C292" s="79">
        <v>12003.850980392157</v>
      </c>
      <c r="D292" s="79">
        <v>12229.10588235294</v>
      </c>
      <c r="E292" s="80">
        <v>12243.928</v>
      </c>
      <c r="F292" s="80">
        <v>12473.688</v>
      </c>
      <c r="G292" s="997">
        <v>-1.8419572463252265</v>
      </c>
      <c r="H292" s="81">
        <v>315.39999999999998</v>
      </c>
      <c r="I292" s="81">
        <v>2.9037520391517058</v>
      </c>
      <c r="J292" s="89">
        <v>-47.826086956521742</v>
      </c>
      <c r="K292" s="89">
        <v>1.7964071856287425</v>
      </c>
      <c r="L292" s="1003">
        <v>-2.8128112512450048</v>
      </c>
    </row>
    <row r="293" spans="1:12" ht="15">
      <c r="A293" s="46" t="s">
        <v>116</v>
      </c>
      <c r="B293" s="47" t="s">
        <v>35</v>
      </c>
      <c r="C293" s="79" t="s">
        <v>253</v>
      </c>
      <c r="D293" s="79">
        <v>12797.538235294118</v>
      </c>
      <c r="E293" s="80" t="s">
        <v>253</v>
      </c>
      <c r="F293" s="80">
        <v>13053.489</v>
      </c>
      <c r="G293" s="997" t="s">
        <v>99</v>
      </c>
      <c r="H293" s="81" t="s">
        <v>253</v>
      </c>
      <c r="I293" s="81" t="s">
        <v>99</v>
      </c>
      <c r="J293" s="89" t="s">
        <v>99</v>
      </c>
      <c r="K293" s="89">
        <v>0.44910179640718562</v>
      </c>
      <c r="L293" s="1003" t="s">
        <v>99</v>
      </c>
    </row>
    <row r="294" spans="1:12" ht="14.25">
      <c r="A294" s="44" t="s">
        <v>116</v>
      </c>
      <c r="B294" s="48" t="s">
        <v>31</v>
      </c>
      <c r="C294" s="90">
        <v>11502.448885827242</v>
      </c>
      <c r="D294" s="90">
        <v>11864.155599275748</v>
      </c>
      <c r="E294" s="91">
        <v>11732.497863543787</v>
      </c>
      <c r="F294" s="91">
        <v>12175.684924321753</v>
      </c>
      <c r="G294" s="1004">
        <v>-3.6399353591408197</v>
      </c>
      <c r="H294" s="92">
        <v>286.72189781021899</v>
      </c>
      <c r="I294" s="92">
        <v>-0.374601177825233</v>
      </c>
      <c r="J294" s="93">
        <v>87.671232876712324</v>
      </c>
      <c r="K294" s="93">
        <v>10.254491017964073</v>
      </c>
      <c r="L294" s="1005">
        <v>2.9398617594470382</v>
      </c>
    </row>
    <row r="295" spans="1:12" ht="15">
      <c r="A295" s="46" t="s">
        <v>116</v>
      </c>
      <c r="B295" s="47" t="s">
        <v>32</v>
      </c>
      <c r="C295" s="79" t="s">
        <v>253</v>
      </c>
      <c r="D295" s="79" t="s">
        <v>253</v>
      </c>
      <c r="E295" s="80" t="s">
        <v>253</v>
      </c>
      <c r="F295" s="80" t="s">
        <v>253</v>
      </c>
      <c r="G295" s="997" t="s">
        <v>99</v>
      </c>
      <c r="H295" s="81" t="s">
        <v>253</v>
      </c>
      <c r="I295" s="81" t="s">
        <v>99</v>
      </c>
      <c r="J295" s="89" t="s">
        <v>99</v>
      </c>
      <c r="K295" s="89">
        <v>1.1227544910179641</v>
      </c>
      <c r="L295" s="1003" t="s">
        <v>99</v>
      </c>
    </row>
    <row r="296" spans="1:12" ht="15">
      <c r="A296" s="46" t="s">
        <v>116</v>
      </c>
      <c r="B296" s="47" t="s">
        <v>33</v>
      </c>
      <c r="C296" s="79">
        <v>11445.698039215686</v>
      </c>
      <c r="D296" s="79">
        <v>11984.803921568628</v>
      </c>
      <c r="E296" s="80">
        <v>11674.611999999999</v>
      </c>
      <c r="F296" s="80">
        <v>12224.5</v>
      </c>
      <c r="G296" s="997">
        <v>-4.498245327007246</v>
      </c>
      <c r="H296" s="81">
        <v>286.8</v>
      </c>
      <c r="I296" s="81">
        <v>2.3554603854389802</v>
      </c>
      <c r="J296" s="81">
        <v>108.88888888888889</v>
      </c>
      <c r="K296" s="81">
        <v>7.0359281437125745</v>
      </c>
      <c r="L296" s="998">
        <v>2.5269101076404299</v>
      </c>
    </row>
    <row r="297" spans="1:12" ht="15.75" thickBot="1">
      <c r="A297" s="56" t="s">
        <v>116</v>
      </c>
      <c r="B297" s="57" t="s">
        <v>36</v>
      </c>
      <c r="C297" s="82">
        <v>11637.179411764706</v>
      </c>
      <c r="D297" s="82">
        <v>11637.179411764706</v>
      </c>
      <c r="E297" s="83">
        <v>11869.923000000001</v>
      </c>
      <c r="F297" s="83">
        <v>12042.790999999999</v>
      </c>
      <c r="G297" s="999">
        <v>-1.435447978794937</v>
      </c>
      <c r="H297" s="84">
        <v>307.89999999999998</v>
      </c>
      <c r="I297" s="84">
        <v>-0.54909560723515671</v>
      </c>
      <c r="J297" s="84">
        <v>16.666666666666664</v>
      </c>
      <c r="K297" s="84">
        <v>2.5454545454545454</v>
      </c>
      <c r="L297" s="1000">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66" t="s">
        <v>513</v>
      </c>
      <c r="B1" s="1466"/>
      <c r="C1" s="1466"/>
      <c r="D1" s="1466"/>
      <c r="E1" s="1466"/>
      <c r="F1" s="1466"/>
      <c r="G1" s="1466"/>
      <c r="H1" s="1466"/>
    </row>
    <row r="2" spans="1:18" ht="40.5">
      <c r="A2" s="1232" t="s">
        <v>126</v>
      </c>
      <c r="B2" s="3" t="s">
        <v>9</v>
      </c>
      <c r="C2" s="3"/>
      <c r="D2" s="836" t="s">
        <v>127</v>
      </c>
      <c r="E2" s="1467" t="s">
        <v>128</v>
      </c>
      <c r="F2" s="1468"/>
      <c r="G2" s="1469"/>
      <c r="H2" s="837" t="s">
        <v>129</v>
      </c>
    </row>
    <row r="3" spans="1:18" ht="41.25" thickBot="1">
      <c r="A3" s="614"/>
      <c r="B3" s="1188" t="s">
        <v>516</v>
      </c>
      <c r="C3" s="1188" t="s">
        <v>514</v>
      </c>
      <c r="D3" s="1189" t="s">
        <v>70</v>
      </c>
      <c r="E3" s="889" t="s">
        <v>516</v>
      </c>
      <c r="F3" s="1190" t="s">
        <v>514</v>
      </c>
      <c r="G3" s="851" t="s">
        <v>130</v>
      </c>
      <c r="H3" s="852" t="s">
        <v>131</v>
      </c>
    </row>
    <row r="4" spans="1:18" ht="15.75">
      <c r="A4" s="654" t="s">
        <v>8</v>
      </c>
      <c r="B4" s="838"/>
      <c r="C4" s="838"/>
      <c r="D4" s="839"/>
      <c r="E4" s="840"/>
      <c r="F4" s="840"/>
      <c r="G4" s="841"/>
      <c r="H4" s="842"/>
    </row>
    <row r="5" spans="1:18" ht="15">
      <c r="A5" s="437" t="s">
        <v>307</v>
      </c>
      <c r="B5" s="128">
        <v>13825.103167800595</v>
      </c>
      <c r="C5" s="128">
        <v>14169.056805922124</v>
      </c>
      <c r="D5" s="815">
        <v>-2.4274984766647973</v>
      </c>
      <c r="E5" s="853">
        <v>100</v>
      </c>
      <c r="F5" s="854">
        <v>100</v>
      </c>
      <c r="G5" s="642" t="s">
        <v>99</v>
      </c>
      <c r="H5" s="645">
        <v>22.177318955775597</v>
      </c>
    </row>
    <row r="6" spans="1:18">
      <c r="A6" s="631" t="s">
        <v>132</v>
      </c>
      <c r="B6" s="79">
        <v>12266.897000000001</v>
      </c>
      <c r="C6" s="79">
        <v>12589.537</v>
      </c>
      <c r="D6" s="816">
        <v>-2.5627630309200362</v>
      </c>
      <c r="E6" s="855">
        <v>8.4997648534253027</v>
      </c>
      <c r="F6" s="856">
        <v>18.06132807262837</v>
      </c>
      <c r="G6" s="640">
        <v>-52.939424945685197</v>
      </c>
      <c r="H6" s="641">
        <v>-42.502651113467657</v>
      </c>
    </row>
    <row r="7" spans="1:18">
      <c r="A7" s="631" t="s">
        <v>133</v>
      </c>
      <c r="B7" s="79">
        <v>16982.95</v>
      </c>
      <c r="C7" s="79">
        <v>16953.620999999999</v>
      </c>
      <c r="D7" s="816">
        <v>0.1729954916415882</v>
      </c>
      <c r="E7" s="855">
        <v>9.3494278100015684</v>
      </c>
      <c r="F7" s="856">
        <v>17.777862902453503</v>
      </c>
      <c r="G7" s="640">
        <v>-47.409720384831722</v>
      </c>
      <c r="H7" s="641">
        <v>-35.746606334841623</v>
      </c>
    </row>
    <row r="8" spans="1:18" ht="13.5" thickBot="1">
      <c r="A8" s="632" t="s">
        <v>134</v>
      </c>
      <c r="B8" s="82">
        <v>13626.934999999999</v>
      </c>
      <c r="C8" s="82">
        <v>13842.138000000001</v>
      </c>
      <c r="D8" s="817">
        <v>-1.5546948022046978</v>
      </c>
      <c r="E8" s="857">
        <v>82.150807336573124</v>
      </c>
      <c r="F8" s="858">
        <v>64.160809024918123</v>
      </c>
      <c r="G8" s="643">
        <v>28.038920620013108</v>
      </c>
      <c r="H8" s="646">
        <v>56.434520433445755</v>
      </c>
    </row>
    <row r="9" spans="1:18" ht="15">
      <c r="A9" s="615" t="s">
        <v>308</v>
      </c>
      <c r="B9" s="129">
        <v>10559.394980200481</v>
      </c>
      <c r="C9" s="129">
        <v>10355.01532267658</v>
      </c>
      <c r="D9" s="818">
        <v>1.9737262684327233</v>
      </c>
      <c r="E9" s="859">
        <v>100</v>
      </c>
      <c r="F9" s="860">
        <v>100</v>
      </c>
      <c r="G9" s="644" t="s">
        <v>99</v>
      </c>
      <c r="H9" s="647">
        <v>8.7844992677706326</v>
      </c>
    </row>
    <row r="10" spans="1:18">
      <c r="A10" s="631" t="s">
        <v>132</v>
      </c>
      <c r="B10" s="79" t="s">
        <v>253</v>
      </c>
      <c r="C10" s="79" t="s">
        <v>253</v>
      </c>
      <c r="D10" s="816" t="s">
        <v>99</v>
      </c>
      <c r="E10" s="855">
        <v>1.4973904398972746</v>
      </c>
      <c r="F10" s="856">
        <v>3.7557733468514138</v>
      </c>
      <c r="G10" s="640" t="s">
        <v>99</v>
      </c>
      <c r="H10" s="641" t="s">
        <v>99</v>
      </c>
    </row>
    <row r="11" spans="1:18">
      <c r="A11" s="631" t="s">
        <v>133</v>
      </c>
      <c r="B11" s="79" t="s">
        <v>253</v>
      </c>
      <c r="C11" s="79" t="s">
        <v>253</v>
      </c>
      <c r="D11" s="816" t="s">
        <v>99</v>
      </c>
      <c r="E11" s="855">
        <v>2.5847071493662499</v>
      </c>
      <c r="F11" s="856">
        <v>3.3051706657654609</v>
      </c>
      <c r="G11" s="640" t="s">
        <v>99</v>
      </c>
      <c r="H11" s="641" t="s">
        <v>99</v>
      </c>
    </row>
    <row r="12" spans="1:18" ht="13.5" thickBot="1">
      <c r="A12" s="633" t="s">
        <v>134</v>
      </c>
      <c r="B12" s="79">
        <v>10464.312</v>
      </c>
      <c r="C12" s="79">
        <v>10198.241</v>
      </c>
      <c r="D12" s="816">
        <v>2.6089891384210269</v>
      </c>
      <c r="E12" s="855">
        <v>95.917902410736474</v>
      </c>
      <c r="F12" s="856">
        <v>92.939055987383128</v>
      </c>
      <c r="G12" s="640">
        <v>3.2051610506542447</v>
      </c>
      <c r="H12" s="641">
        <v>12.271217667450488</v>
      </c>
      <c r="P12"/>
      <c r="Q12"/>
      <c r="R12"/>
    </row>
    <row r="13" spans="1:18" ht="15.75">
      <c r="A13" s="654" t="s">
        <v>135</v>
      </c>
      <c r="B13" s="655"/>
      <c r="C13" s="655"/>
      <c r="D13" s="819"/>
      <c r="E13" s="861"/>
      <c r="F13" s="861"/>
      <c r="G13" s="656"/>
      <c r="H13" s="657"/>
      <c r="P13"/>
      <c r="Q13"/>
      <c r="R13"/>
    </row>
    <row r="14" spans="1:18" ht="15">
      <c r="A14" s="437" t="s">
        <v>307</v>
      </c>
      <c r="B14" s="128">
        <v>13771.398928821392</v>
      </c>
      <c r="C14" s="128">
        <v>13782.586371943948</v>
      </c>
      <c r="D14" s="815">
        <v>-8.117085444375273E-2</v>
      </c>
      <c r="E14" s="853">
        <v>100</v>
      </c>
      <c r="F14" s="854">
        <v>100</v>
      </c>
      <c r="G14" s="642" t="s">
        <v>99</v>
      </c>
      <c r="H14" s="645">
        <v>12.887596899224821</v>
      </c>
      <c r="P14"/>
      <c r="Q14"/>
      <c r="R14"/>
    </row>
    <row r="15" spans="1:18">
      <c r="A15" s="631" t="s">
        <v>132</v>
      </c>
      <c r="B15" s="79" t="s">
        <v>253</v>
      </c>
      <c r="C15" s="79">
        <v>13204.895</v>
      </c>
      <c r="D15" s="816" t="s">
        <v>99</v>
      </c>
      <c r="E15" s="855">
        <v>0.5678441729943875</v>
      </c>
      <c r="F15" s="856">
        <v>43.351222420989863</v>
      </c>
      <c r="G15" s="640" t="s">
        <v>99</v>
      </c>
      <c r="H15" s="641" t="s">
        <v>99</v>
      </c>
    </row>
    <row r="16" spans="1:18">
      <c r="A16" s="631" t="s">
        <v>133</v>
      </c>
      <c r="B16" s="79" t="s">
        <v>253</v>
      </c>
      <c r="C16" s="79" t="s">
        <v>253</v>
      </c>
      <c r="D16" s="816" t="s">
        <v>99</v>
      </c>
      <c r="E16" s="855">
        <v>0.21129085506767908</v>
      </c>
      <c r="F16" s="856">
        <v>0.8124627310673822</v>
      </c>
      <c r="G16" s="640" t="s">
        <v>99</v>
      </c>
      <c r="H16" s="641" t="s">
        <v>99</v>
      </c>
    </row>
    <row r="17" spans="1:13" ht="13.5" thickBot="1">
      <c r="A17" s="632" t="s">
        <v>134</v>
      </c>
      <c r="B17" s="82">
        <v>13774.344999999999</v>
      </c>
      <c r="C17" s="82">
        <v>14220.724</v>
      </c>
      <c r="D17" s="817">
        <v>-3.138933010724354</v>
      </c>
      <c r="E17" s="857">
        <v>99.220864971937928</v>
      </c>
      <c r="F17" s="858">
        <v>55.836314847942759</v>
      </c>
      <c r="G17" s="643">
        <v>77.699522689029394</v>
      </c>
      <c r="H17" s="646">
        <v>100.60072086503806</v>
      </c>
    </row>
    <row r="18" spans="1:13" ht="15">
      <c r="A18" s="615" t="s">
        <v>308</v>
      </c>
      <c r="B18" s="129">
        <v>10731.140000000001</v>
      </c>
      <c r="C18" s="129">
        <v>10168.918</v>
      </c>
      <c r="D18" s="818">
        <v>5.528828140811064</v>
      </c>
      <c r="E18" s="859">
        <v>100</v>
      </c>
      <c r="F18" s="860">
        <v>100</v>
      </c>
      <c r="G18" s="644" t="s">
        <v>99</v>
      </c>
      <c r="H18" s="647">
        <v>11.202277294038844</v>
      </c>
    </row>
    <row r="19" spans="1:13">
      <c r="A19" s="631" t="s">
        <v>132</v>
      </c>
      <c r="B19" s="79" t="s">
        <v>99</v>
      </c>
      <c r="C19" s="79" t="s">
        <v>99</v>
      </c>
      <c r="D19" s="816" t="s">
        <v>99</v>
      </c>
      <c r="E19" s="855">
        <v>0</v>
      </c>
      <c r="F19" s="856">
        <v>0</v>
      </c>
      <c r="G19" s="640" t="s">
        <v>99</v>
      </c>
      <c r="H19" s="641" t="s">
        <v>99</v>
      </c>
    </row>
    <row r="20" spans="1:13">
      <c r="A20" s="631" t="s">
        <v>133</v>
      </c>
      <c r="B20" s="79" t="s">
        <v>99</v>
      </c>
      <c r="C20" s="79" t="s">
        <v>99</v>
      </c>
      <c r="D20" s="816" t="s">
        <v>99</v>
      </c>
      <c r="E20" s="855">
        <v>0</v>
      </c>
      <c r="F20" s="856">
        <v>0</v>
      </c>
      <c r="G20" s="640" t="s">
        <v>99</v>
      </c>
      <c r="H20" s="641" t="s">
        <v>99</v>
      </c>
    </row>
    <row r="21" spans="1:13" ht="13.5" thickBot="1">
      <c r="A21" s="633" t="s">
        <v>134</v>
      </c>
      <c r="B21" s="79">
        <v>10731.14</v>
      </c>
      <c r="C21" s="79">
        <v>10168.918</v>
      </c>
      <c r="D21" s="816">
        <v>5.5288281408110453</v>
      </c>
      <c r="E21" s="855">
        <v>100</v>
      </c>
      <c r="F21" s="856">
        <v>100</v>
      </c>
      <c r="G21" s="640">
        <v>0</v>
      </c>
      <c r="H21" s="641">
        <v>11.202277294038844</v>
      </c>
    </row>
    <row r="22" spans="1:13" ht="15.75">
      <c r="A22" s="654" t="s">
        <v>136</v>
      </c>
      <c r="B22" s="655"/>
      <c r="C22" s="655"/>
      <c r="D22" s="819"/>
      <c r="E22" s="861"/>
      <c r="F22" s="861"/>
      <c r="G22" s="656"/>
      <c r="H22" s="657"/>
    </row>
    <row r="23" spans="1:13" ht="15">
      <c r="A23" s="437" t="s">
        <v>307</v>
      </c>
      <c r="B23" s="128">
        <v>14445.666718961202</v>
      </c>
      <c r="C23" s="128">
        <v>14881.845747648595</v>
      </c>
      <c r="D23" s="815">
        <v>-2.9309471155908962</v>
      </c>
      <c r="E23" s="853">
        <v>100</v>
      </c>
      <c r="F23" s="854">
        <v>100</v>
      </c>
      <c r="G23" s="642" t="s">
        <v>99</v>
      </c>
      <c r="H23" s="645">
        <v>13.5564990202482</v>
      </c>
    </row>
    <row r="24" spans="1:13">
      <c r="A24" s="631" t="s">
        <v>132</v>
      </c>
      <c r="B24" s="79">
        <v>12255.315000000001</v>
      </c>
      <c r="C24" s="79">
        <v>11599.243</v>
      </c>
      <c r="D24" s="816">
        <v>5.6561622167929411</v>
      </c>
      <c r="E24" s="855">
        <v>15.346121768140113</v>
      </c>
      <c r="F24" s="856">
        <v>11.802743305029392</v>
      </c>
      <c r="G24" s="640">
        <v>30.021651505381936</v>
      </c>
      <c r="H24" s="641">
        <v>47.648035417819585</v>
      </c>
    </row>
    <row r="25" spans="1:13">
      <c r="A25" s="631" t="s">
        <v>133</v>
      </c>
      <c r="B25" s="79">
        <v>16996.344000000001</v>
      </c>
      <c r="C25" s="79">
        <v>16982.824000000001</v>
      </c>
      <c r="D25" s="816">
        <v>7.9609845806565716E-2</v>
      </c>
      <c r="E25" s="855">
        <v>17.060193839693998</v>
      </c>
      <c r="F25" s="856">
        <v>29.957544088830829</v>
      </c>
      <c r="G25" s="640">
        <v>-43.052094694055356</v>
      </c>
      <c r="H25" s="641">
        <v>-35.331952469203095</v>
      </c>
    </row>
    <row r="26" spans="1:13" ht="16.5" thickBot="1">
      <c r="A26" s="632" t="s">
        <v>134</v>
      </c>
      <c r="B26" s="82">
        <v>14299.179</v>
      </c>
      <c r="C26" s="82">
        <v>14466.383</v>
      </c>
      <c r="D26" s="817">
        <v>-1.155810681909913</v>
      </c>
      <c r="E26" s="857">
        <v>67.593684392165869</v>
      </c>
      <c r="F26" s="858">
        <v>58.239712606139769</v>
      </c>
      <c r="G26" s="643">
        <v>16.061157185449407</v>
      </c>
      <c r="H26" s="646">
        <v>31.794986822183585</v>
      </c>
      <c r="J26" s="112"/>
      <c r="K26" s="106"/>
      <c r="L26" s="106"/>
      <c r="M26" s="106"/>
    </row>
    <row r="27" spans="1:13" ht="15">
      <c r="A27" s="615" t="s">
        <v>308</v>
      </c>
      <c r="B27" s="129">
        <v>11012.853588358968</v>
      </c>
      <c r="C27" s="129">
        <v>11074.699609906826</v>
      </c>
      <c r="D27" s="818">
        <v>-0.55844423529585452</v>
      </c>
      <c r="E27" s="859">
        <v>100</v>
      </c>
      <c r="F27" s="860">
        <v>100</v>
      </c>
      <c r="G27" s="644" t="s">
        <v>99</v>
      </c>
      <c r="H27" s="647">
        <v>-14.080623692717248</v>
      </c>
      <c r="J27" s="1465"/>
      <c r="K27" s="1465"/>
      <c r="L27" s="1465"/>
      <c r="M27" s="1465"/>
    </row>
    <row r="28" spans="1:13">
      <c r="A28" s="631" t="s">
        <v>132</v>
      </c>
      <c r="B28" s="79" t="s">
        <v>253</v>
      </c>
      <c r="C28" s="79" t="s">
        <v>253</v>
      </c>
      <c r="D28" s="816" t="s">
        <v>99</v>
      </c>
      <c r="E28" s="855">
        <v>7.3033086201172948</v>
      </c>
      <c r="F28" s="856">
        <v>2.7476706598212588</v>
      </c>
      <c r="G28" s="640" t="s">
        <v>99</v>
      </c>
      <c r="H28" s="641" t="s">
        <v>99</v>
      </c>
    </row>
    <row r="29" spans="1:13">
      <c r="A29" s="631" t="s">
        <v>133</v>
      </c>
      <c r="B29" s="79" t="s">
        <v>253</v>
      </c>
      <c r="C29" s="79" t="s">
        <v>253</v>
      </c>
      <c r="D29" s="816" t="s">
        <v>99</v>
      </c>
      <c r="E29" s="855">
        <v>13.809892663494521</v>
      </c>
      <c r="F29" s="856">
        <v>13.947518539646319</v>
      </c>
      <c r="G29" s="640" t="s">
        <v>99</v>
      </c>
      <c r="H29" s="641" t="s">
        <v>99</v>
      </c>
    </row>
    <row r="30" spans="1:13" ht="13.5" thickBot="1">
      <c r="A30" s="633" t="s">
        <v>134</v>
      </c>
      <c r="B30" s="79">
        <v>10505.83</v>
      </c>
      <c r="C30" s="79">
        <v>10320.166999999999</v>
      </c>
      <c r="D30" s="816">
        <v>1.7990309652934924</v>
      </c>
      <c r="E30" s="855">
        <v>78.886798716388185</v>
      </c>
      <c r="F30" s="856">
        <v>83.304810800532422</v>
      </c>
      <c r="G30" s="640">
        <v>-5.3034297079467114</v>
      </c>
      <c r="H30" s="641">
        <v>-18.637297420680206</v>
      </c>
    </row>
    <row r="31" spans="1:13" ht="15.75">
      <c r="A31" s="654" t="s">
        <v>137</v>
      </c>
      <c r="B31" s="655"/>
      <c r="C31" s="655"/>
      <c r="D31" s="819"/>
      <c r="E31" s="861"/>
      <c r="F31" s="861"/>
      <c r="G31" s="656"/>
      <c r="H31" s="657"/>
    </row>
    <row r="32" spans="1:13" ht="15">
      <c r="A32" s="437" t="s">
        <v>307</v>
      </c>
      <c r="B32" s="128">
        <v>12328.471</v>
      </c>
      <c r="C32" s="128">
        <v>12133.495999999999</v>
      </c>
      <c r="D32" s="815">
        <v>1.6069152699271536</v>
      </c>
      <c r="E32" s="853">
        <v>100</v>
      </c>
      <c r="F32" s="854">
        <v>100</v>
      </c>
      <c r="G32" s="642" t="s">
        <v>99</v>
      </c>
      <c r="H32" s="645">
        <v>69.712538226299699</v>
      </c>
    </row>
    <row r="33" spans="1:8">
      <c r="A33" s="631" t="s">
        <v>132</v>
      </c>
      <c r="B33" s="79" t="s">
        <v>99</v>
      </c>
      <c r="C33" s="79" t="s">
        <v>99</v>
      </c>
      <c r="D33" s="816" t="s">
        <v>99</v>
      </c>
      <c r="E33" s="855">
        <v>0</v>
      </c>
      <c r="F33" s="856">
        <v>0</v>
      </c>
      <c r="G33" s="640" t="s">
        <v>99</v>
      </c>
      <c r="H33" s="641" t="s">
        <v>99</v>
      </c>
    </row>
    <row r="34" spans="1:8">
      <c r="A34" s="631" t="s">
        <v>133</v>
      </c>
      <c r="B34" s="79" t="s">
        <v>99</v>
      </c>
      <c r="C34" s="79" t="s">
        <v>99</v>
      </c>
      <c r="D34" s="816" t="s">
        <v>99</v>
      </c>
      <c r="E34" s="855">
        <v>0</v>
      </c>
      <c r="F34" s="856">
        <v>0</v>
      </c>
      <c r="G34" s="640" t="s">
        <v>99</v>
      </c>
      <c r="H34" s="641" t="s">
        <v>99</v>
      </c>
    </row>
    <row r="35" spans="1:8" ht="13.5" thickBot="1">
      <c r="A35" s="632" t="s">
        <v>134</v>
      </c>
      <c r="B35" s="82">
        <v>12328.471</v>
      </c>
      <c r="C35" s="82">
        <v>12133.495999999999</v>
      </c>
      <c r="D35" s="817">
        <v>1.6069152699271536</v>
      </c>
      <c r="E35" s="857">
        <v>100</v>
      </c>
      <c r="F35" s="858">
        <v>100</v>
      </c>
      <c r="G35" s="643">
        <v>0</v>
      </c>
      <c r="H35" s="646">
        <v>69.712538226299699</v>
      </c>
    </row>
    <row r="36" spans="1:8" ht="15">
      <c r="A36" s="615" t="s">
        <v>308</v>
      </c>
      <c r="B36" s="129">
        <v>10170.2650293935</v>
      </c>
      <c r="C36" s="129">
        <v>10089.483328443359</v>
      </c>
      <c r="D36" s="818">
        <v>0.80065250439939684</v>
      </c>
      <c r="E36" s="859">
        <v>100</v>
      </c>
      <c r="F36" s="860">
        <v>100</v>
      </c>
      <c r="G36" s="644" t="s">
        <v>99</v>
      </c>
      <c r="H36" s="647">
        <v>21.146009654567123</v>
      </c>
    </row>
    <row r="37" spans="1:8">
      <c r="A37" s="631" t="s">
        <v>132</v>
      </c>
      <c r="B37" s="79" t="s">
        <v>253</v>
      </c>
      <c r="C37" s="79" t="s">
        <v>253</v>
      </c>
      <c r="D37" s="816" t="s">
        <v>99</v>
      </c>
      <c r="E37" s="855">
        <v>0.32601945766921964</v>
      </c>
      <c r="F37" s="856">
        <v>8.6389568052159742</v>
      </c>
      <c r="G37" s="640" t="s">
        <v>99</v>
      </c>
      <c r="H37" s="641" t="s">
        <v>99</v>
      </c>
    </row>
    <row r="38" spans="1:8">
      <c r="A38" s="631" t="s">
        <v>133</v>
      </c>
      <c r="B38" s="79" t="s">
        <v>99</v>
      </c>
      <c r="C38" s="79" t="s">
        <v>99</v>
      </c>
      <c r="D38" s="816" t="s">
        <v>99</v>
      </c>
      <c r="E38" s="855">
        <v>0</v>
      </c>
      <c r="F38" s="856">
        <v>0</v>
      </c>
      <c r="G38" s="640" t="s">
        <v>99</v>
      </c>
      <c r="H38" s="641" t="s">
        <v>99</v>
      </c>
    </row>
    <row r="39" spans="1:8" ht="13.5" thickBot="1">
      <c r="A39" s="632" t="s">
        <v>134</v>
      </c>
      <c r="B39" s="82">
        <v>10172.948</v>
      </c>
      <c r="C39" s="82">
        <v>10160.984</v>
      </c>
      <c r="D39" s="817">
        <v>0.11774450191044432</v>
      </c>
      <c r="E39" s="857">
        <v>99.673980542330781</v>
      </c>
      <c r="F39" s="858">
        <v>91.361043194784017</v>
      </c>
      <c r="G39" s="643">
        <v>9.0989956515966828</v>
      </c>
      <c r="H39" s="646">
        <v>32.169079805119068</v>
      </c>
    </row>
    <row r="40" spans="1:8" ht="14.25" customHeight="1">
      <c r="A40" s="112" t="s">
        <v>309</v>
      </c>
      <c r="B40" s="106"/>
      <c r="C40" s="112"/>
      <c r="D40" s="106"/>
    </row>
    <row r="41" spans="1:8" ht="5.25" customHeight="1">
      <c r="A41" s="1470"/>
      <c r="B41" s="1470"/>
      <c r="C41" s="1470"/>
      <c r="D41" s="1470"/>
    </row>
    <row r="42" spans="1:8" ht="15">
      <c r="A42" s="113" t="s">
        <v>61</v>
      </c>
      <c r="B42" s="114"/>
    </row>
    <row r="43" spans="1:8" ht="15">
      <c r="A43" s="111" t="s">
        <v>95</v>
      </c>
      <c r="B43" s="1471" t="s">
        <v>62</v>
      </c>
      <c r="C43" s="1472"/>
      <c r="D43" s="1472"/>
      <c r="E43" s="1472"/>
      <c r="F43" s="1472"/>
      <c r="G43" s="1472"/>
      <c r="H43" s="1473"/>
    </row>
    <row r="44" spans="1:8" ht="15">
      <c r="A44" s="111" t="s">
        <v>63</v>
      </c>
      <c r="B44" s="1471" t="s">
        <v>64</v>
      </c>
      <c r="C44" s="1472"/>
      <c r="D44" s="1472"/>
      <c r="E44" s="1472"/>
      <c r="F44" s="1472"/>
      <c r="G44" s="1472"/>
      <c r="H44" s="1473"/>
    </row>
    <row r="45" spans="1:8" ht="15">
      <c r="A45" s="111" t="s">
        <v>65</v>
      </c>
      <c r="B45" s="1471" t="s">
        <v>66</v>
      </c>
      <c r="C45" s="1472"/>
      <c r="D45" s="1472"/>
      <c r="E45" s="1472"/>
      <c r="F45" s="1472"/>
      <c r="G45" s="1472"/>
      <c r="H45" s="1473"/>
    </row>
  </sheetData>
  <mergeCells count="7">
    <mergeCell ref="J27:M27"/>
    <mergeCell ref="A1:H1"/>
    <mergeCell ref="E2:G2"/>
    <mergeCell ref="A41:D41"/>
    <mergeCell ref="B45:H45"/>
    <mergeCell ref="B44:H44"/>
    <mergeCell ref="B43:H43"/>
  </mergeCells>
  <conditionalFormatting sqref="C42">
    <cfRule type="expression" dxfId="16" priority="8" stopIfTrue="1">
      <formula>ISERROR(C42)</formula>
    </cfRule>
  </conditionalFormatting>
  <conditionalFormatting sqref="L26">
    <cfRule type="expression" dxfId="15"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0" t="s">
        <v>515</v>
      </c>
      <c r="B2" s="831"/>
      <c r="C2" s="831"/>
      <c r="D2" s="831"/>
      <c r="E2" s="831"/>
      <c r="F2" s="106"/>
      <c r="G2" s="106"/>
      <c r="H2" s="106"/>
    </row>
    <row r="3" spans="1:8" ht="30.75" customHeight="1">
      <c r="A3" s="1474" t="s">
        <v>138</v>
      </c>
      <c r="B3" s="1476" t="s">
        <v>139</v>
      </c>
      <c r="C3" s="1477"/>
      <c r="D3" s="1478" t="s">
        <v>313</v>
      </c>
      <c r="E3" s="1479"/>
    </row>
    <row r="4" spans="1:8" ht="16.5" thickBot="1">
      <c r="A4" s="1475"/>
      <c r="B4" s="871" t="s">
        <v>140</v>
      </c>
      <c r="C4" s="1114" t="s">
        <v>141</v>
      </c>
      <c r="D4" s="1108" t="s">
        <v>140</v>
      </c>
      <c r="E4" s="872" t="s">
        <v>141</v>
      </c>
      <c r="G4" s="115" t="s">
        <v>142</v>
      </c>
      <c r="H4" s="116"/>
    </row>
    <row r="5" spans="1:8" ht="17.25" customHeight="1" thickBot="1">
      <c r="A5" s="866" t="s">
        <v>143</v>
      </c>
      <c r="B5" s="867">
        <v>25682.644</v>
      </c>
      <c r="C5" s="1115">
        <v>23970.428</v>
      </c>
      <c r="D5" s="1109">
        <v>1.7497853985944543</v>
      </c>
      <c r="E5" s="868">
        <v>6.9934958310998718</v>
      </c>
      <c r="G5" s="117" t="s">
        <v>59</v>
      </c>
      <c r="H5" s="118" t="s">
        <v>60</v>
      </c>
    </row>
    <row r="6" spans="1:8" ht="18" customHeight="1">
      <c r="A6" s="881" t="s">
        <v>144</v>
      </c>
      <c r="B6" s="944" t="s">
        <v>253</v>
      </c>
      <c r="C6" s="1116" t="s">
        <v>99</v>
      </c>
      <c r="D6" s="1110" t="s">
        <v>99</v>
      </c>
      <c r="E6" s="950" t="s">
        <v>99</v>
      </c>
      <c r="G6" s="119" t="s">
        <v>145</v>
      </c>
      <c r="H6" s="120" t="s">
        <v>146</v>
      </c>
    </row>
    <row r="7" spans="1:8" ht="18" customHeight="1">
      <c r="A7" s="616" t="s">
        <v>147</v>
      </c>
      <c r="B7" s="617" t="s">
        <v>253</v>
      </c>
      <c r="C7" s="1117" t="s">
        <v>253</v>
      </c>
      <c r="D7" s="1111" t="s">
        <v>99</v>
      </c>
      <c r="E7" s="1078" t="s">
        <v>99</v>
      </c>
      <c r="G7" s="121" t="s">
        <v>148</v>
      </c>
      <c r="H7" s="122" t="s">
        <v>149</v>
      </c>
    </row>
    <row r="8" spans="1:8" ht="18" customHeight="1">
      <c r="A8" s="616" t="s">
        <v>150</v>
      </c>
      <c r="B8" s="617" t="s">
        <v>253</v>
      </c>
      <c r="C8" s="1117" t="s">
        <v>253</v>
      </c>
      <c r="D8" s="1112" t="s">
        <v>99</v>
      </c>
      <c r="E8" s="1077" t="s">
        <v>99</v>
      </c>
      <c r="G8" s="121" t="s">
        <v>151</v>
      </c>
      <c r="H8" s="122" t="s">
        <v>152</v>
      </c>
    </row>
    <row r="9" spans="1:8" ht="18" customHeight="1">
      <c r="A9" s="616" t="s">
        <v>153</v>
      </c>
      <c r="B9" s="1231" t="s">
        <v>253</v>
      </c>
      <c r="C9" s="1117" t="s">
        <v>99</v>
      </c>
      <c r="D9" s="1111" t="s">
        <v>99</v>
      </c>
      <c r="E9" s="1078" t="s">
        <v>99</v>
      </c>
      <c r="G9" s="121" t="s">
        <v>154</v>
      </c>
      <c r="H9" s="122" t="s">
        <v>155</v>
      </c>
    </row>
    <row r="10" spans="1:8" ht="18" customHeight="1">
      <c r="A10" s="616" t="s">
        <v>156</v>
      </c>
      <c r="B10" s="617">
        <v>21065.204000000002</v>
      </c>
      <c r="C10" s="1117" t="s">
        <v>253</v>
      </c>
      <c r="D10" s="1112" t="s">
        <v>99</v>
      </c>
      <c r="E10" s="1078" t="s">
        <v>99</v>
      </c>
      <c r="G10" s="121" t="s">
        <v>157</v>
      </c>
      <c r="H10" s="122" t="s">
        <v>158</v>
      </c>
    </row>
    <row r="11" spans="1:8" ht="18" customHeight="1">
      <c r="A11" s="616" t="s">
        <v>159</v>
      </c>
      <c r="B11" s="617" t="s">
        <v>253</v>
      </c>
      <c r="C11" s="1233" t="s">
        <v>253</v>
      </c>
      <c r="D11" s="1111" t="s">
        <v>99</v>
      </c>
      <c r="E11" s="1078" t="s">
        <v>99</v>
      </c>
      <c r="G11" s="121" t="s">
        <v>160</v>
      </c>
      <c r="H11" s="122" t="s">
        <v>161</v>
      </c>
    </row>
    <row r="12" spans="1:8" ht="18" customHeight="1">
      <c r="A12" s="616" t="s">
        <v>162</v>
      </c>
      <c r="B12" s="617">
        <v>30078.548999999999</v>
      </c>
      <c r="C12" s="1117">
        <v>23273.279999999999</v>
      </c>
      <c r="D12" s="1111">
        <v>-6.5465593634293467E-2</v>
      </c>
      <c r="E12" s="1078">
        <v>-0.13551250101857268</v>
      </c>
      <c r="G12" s="121" t="s">
        <v>163</v>
      </c>
      <c r="H12" s="122" t="s">
        <v>164</v>
      </c>
    </row>
    <row r="13" spans="1:8" ht="18" customHeight="1" thickBot="1">
      <c r="A13" s="618" t="s">
        <v>165</v>
      </c>
      <c r="B13" s="1040" t="s">
        <v>253</v>
      </c>
      <c r="C13" s="1118">
        <v>23594.886999999999</v>
      </c>
      <c r="D13" s="1113" t="s">
        <v>99</v>
      </c>
      <c r="E13" s="1079" t="s">
        <v>99</v>
      </c>
      <c r="G13" s="123" t="s">
        <v>166</v>
      </c>
      <c r="H13" s="124" t="s">
        <v>167</v>
      </c>
    </row>
    <row r="14" spans="1:8">
      <c r="A14" s="639" t="s">
        <v>94</v>
      </c>
      <c r="B14" s="125"/>
      <c r="C14" s="125"/>
      <c r="D14" s="125"/>
      <c r="E14" s="125"/>
    </row>
    <row r="15" spans="1:8">
      <c r="A15" s="126"/>
      <c r="B15" s="127"/>
      <c r="C15" s="127"/>
      <c r="D15" s="127"/>
    </row>
    <row r="23" spans="1:4" ht="15">
      <c r="D23" s="874"/>
    </row>
    <row r="24" spans="1:4" ht="15">
      <c r="D24" s="874"/>
    </row>
    <row r="25" spans="1:4" ht="15">
      <c r="A25" s="875"/>
      <c r="D25" s="874"/>
    </row>
    <row r="26" spans="1:4" ht="15">
      <c r="A26" s="875"/>
      <c r="D26" s="874"/>
    </row>
    <row r="27" spans="1:4" ht="15">
      <c r="A27" s="875"/>
      <c r="D27" s="874"/>
    </row>
    <row r="28" spans="1:4" ht="15">
      <c r="A28" s="875"/>
      <c r="D28" s="874"/>
    </row>
    <row r="29" spans="1:4" ht="15">
      <c r="A29" s="875"/>
      <c r="D29" s="874"/>
    </row>
    <row r="30" spans="1:4" ht="15">
      <c r="A30" s="875"/>
      <c r="D30" s="874"/>
    </row>
    <row r="31" spans="1:4" ht="15">
      <c r="A31" s="875"/>
      <c r="D31" s="874"/>
    </row>
    <row r="32" spans="1:4" ht="15">
      <c r="A32" s="875"/>
      <c r="D32" s="874"/>
    </row>
    <row r="33" spans="1:13" ht="15">
      <c r="A33" s="875"/>
      <c r="D33" s="874"/>
    </row>
    <row r="34" spans="1:13" ht="15">
      <c r="A34" s="875"/>
      <c r="D34" s="874"/>
    </row>
    <row r="35" spans="1:13" ht="15">
      <c r="A35" s="875"/>
      <c r="D35" s="874"/>
      <c r="M35" s="110" t="s">
        <v>122</v>
      </c>
    </row>
    <row r="36" spans="1:13" ht="15">
      <c r="A36" s="875"/>
      <c r="D36" s="874"/>
    </row>
    <row r="37" spans="1:13" ht="15">
      <c r="A37" s="875"/>
      <c r="D37" s="874"/>
    </row>
    <row r="38" spans="1:13" ht="15">
      <c r="A38" s="875"/>
      <c r="D38" s="874"/>
    </row>
    <row r="39" spans="1:13" ht="15">
      <c r="A39" s="875"/>
      <c r="D39" s="874"/>
    </row>
    <row r="40" spans="1:13" ht="15">
      <c r="A40" s="875"/>
      <c r="D40" s="874"/>
    </row>
    <row r="41" spans="1:13" ht="15">
      <c r="A41" s="875"/>
      <c r="D41" s="874"/>
    </row>
    <row r="42" spans="1:13" ht="15">
      <c r="A42" s="875"/>
      <c r="D42" s="874"/>
    </row>
    <row r="43" spans="1:13" ht="15">
      <c r="A43" s="875"/>
      <c r="D43" s="874"/>
    </row>
    <row r="44" spans="1:13" ht="15">
      <c r="A44" s="875"/>
      <c r="D44" s="874"/>
    </row>
    <row r="45" spans="1:13" ht="15">
      <c r="D45" s="874"/>
    </row>
    <row r="46" spans="1:13" ht="15">
      <c r="A46" s="875"/>
      <c r="D46" s="874"/>
    </row>
    <row r="47" spans="1:13" ht="15">
      <c r="A47" s="875"/>
      <c r="D47" s="874"/>
    </row>
    <row r="48" spans="1:13" ht="15">
      <c r="A48" s="875"/>
      <c r="D48" s="874"/>
    </row>
    <row r="49" spans="1:4" ht="15">
      <c r="A49" s="875"/>
      <c r="D49" s="874"/>
    </row>
    <row r="50" spans="1:4" ht="15">
      <c r="A50" s="875"/>
      <c r="D50" s="874"/>
    </row>
    <row r="51" spans="1:4" ht="15">
      <c r="A51" s="875"/>
      <c r="D51" s="874"/>
    </row>
    <row r="52" spans="1:4" ht="15">
      <c r="A52" s="875"/>
      <c r="D52" s="874"/>
    </row>
    <row r="53" spans="1:4" ht="15">
      <c r="A53" s="875"/>
      <c r="D53" s="874"/>
    </row>
    <row r="54" spans="1:4" ht="15">
      <c r="A54" s="875"/>
    </row>
    <row r="55" spans="1:4" ht="15">
      <c r="A55" s="87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84" t="s">
        <v>422</v>
      </c>
      <c r="B1" s="1484"/>
      <c r="C1" s="1484"/>
      <c r="D1" s="1484"/>
      <c r="E1" s="1484"/>
      <c r="F1" s="1484"/>
      <c r="G1" s="625"/>
      <c r="H1" s="625"/>
    </row>
    <row r="2" spans="1:8" ht="13.5" customHeight="1" thickBot="1"/>
    <row r="3" spans="1:8" ht="27" customHeight="1">
      <c r="A3" s="1480" t="s">
        <v>73</v>
      </c>
      <c r="B3" s="1480" t="s">
        <v>117</v>
      </c>
      <c r="C3" s="1485" t="s">
        <v>81</v>
      </c>
      <c r="D3" s="1486"/>
      <c r="E3" s="1487"/>
      <c r="F3" s="1482" t="s">
        <v>118</v>
      </c>
      <c r="G3" s="1483"/>
      <c r="H3" s="106"/>
    </row>
    <row r="4" spans="1:8" ht="32.25" customHeight="1" thickBot="1">
      <c r="A4" s="1481"/>
      <c r="B4" s="1481"/>
      <c r="C4" s="1125">
        <v>44227</v>
      </c>
      <c r="D4" s="1126">
        <v>44220</v>
      </c>
      <c r="E4" s="1127">
        <v>43863</v>
      </c>
      <c r="F4" s="862" t="s">
        <v>342</v>
      </c>
      <c r="G4" s="863" t="s">
        <v>119</v>
      </c>
      <c r="H4" s="106"/>
    </row>
    <row r="5" spans="1:8" ht="29.25" customHeight="1">
      <c r="A5" s="910" t="s">
        <v>123</v>
      </c>
      <c r="B5" s="1020" t="s">
        <v>323</v>
      </c>
      <c r="C5" s="864">
        <v>603.21</v>
      </c>
      <c r="D5" s="1085">
        <v>626.78</v>
      </c>
      <c r="E5" s="1067">
        <v>551.48</v>
      </c>
      <c r="F5" s="1191">
        <v>-0.99200707673837762</v>
      </c>
      <c r="G5" s="1192">
        <v>0.1694048456178395</v>
      </c>
      <c r="H5" s="106"/>
    </row>
    <row r="6" spans="1:8" ht="28.5" customHeight="1" thickBot="1">
      <c r="A6" s="911" t="s">
        <v>124</v>
      </c>
      <c r="B6" s="1019" t="s">
        <v>323</v>
      </c>
      <c r="C6" s="1068">
        <v>854.99</v>
      </c>
      <c r="D6" s="1086">
        <v>848</v>
      </c>
      <c r="E6" s="1069">
        <v>869.8</v>
      </c>
      <c r="F6" s="1193">
        <v>-9.3591004318269224</v>
      </c>
      <c r="G6" s="1194">
        <v>-0.39934225980737348</v>
      </c>
      <c r="H6" s="106"/>
    </row>
    <row r="7" spans="1:8" ht="32.25" customHeight="1" thickBot="1">
      <c r="A7" s="912" t="s">
        <v>120</v>
      </c>
      <c r="B7" s="1021" t="s">
        <v>121</v>
      </c>
      <c r="C7" s="1068" t="s">
        <v>459</v>
      </c>
      <c r="D7" s="1121" t="s">
        <v>459</v>
      </c>
      <c r="E7" s="1122" t="s">
        <v>459</v>
      </c>
      <c r="F7" s="1123" t="s">
        <v>99</v>
      </c>
      <c r="G7" s="1124" t="s">
        <v>99</v>
      </c>
      <c r="H7" s="106"/>
    </row>
    <row r="8" spans="1:8" s="106" customFormat="1" ht="15.75">
      <c r="A8" s="902"/>
      <c r="B8" s="903"/>
      <c r="D8" s="878"/>
      <c r="E8" s="879"/>
      <c r="F8" s="880"/>
      <c r="G8" s="880"/>
    </row>
    <row r="9" spans="1:8" ht="19.5" customHeight="1">
      <c r="A9" s="611" t="s">
        <v>42</v>
      </c>
      <c r="B9" s="106"/>
      <c r="C9" s="106"/>
      <c r="E9" s="106"/>
      <c r="F9" s="106"/>
      <c r="G9" s="106"/>
      <c r="H9" s="106"/>
    </row>
    <row r="10" spans="1:8" ht="13.5">
      <c r="A10" s="1241" t="s">
        <v>452</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Z19" sqref="Z19"/>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91" t="s">
        <v>88</v>
      </c>
      <c r="C1" s="1491"/>
      <c r="D1" s="1491"/>
      <c r="E1" s="1491"/>
      <c r="F1" s="8"/>
      <c r="G1" s="7"/>
    </row>
    <row r="2" spans="2:17" ht="20.25" thickBot="1">
      <c r="B2" s="835"/>
      <c r="C2" s="7"/>
      <c r="D2" s="7"/>
      <c r="E2" s="7"/>
      <c r="F2" s="7"/>
      <c r="H2" s="61"/>
      <c r="I2" s="61"/>
      <c r="J2" s="61"/>
      <c r="K2" s="61"/>
      <c r="L2" s="61"/>
      <c r="M2" s="61"/>
      <c r="N2" s="61"/>
      <c r="O2" s="61"/>
      <c r="P2" s="61"/>
      <c r="Q2" s="61"/>
    </row>
    <row r="3" spans="2:17" ht="25.5" customHeight="1">
      <c r="B3" s="1242"/>
      <c r="C3" s="1059" t="s">
        <v>314</v>
      </c>
      <c r="D3" s="1060"/>
      <c r="E3" s="1061" t="s">
        <v>69</v>
      </c>
      <c r="F3" s="1489"/>
    </row>
    <row r="4" spans="2:17" ht="34.5" customHeight="1" thickBot="1">
      <c r="B4" s="1243" t="s">
        <v>43</v>
      </c>
      <c r="C4" s="1244">
        <v>44225</v>
      </c>
      <c r="D4" s="1244">
        <v>44218</v>
      </c>
      <c r="E4" s="1062" t="s">
        <v>310</v>
      </c>
      <c r="F4" s="1490"/>
      <c r="G4" s="635" t="s">
        <v>42</v>
      </c>
      <c r="H4" s="105"/>
      <c r="I4" s="105"/>
      <c r="J4" s="105"/>
      <c r="K4" s="105"/>
      <c r="L4" s="105"/>
      <c r="M4" s="105"/>
      <c r="N4" s="105"/>
      <c r="O4" s="105"/>
      <c r="P4" s="105"/>
      <c r="Q4" s="105"/>
    </row>
    <row r="5" spans="2:17" ht="29.25" customHeight="1">
      <c r="B5" s="1245" t="s">
        <v>315</v>
      </c>
      <c r="C5" s="1246"/>
      <c r="D5" s="1246"/>
      <c r="E5" s="1247"/>
      <c r="F5" s="10"/>
      <c r="G5" s="1488" t="s">
        <v>341</v>
      </c>
      <c r="H5" s="1488"/>
      <c r="I5" s="1488"/>
      <c r="J5" s="1488"/>
      <c r="K5" s="1488"/>
      <c r="L5" s="1488"/>
      <c r="M5" s="1488"/>
      <c r="N5" s="1488"/>
      <c r="O5" s="1488"/>
      <c r="P5" s="1488"/>
      <c r="Q5" s="1488"/>
    </row>
    <row r="6" spans="2:17" ht="18" customHeight="1">
      <c r="B6" s="619" t="s">
        <v>44</v>
      </c>
      <c r="C6" s="1063" t="s">
        <v>99</v>
      </c>
      <c r="D6" s="1063" t="s">
        <v>99</v>
      </c>
      <c r="E6" s="1016" t="s">
        <v>99</v>
      </c>
      <c r="F6" s="10"/>
      <c r="G6" s="1488"/>
      <c r="H6" s="1488"/>
      <c r="I6" s="1488"/>
      <c r="J6" s="1488"/>
      <c r="K6" s="1488"/>
      <c r="L6" s="1488"/>
      <c r="M6" s="1488"/>
      <c r="N6" s="1488"/>
      <c r="O6" s="1488"/>
      <c r="P6" s="1488"/>
      <c r="Q6" s="1488"/>
    </row>
    <row r="7" spans="2:17" ht="15.75">
      <c r="B7" s="619" t="s">
        <v>45</v>
      </c>
      <c r="C7" s="620" t="s">
        <v>99</v>
      </c>
      <c r="D7" s="620" t="s">
        <v>99</v>
      </c>
      <c r="E7" s="1016" t="s">
        <v>99</v>
      </c>
      <c r="F7" s="16"/>
      <c r="G7" s="15"/>
      <c r="H7" s="15"/>
      <c r="I7" s="6"/>
      <c r="J7" s="9"/>
      <c r="K7" s="9"/>
      <c r="L7" s="9"/>
      <c r="M7" s="9"/>
      <c r="N7" s="9"/>
    </row>
    <row r="8" spans="2:17" ht="15.75">
      <c r="B8" s="636" t="s">
        <v>46</v>
      </c>
      <c r="C8" s="626" t="s">
        <v>253</v>
      </c>
      <c r="D8" s="626" t="s">
        <v>253</v>
      </c>
      <c r="E8" s="949" t="s">
        <v>99</v>
      </c>
      <c r="F8" s="10"/>
      <c r="G8" s="17"/>
      <c r="H8" s="17"/>
      <c r="I8" s="18"/>
      <c r="J8" s="9"/>
      <c r="K8" s="9"/>
      <c r="L8" s="9"/>
      <c r="M8" s="9"/>
      <c r="N8" s="9"/>
    </row>
    <row r="9" spans="2:17" ht="15.75">
      <c r="B9" s="637" t="s">
        <v>255</v>
      </c>
      <c r="C9" s="627" t="s">
        <v>99</v>
      </c>
      <c r="D9" s="627" t="s">
        <v>99</v>
      </c>
      <c r="E9" s="1017" t="s">
        <v>99</v>
      </c>
      <c r="F9" s="10"/>
      <c r="G9" s="19"/>
      <c r="H9" s="19"/>
      <c r="I9" s="20"/>
      <c r="J9" s="13"/>
      <c r="K9" s="12"/>
      <c r="L9" s="14"/>
    </row>
    <row r="10" spans="2:17" ht="15.75">
      <c r="B10" s="637" t="s">
        <v>256</v>
      </c>
      <c r="C10" s="627" t="s">
        <v>99</v>
      </c>
      <c r="D10" s="627" t="s">
        <v>99</v>
      </c>
      <c r="E10" s="1017" t="s">
        <v>99</v>
      </c>
      <c r="F10" s="16"/>
      <c r="G10" s="19"/>
      <c r="H10" s="19"/>
      <c r="I10" s="20"/>
      <c r="J10" s="21"/>
      <c r="K10" s="11"/>
      <c r="L10" s="22"/>
    </row>
    <row r="11" spans="2:17" ht="16.5" thickBot="1">
      <c r="B11" s="638" t="s">
        <v>349</v>
      </c>
      <c r="C11" s="634" t="s">
        <v>99</v>
      </c>
      <c r="D11" s="634" t="s">
        <v>99</v>
      </c>
      <c r="E11" s="1018" t="s">
        <v>99</v>
      </c>
      <c r="F11" s="10"/>
      <c r="G11" s="23"/>
      <c r="H11" s="23"/>
      <c r="I11" s="20"/>
      <c r="J11" s="13"/>
      <c r="K11" s="12"/>
      <c r="L11" s="14"/>
    </row>
    <row r="12" spans="2:17" ht="22.5" customHeight="1">
      <c r="B12" s="1245" t="s">
        <v>316</v>
      </c>
      <c r="C12" s="1248"/>
      <c r="D12" s="1248"/>
      <c r="E12" s="1249"/>
      <c r="F12" s="10"/>
      <c r="G12" s="23"/>
      <c r="H12" s="23"/>
      <c r="I12" s="24"/>
      <c r="J12" s="13"/>
      <c r="K12" s="12"/>
      <c r="L12" s="14"/>
    </row>
    <row r="13" spans="2:17" ht="15.75">
      <c r="B13" s="619" t="s">
        <v>44</v>
      </c>
      <c r="C13" s="1064" t="s">
        <v>99</v>
      </c>
      <c r="D13" s="1063" t="s">
        <v>99</v>
      </c>
      <c r="E13" s="1016" t="s">
        <v>99</v>
      </c>
      <c r="F13" s="16"/>
      <c r="G13" s="23"/>
      <c r="H13" s="23"/>
      <c r="I13" s="20"/>
      <c r="J13" s="21"/>
      <c r="K13" s="11"/>
      <c r="L13" s="22"/>
    </row>
    <row r="14" spans="2:17" ht="15.75">
      <c r="B14" s="619" t="s">
        <v>45</v>
      </c>
      <c r="C14" s="1064" t="s">
        <v>99</v>
      </c>
      <c r="D14" s="620" t="s">
        <v>99</v>
      </c>
      <c r="E14" s="1016" t="s">
        <v>99</v>
      </c>
      <c r="F14" s="16"/>
      <c r="G14" s="23"/>
      <c r="H14" s="23"/>
      <c r="I14" s="20"/>
      <c r="J14" s="21"/>
      <c r="K14" s="11"/>
      <c r="L14" s="22"/>
    </row>
    <row r="15" spans="2:17" ht="15.75">
      <c r="B15" s="636" t="s">
        <v>46</v>
      </c>
      <c r="C15" s="626" t="s">
        <v>253</v>
      </c>
      <c r="D15" s="626" t="s">
        <v>253</v>
      </c>
      <c r="E15" s="949" t="s">
        <v>99</v>
      </c>
      <c r="F15" s="16"/>
      <c r="G15" s="25"/>
      <c r="H15" s="25"/>
      <c r="I15" s="26"/>
      <c r="J15" s="21"/>
      <c r="K15" s="11"/>
      <c r="L15" s="22"/>
    </row>
    <row r="16" spans="2:17" ht="15.75">
      <c r="B16" s="637" t="s">
        <v>255</v>
      </c>
      <c r="C16" s="627" t="s">
        <v>99</v>
      </c>
      <c r="D16" s="627" t="s">
        <v>99</v>
      </c>
      <c r="E16" s="1017" t="s">
        <v>99</v>
      </c>
      <c r="F16" s="16"/>
      <c r="G16" s="19"/>
      <c r="H16" s="19"/>
      <c r="I16" s="20"/>
      <c r="J16" s="21"/>
      <c r="K16" s="11"/>
      <c r="L16" s="22"/>
    </row>
    <row r="17" spans="2:15" ht="15.75">
      <c r="B17" s="637" t="s">
        <v>256</v>
      </c>
      <c r="C17" s="627" t="s">
        <v>99</v>
      </c>
      <c r="D17" s="627" t="s">
        <v>99</v>
      </c>
      <c r="E17" s="1017" t="s">
        <v>99</v>
      </c>
      <c r="F17" s="16"/>
      <c r="G17" s="19"/>
      <c r="H17" s="19"/>
      <c r="I17" s="20"/>
      <c r="J17" s="21"/>
      <c r="K17" s="11"/>
      <c r="L17" s="22"/>
    </row>
    <row r="18" spans="2:15" ht="16.5" thickBot="1">
      <c r="B18" s="638" t="s">
        <v>349</v>
      </c>
      <c r="C18" s="634" t="s">
        <v>99</v>
      </c>
      <c r="D18" s="634" t="s">
        <v>99</v>
      </c>
      <c r="E18" s="1018" t="s">
        <v>99</v>
      </c>
      <c r="F18" s="16"/>
      <c r="G18" s="23"/>
      <c r="H18" s="23"/>
      <c r="I18" s="20"/>
      <c r="J18" s="21"/>
      <c r="K18" s="11"/>
      <c r="L18" s="22"/>
    </row>
    <row r="19" spans="2:15" ht="20.25" customHeight="1">
      <c r="B19" s="1250" t="s">
        <v>317</v>
      </c>
      <c r="C19" s="1251"/>
      <c r="D19" s="1251"/>
      <c r="E19" s="1252"/>
      <c r="F19" s="16"/>
      <c r="G19" s="23"/>
      <c r="H19" s="23"/>
      <c r="I19" s="24"/>
      <c r="J19" s="21"/>
      <c r="K19" s="11"/>
      <c r="L19" s="22"/>
      <c r="O19" t="s">
        <v>122</v>
      </c>
    </row>
    <row r="20" spans="2:15" ht="15.75">
      <c r="B20" s="619" t="s">
        <v>44</v>
      </c>
      <c r="C20" s="1064" t="s">
        <v>99</v>
      </c>
      <c r="D20" s="620" t="s">
        <v>99</v>
      </c>
      <c r="E20" s="1016" t="s">
        <v>99</v>
      </c>
      <c r="F20" s="16"/>
      <c r="G20" s="23"/>
      <c r="H20" s="23"/>
      <c r="I20" s="20"/>
      <c r="J20" s="21"/>
      <c r="K20" s="11"/>
      <c r="L20" s="22"/>
    </row>
    <row r="21" spans="2:15" ht="15.75">
      <c r="B21" s="619" t="s">
        <v>45</v>
      </c>
      <c r="C21" s="1064" t="s">
        <v>99</v>
      </c>
      <c r="D21" s="620" t="s">
        <v>99</v>
      </c>
      <c r="E21" s="1016" t="s">
        <v>99</v>
      </c>
      <c r="F21" s="16"/>
      <c r="G21" s="23"/>
      <c r="H21" s="23"/>
      <c r="I21" s="20"/>
      <c r="J21" s="21"/>
      <c r="K21" s="11"/>
      <c r="L21" s="22"/>
    </row>
    <row r="22" spans="2:15" ht="15.75">
      <c r="B22" s="636" t="s">
        <v>46</v>
      </c>
      <c r="C22" s="626" t="s">
        <v>253</v>
      </c>
      <c r="D22" s="626" t="s">
        <v>253</v>
      </c>
      <c r="E22" s="949" t="s">
        <v>99</v>
      </c>
      <c r="F22" s="16"/>
      <c r="G22" s="25"/>
      <c r="H22" s="25"/>
      <c r="I22" s="26"/>
      <c r="J22" s="21"/>
      <c r="K22" s="11"/>
      <c r="L22" s="22"/>
      <c r="O22" s="58"/>
    </row>
    <row r="23" spans="2:15" ht="15.75">
      <c r="B23" s="637" t="s">
        <v>255</v>
      </c>
      <c r="C23" s="627" t="s">
        <v>99</v>
      </c>
      <c r="D23" s="627" t="s">
        <v>99</v>
      </c>
      <c r="E23" s="1017" t="s">
        <v>99</v>
      </c>
      <c r="F23" s="16"/>
      <c r="G23" s="19"/>
      <c r="H23" s="19"/>
      <c r="I23" s="20"/>
      <c r="J23" s="21"/>
      <c r="K23" s="11"/>
      <c r="L23" s="22"/>
    </row>
    <row r="24" spans="2:15" ht="15.75">
      <c r="B24" s="637" t="s">
        <v>256</v>
      </c>
      <c r="C24" s="627" t="s">
        <v>99</v>
      </c>
      <c r="D24" s="627" t="s">
        <v>99</v>
      </c>
      <c r="E24" s="1017" t="s">
        <v>99</v>
      </c>
      <c r="F24" s="16"/>
      <c r="G24" s="19"/>
      <c r="H24" s="19"/>
      <c r="I24" s="20"/>
      <c r="J24" s="21"/>
      <c r="K24" s="11"/>
      <c r="L24" s="22"/>
    </row>
    <row r="25" spans="2:15" ht="16.5" thickBot="1">
      <c r="B25" s="638" t="s">
        <v>349</v>
      </c>
      <c r="C25" s="634" t="s">
        <v>99</v>
      </c>
      <c r="D25" s="634" t="s">
        <v>99</v>
      </c>
      <c r="E25" s="1018"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Ceny UE bydła żywego</vt:lpstr>
      <vt:lpstr>Handel-zagr. I-XI_2020</vt:lpstr>
      <vt:lpstr>Eksport I-XI_2020</vt:lpstr>
      <vt:lpstr>Import_I-XI_2020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2021-02-04T14:19:16Z</dcterms:modified>
</cp:coreProperties>
</file>