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rtur.wieckowski\Desktop\"/>
    </mc:Choice>
  </mc:AlternateContent>
  <xr:revisionPtr revIDLastSave="0" documentId="13_ncr:1_{B439DC09-9953-4D15-9FD5-2C80A4483287}" xr6:coauthVersionLast="36" xr6:coauthVersionMax="36" xr10:uidLastSave="{00000000-0000-0000-0000-000000000000}"/>
  <bookViews>
    <workbookView xWindow="0" yWindow="0" windowWidth="28800" windowHeight="11856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6" i="1" l="1"/>
  <c r="T124" i="1" l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S124" i="1"/>
  <c r="T125" i="1" l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U124" i="1" l="1"/>
  <c r="V124" i="1" s="1"/>
  <c r="U116" i="1"/>
  <c r="V116" i="1" s="1"/>
  <c r="U112" i="1"/>
  <c r="V112" i="1" s="1"/>
  <c r="U120" i="1"/>
  <c r="V120" i="1" s="1"/>
  <c r="U123" i="1"/>
  <c r="V123" i="1" s="1"/>
  <c r="U119" i="1"/>
  <c r="V119" i="1" s="1"/>
  <c r="U115" i="1"/>
  <c r="V115" i="1" s="1"/>
  <c r="U111" i="1"/>
  <c r="V111" i="1" s="1"/>
  <c r="U114" i="1"/>
  <c r="V114" i="1" s="1"/>
  <c r="U122" i="1"/>
  <c r="V122" i="1" s="1"/>
  <c r="U118" i="1"/>
  <c r="V118" i="1" s="1"/>
  <c r="U110" i="1"/>
  <c r="U121" i="1"/>
  <c r="V121" i="1" s="1"/>
  <c r="U117" i="1"/>
  <c r="V117" i="1" s="1"/>
  <c r="U113" i="1"/>
  <c r="V113" i="1" s="1"/>
  <c r="J395" i="1"/>
  <c r="V396" i="1" l="1"/>
  <c r="S396" i="1"/>
  <c r="P396" i="1"/>
  <c r="M396" i="1"/>
  <c r="J396" i="1"/>
  <c r="O252" i="1" l="1"/>
  <c r="S252" i="1" s="1"/>
  <c r="I250" i="1" l="1"/>
  <c r="M250" i="1" s="1"/>
  <c r="O249" i="1"/>
  <c r="S249" i="1" s="1"/>
  <c r="T334" i="1" l="1"/>
  <c r="T335" i="1"/>
  <c r="T336" i="1"/>
  <c r="T337" i="1"/>
  <c r="T338" i="1"/>
  <c r="T333" i="1"/>
  <c r="R334" i="1"/>
  <c r="R335" i="1"/>
  <c r="R336" i="1"/>
  <c r="R337" i="1"/>
  <c r="R338" i="1"/>
  <c r="R333" i="1"/>
  <c r="P334" i="1"/>
  <c r="P335" i="1"/>
  <c r="P336" i="1"/>
  <c r="P337" i="1"/>
  <c r="P338" i="1"/>
  <c r="P333" i="1"/>
  <c r="M334" i="1"/>
  <c r="M335" i="1"/>
  <c r="M336" i="1"/>
  <c r="M337" i="1"/>
  <c r="M338" i="1"/>
  <c r="M333" i="1"/>
  <c r="H334" i="1"/>
  <c r="H335" i="1"/>
  <c r="H336" i="1"/>
  <c r="H337" i="1"/>
  <c r="H338" i="1"/>
  <c r="F334" i="1"/>
  <c r="F335" i="1"/>
  <c r="F336" i="1"/>
  <c r="F337" i="1"/>
  <c r="F338" i="1"/>
  <c r="D334" i="1"/>
  <c r="D335" i="1"/>
  <c r="D336" i="1"/>
  <c r="D337" i="1"/>
  <c r="D338" i="1"/>
  <c r="A334" i="1"/>
  <c r="A335" i="1"/>
  <c r="A336" i="1"/>
  <c r="A337" i="1"/>
  <c r="A338" i="1"/>
  <c r="R339" i="1" l="1"/>
  <c r="T339" i="1"/>
  <c r="P339" i="1"/>
  <c r="G227" i="1"/>
  <c r="G218" i="1"/>
  <c r="M56" i="1"/>
  <c r="L108" i="1"/>
  <c r="M22" i="1"/>
  <c r="G353" i="1"/>
  <c r="G246" i="1"/>
  <c r="G365" i="1"/>
  <c r="M330" i="1"/>
  <c r="A330" i="1"/>
  <c r="G278" i="1"/>
  <c r="E9" i="1"/>
  <c r="P231" i="1"/>
  <c r="M231" i="1"/>
  <c r="J231" i="1"/>
  <c r="G231" i="1"/>
  <c r="P230" i="1"/>
  <c r="M230" i="1"/>
  <c r="J230" i="1"/>
  <c r="G230" i="1"/>
  <c r="P229" i="1"/>
  <c r="M229" i="1"/>
  <c r="J229" i="1"/>
  <c r="G229" i="1"/>
  <c r="P222" i="1"/>
  <c r="M222" i="1"/>
  <c r="J222" i="1"/>
  <c r="G222" i="1"/>
  <c r="J221" i="1"/>
  <c r="M221" i="1"/>
  <c r="P221" i="1"/>
  <c r="G221" i="1"/>
  <c r="P220" i="1"/>
  <c r="M220" i="1"/>
  <c r="J220" i="1"/>
  <c r="G220" i="1"/>
  <c r="Q152" i="1"/>
  <c r="N152" i="1"/>
  <c r="L152" i="1"/>
  <c r="L110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5" i="1"/>
  <c r="S395" i="1"/>
  <c r="P395" i="1"/>
  <c r="M395" i="1"/>
  <c r="V394" i="1"/>
  <c r="S394" i="1"/>
  <c r="P394" i="1"/>
  <c r="M394" i="1"/>
  <c r="J394" i="1"/>
  <c r="S393" i="1"/>
  <c r="P393" i="1"/>
  <c r="M393" i="1"/>
  <c r="J393" i="1"/>
  <c r="S392" i="1"/>
  <c r="P392" i="1"/>
  <c r="M392" i="1"/>
  <c r="J392" i="1"/>
  <c r="V391" i="1"/>
  <c r="S391" i="1"/>
  <c r="P391" i="1"/>
  <c r="M391" i="1"/>
  <c r="J391" i="1"/>
  <c r="S368" i="1"/>
  <c r="S369" i="1"/>
  <c r="S370" i="1"/>
  <c r="S371" i="1"/>
  <c r="S372" i="1"/>
  <c r="S367" i="1"/>
  <c r="P368" i="1"/>
  <c r="P369" i="1"/>
  <c r="P370" i="1"/>
  <c r="P371" i="1"/>
  <c r="P372" i="1"/>
  <c r="P367" i="1"/>
  <c r="M368" i="1"/>
  <c r="M369" i="1"/>
  <c r="M370" i="1"/>
  <c r="M371" i="1"/>
  <c r="M372" i="1"/>
  <c r="M367" i="1"/>
  <c r="J368" i="1"/>
  <c r="J370" i="1"/>
  <c r="J371" i="1"/>
  <c r="G368" i="1"/>
  <c r="G369" i="1"/>
  <c r="G370" i="1"/>
  <c r="G371" i="1"/>
  <c r="G372" i="1"/>
  <c r="G367" i="1"/>
  <c r="C368" i="1"/>
  <c r="C369" i="1"/>
  <c r="C370" i="1"/>
  <c r="C371" i="1"/>
  <c r="C372" i="1"/>
  <c r="C367" i="1"/>
  <c r="S356" i="1"/>
  <c r="S357" i="1"/>
  <c r="S358" i="1"/>
  <c r="S359" i="1"/>
  <c r="S360" i="1"/>
  <c r="S355" i="1"/>
  <c r="P356" i="1"/>
  <c r="P357" i="1"/>
  <c r="P358" i="1"/>
  <c r="P359" i="1"/>
  <c r="P360" i="1"/>
  <c r="P355" i="1"/>
  <c r="M356" i="1"/>
  <c r="M357" i="1"/>
  <c r="M358" i="1"/>
  <c r="M359" i="1"/>
  <c r="M360" i="1"/>
  <c r="M355" i="1"/>
  <c r="J356" i="1"/>
  <c r="J357" i="1"/>
  <c r="J358" i="1"/>
  <c r="J359" i="1"/>
  <c r="J360" i="1"/>
  <c r="J355" i="1"/>
  <c r="G356" i="1"/>
  <c r="G357" i="1"/>
  <c r="G358" i="1"/>
  <c r="G359" i="1"/>
  <c r="G360" i="1"/>
  <c r="G355" i="1"/>
  <c r="C356" i="1"/>
  <c r="C357" i="1"/>
  <c r="C358" i="1"/>
  <c r="C359" i="1"/>
  <c r="C360" i="1"/>
  <c r="C355" i="1"/>
  <c r="H333" i="1"/>
  <c r="F333" i="1"/>
  <c r="D333" i="1"/>
  <c r="A333" i="1"/>
  <c r="Q282" i="1"/>
  <c r="Q283" i="1"/>
  <c r="Q284" i="1"/>
  <c r="U284" i="1" s="1"/>
  <c r="Q285" i="1"/>
  <c r="U285" i="1" s="1"/>
  <c r="Q286" i="1"/>
  <c r="U286" i="1" s="1"/>
  <c r="Q281" i="1"/>
  <c r="O282" i="1"/>
  <c r="S282" i="1" s="1"/>
  <c r="O283" i="1"/>
  <c r="S283" i="1" s="1"/>
  <c r="O284" i="1"/>
  <c r="S284" i="1" s="1"/>
  <c r="O285" i="1"/>
  <c r="S285" i="1" s="1"/>
  <c r="O286" i="1"/>
  <c r="S286" i="1" s="1"/>
  <c r="O281" i="1"/>
  <c r="S281" i="1" s="1"/>
  <c r="I284" i="1"/>
  <c r="M284" i="1" s="1"/>
  <c r="I285" i="1"/>
  <c r="M285" i="1" s="1"/>
  <c r="I286" i="1"/>
  <c r="M286" i="1" s="1"/>
  <c r="G281" i="1"/>
  <c r="K281" i="1" s="1"/>
  <c r="G282" i="1"/>
  <c r="K282" i="1" s="1"/>
  <c r="G283" i="1"/>
  <c r="K283" i="1" s="1"/>
  <c r="G284" i="1"/>
  <c r="K284" i="1" s="1"/>
  <c r="G285" i="1"/>
  <c r="K285" i="1" s="1"/>
  <c r="G286" i="1"/>
  <c r="K286" i="1" s="1"/>
  <c r="C282" i="1"/>
  <c r="C283" i="1"/>
  <c r="C284" i="1"/>
  <c r="C285" i="1"/>
  <c r="C286" i="1"/>
  <c r="C281" i="1"/>
  <c r="Q250" i="1"/>
  <c r="U250" i="1" s="1"/>
  <c r="Q251" i="1"/>
  <c r="U251" i="1" s="1"/>
  <c r="Q252" i="1"/>
  <c r="U252" i="1" s="1"/>
  <c r="Q253" i="1"/>
  <c r="U253" i="1" s="1"/>
  <c r="Q254" i="1"/>
  <c r="U254" i="1" s="1"/>
  <c r="Q249" i="1"/>
  <c r="U249" i="1" s="1"/>
  <c r="O250" i="1"/>
  <c r="S250" i="1" s="1"/>
  <c r="O251" i="1"/>
  <c r="S251" i="1" s="1"/>
  <c r="O253" i="1"/>
  <c r="S253" i="1" s="1"/>
  <c r="O254" i="1"/>
  <c r="S254" i="1" s="1"/>
  <c r="C250" i="1"/>
  <c r="C251" i="1"/>
  <c r="C252" i="1"/>
  <c r="C253" i="1"/>
  <c r="C254" i="1"/>
  <c r="I251" i="1"/>
  <c r="M251" i="1" s="1"/>
  <c r="I252" i="1"/>
  <c r="M252" i="1" s="1"/>
  <c r="I253" i="1"/>
  <c r="M253" i="1" s="1"/>
  <c r="I254" i="1"/>
  <c r="M254" i="1" s="1"/>
  <c r="I249" i="1"/>
  <c r="M249" i="1" s="1"/>
  <c r="G250" i="1"/>
  <c r="K250" i="1" s="1"/>
  <c r="G251" i="1"/>
  <c r="K251" i="1" s="1"/>
  <c r="G252" i="1"/>
  <c r="K252" i="1" s="1"/>
  <c r="G253" i="1"/>
  <c r="K253" i="1" s="1"/>
  <c r="G254" i="1"/>
  <c r="K254" i="1" s="1"/>
  <c r="G249" i="1"/>
  <c r="K249" i="1" s="1"/>
  <c r="C249" i="1"/>
  <c r="M223" i="1" l="1"/>
  <c r="Q61" i="1"/>
  <c r="G232" i="1"/>
  <c r="J232" i="1"/>
  <c r="M232" i="1"/>
  <c r="P232" i="1"/>
  <c r="M255" i="1"/>
  <c r="K61" i="1"/>
  <c r="J397" i="1"/>
  <c r="V397" i="1"/>
  <c r="S397" i="1"/>
  <c r="V110" i="1"/>
  <c r="P397" i="1"/>
  <c r="M397" i="1"/>
  <c r="O61" i="1"/>
  <c r="G223" i="1"/>
  <c r="J223" i="1"/>
  <c r="Q88" i="1"/>
  <c r="S373" i="1"/>
  <c r="P223" i="1"/>
  <c r="G361" i="1"/>
  <c r="M361" i="1"/>
  <c r="S361" i="1"/>
  <c r="F339" i="1"/>
  <c r="O88" i="1"/>
  <c r="J373" i="1"/>
  <c r="P373" i="1"/>
  <c r="G373" i="1"/>
  <c r="M373" i="1"/>
  <c r="P361" i="1"/>
  <c r="J361" i="1"/>
  <c r="D339" i="1"/>
  <c r="H339" i="1"/>
  <c r="S125" i="1"/>
  <c r="R125" i="1"/>
  <c r="Q125" i="1"/>
  <c r="P125" i="1"/>
  <c r="O125" i="1"/>
  <c r="N125" i="1"/>
  <c r="L125" i="1"/>
  <c r="Q52" i="1"/>
  <c r="O52" i="1"/>
  <c r="Q27" i="1"/>
  <c r="O27" i="1"/>
  <c r="M27" i="1"/>
  <c r="K27" i="1"/>
  <c r="Q287" i="1"/>
  <c r="O287" i="1"/>
  <c r="M287" i="1"/>
  <c r="K287" i="1"/>
  <c r="I287" i="1"/>
  <c r="G287" i="1"/>
  <c r="Q255" i="1"/>
  <c r="O255" i="1"/>
  <c r="I255" i="1"/>
  <c r="G255" i="1"/>
  <c r="U125" i="1" l="1"/>
  <c r="V125" i="1"/>
  <c r="S255" i="1"/>
  <c r="U255" i="1"/>
  <c r="S287" i="1"/>
  <c r="U287" i="1"/>
  <c r="K25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<sst xmlns="http://schemas.openxmlformats.org/spreadsheetml/2006/main" count="991" uniqueCount="170">
  <si>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</si>
  <si>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</si>
  <si>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</si>
  <si>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</si>
  <si>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</si>
  <si>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</si>
  <si>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</si>
  <si>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</si>
  <si>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</si>
  <si>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</si>
  <si>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</si>
  <si>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</si>
  <si>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</si>
  <si>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</si>
  <si>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</si>
  <si>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</si>
  <si>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</si>
  <si>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</si>
  <si>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</si>
  <si>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</si>
  <si>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</si>
  <si>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</si>
  <si>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</si>
  <si>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</si>
  <si>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</si>
  <si>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</si>
  <si>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</si>
  <si>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</si>
  <si>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</si>
  <si>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</si>
  <si>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</si>
  <si>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</si>
  <si>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</si>
  <si>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</si>
  <si>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</si>
  <si>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</si>
  <si>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</si>
  <si>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</si>
  <si>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</si>
  <si>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</si>
  <si>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</si>
  <si>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</si>
  <si>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</si>
  <si>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</si>
  <si>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</si>
  <si>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</si>
  <si>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</si>
  <si>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</si>
  <si>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</si>
  <si>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</si>
  <si>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</si>
  <si>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</si>
  <si>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</si>
  <si>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</si>
  <si>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</si>
  <si>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</si>
  <si>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</si>
  <si>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</si>
  <si>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</si>
  <si>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</si>
  <si>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</si>
  <si>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</si>
  <si>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</si>
  <si>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</si>
  <si>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</si>
  <si>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</si>
  <si>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</si>
  <si>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</si>
  <si>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</si>
  <si>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</si>
  <si>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</si>
  <si>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</si>
  <si>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</si>
  <si>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</si>
  <si>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</si>
  <si>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</si>
  <si>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</si>
  <si>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</si>
  <si>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</si>
  <si>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</si>
  <si>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</si>
  <si>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</si>
  <si>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</si>
  <si>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</si>
  <si>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</si>
  <si>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</si>
  <si>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</si>
  <si>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</si>
  <si>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</si>
  <si>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</si>
  <si>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</si>
  <si>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</si>
  <si>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</si>
  <si>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</si>
  <si>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</si>
  <si>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</si>
  <si>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</si>
  <si>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</si>
  <si>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</si>
  <si>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</si>
  <si>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</si>
  <si>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</si>
  <si>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</si>
  <si>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</si>
  <si>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</si>
  <si>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</si>
  <si>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</si>
  <si>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</si>
  <si>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</si>
  <si>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</si>
  <si>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</si>
  <si>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</si>
  <si>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</si>
  <si>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</si>
  <si>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</si>
  <si>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</si>
  <si>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</si>
  <si>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</si>
  <si>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</si>
  <si>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</si>
  <si>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</si>
  <si>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</si>
  <si>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</si>
  <si>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</si>
  <si>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</si>
  <si>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</si>
  <si>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</si>
  <si>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</si>
  <si>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</si>
  <si>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</si>
  <si>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</si>
  <si>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</si>
  <si>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</si>
  <si>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</si>
  <si>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</si>
  <si>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</si>
  <si>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</si>
  <si>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</si>
  <si>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</si>
  <si>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</si>
  <si>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</si>
  <si>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</si>
  <si>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</si>
  <si>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</si>
  <si>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</si>
  <si>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</si>
  <si>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</si>
  <si>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</si>
  <si>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</si>
  <si>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01.06.2023</t>
  </si>
  <si>
    <t>30.06.2023</t>
  </si>
  <si>
    <t>01.01.2023</t>
  </si>
  <si>
    <t>BIAŁORUŚ</t>
  </si>
  <si>
    <t>TURCJA</t>
  </si>
  <si>
    <t>INDIE</t>
  </si>
  <si>
    <t>EGIPT</t>
  </si>
  <si>
    <t>AFGANISTAN</t>
  </si>
  <si>
    <t>NORWEGIA</t>
  </si>
  <si>
    <t>NIDERLANDY</t>
  </si>
  <si>
    <t>LITWA</t>
  </si>
  <si>
    <t>BUŁGARIA</t>
  </si>
  <si>
    <t>24.06.2023 - 30.06.2023</t>
  </si>
  <si>
    <t>17.06.2023 - 23.06.2023</t>
  </si>
  <si>
    <t>10.06.2023 - 16.06.2023</t>
  </si>
  <si>
    <t>03.06.2023 - 09.06.2023</t>
  </si>
  <si>
    <t>27.05.2023 - 02.06.2023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</si>
  <si>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</si>
  <si>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</si>
  <si>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</si>
  <si>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2 sierpnia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</si>
</sst>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54" xfId="10" applyFont="1" applyFill="1" applyBorder="1" applyAlignment="1" applyProtection="1">
      <alignment horizontal="center" vertical="center" wrapText="1"/>
      <protection locked="0"/>
    </xf>
    <xf numFmtId="0" fontId="28" fillId="35" borderId="55" xfId="10" applyFont="1" applyFill="1" applyBorder="1" applyAlignment="1" applyProtection="1">
      <alignment horizontal="center" vertical="center" wrapText="1"/>
      <protection locked="0"/>
    </xf>
    <xf numFmtId="0" fontId="28" fillId="35" borderId="48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1233</c:v>
                </c:pt>
                <c:pt idx="2">
                  <c:v>1569</c:v>
                </c:pt>
                <c:pt idx="4">
                  <c:v>26</c:v>
                </c:pt>
                <c:pt idx="6">
                  <c:v>55</c:v>
                </c:pt>
                <c:pt idx="8">
                  <c:v>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251</c:v>
                </c:pt>
                <c:pt idx="2">
                  <c:v>469</c:v>
                </c:pt>
                <c:pt idx="4">
                  <c:v>144</c:v>
                </c:pt>
                <c:pt idx="6">
                  <c:v>308</c:v>
                </c:pt>
                <c:pt idx="8">
                  <c:v>40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482</c:v>
                </c:pt>
                <c:pt idx="2">
                  <c:v>662</c:v>
                </c:pt>
                <c:pt idx="4">
                  <c:v>24</c:v>
                </c:pt>
                <c:pt idx="6">
                  <c:v>53</c:v>
                </c:pt>
                <c:pt idx="8">
                  <c:v>16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tygodniowy'!$C$284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83</c:v>
                </c:pt>
                <c:pt idx="2">
                  <c:v>119</c:v>
                </c:pt>
                <c:pt idx="4">
                  <c:v>10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tygodniowy'!$G$285:$R$285</c:f>
              <c:numCache>
                <c:formatCode>General</c:formatCode>
                <c:ptCount val="12"/>
                <c:pt idx="0">
                  <c:v>70</c:v>
                </c:pt>
                <c:pt idx="2">
                  <c:v>86</c:v>
                </c:pt>
                <c:pt idx="4">
                  <c:v>6</c:v>
                </c:pt>
                <c:pt idx="6">
                  <c:v>8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440</c:v>
                </c:pt>
                <c:pt idx="2">
                  <c:v>534</c:v>
                </c:pt>
                <c:pt idx="4">
                  <c:v>142</c:v>
                </c:pt>
                <c:pt idx="6">
                  <c:v>234</c:v>
                </c:pt>
                <c:pt idx="8">
                  <c:v>51</c:v>
                </c:pt>
                <c:pt idx="1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71989512"/>
        <c:axId val="571989904"/>
        <c:axId val="0"/>
      </c:bar3DChart>
      <c:catAx>
        <c:axId val="57198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71989904"/>
        <c:crosses val="autoZero"/>
        <c:auto val="1"/>
        <c:lblAlgn val="ctr"/>
        <c:lblOffset val="100"/>
        <c:noMultiLvlLbl val="0"/>
      </c:catAx>
      <c:valAx>
        <c:axId val="571989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719895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tygodniowy'!$J$391,'Meldunek tygodniowy'!$M$391,'Meldunek tygodniowy'!$P$391,'Meldunek tygodniowy'!$S$391,'Meldunek tygodniowy'!$V$391)</c:f>
              <c:strCache>
                <c:ptCount val="5"/>
                <c:pt idx="0">
                  <c:v>27.05.2023 - 02.06.2023</c:v>
                </c:pt>
                <c:pt idx="1">
                  <c:v>03.06.2023 - 09.06.2023</c:v>
                </c:pt>
                <c:pt idx="2">
                  <c:v>10.06.2023 - 16.06.2023</c:v>
                </c:pt>
                <c:pt idx="3">
                  <c:v>17.06.2023 - 23.06.2023</c:v>
                </c:pt>
                <c:pt idx="4">
                  <c:v>24.06.2023 - 30.06.2023</c:v>
                </c:pt>
              </c:strCache>
            </c:strRef>
          </c:cat>
          <c:val>
            <c:numRef>
              <c:f>('Meldunek tygodniowy'!$J$392,'Meldunek tygodniowy'!$M$392,'Meldunek tygodniowy'!$P$392,'Meldunek tygodniowy'!$S$392,'Meldunek tygodniowy'!$V$392)</c:f>
              <c:numCache>
                <c:formatCode>#,##0</c:formatCode>
                <c:ptCount val="5"/>
                <c:pt idx="0">
                  <c:v>624</c:v>
                </c:pt>
                <c:pt idx="1">
                  <c:v>602</c:v>
                </c:pt>
                <c:pt idx="2">
                  <c:v>628</c:v>
                </c:pt>
                <c:pt idx="3">
                  <c:v>617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tygodniowy'!$J$391,'Meldunek tygodniowy'!$M$391,'Meldunek tygodniowy'!$P$391,'Meldunek tygodniowy'!$S$391,'Meldunek tygodniowy'!$V$391)</c:f>
              <c:strCache>
                <c:ptCount val="5"/>
                <c:pt idx="0">
                  <c:v>27.05.2023 - 02.06.2023</c:v>
                </c:pt>
                <c:pt idx="1">
                  <c:v>03.06.2023 - 09.06.2023</c:v>
                </c:pt>
                <c:pt idx="2">
                  <c:v>10.06.2023 - 16.06.2023</c:v>
                </c:pt>
                <c:pt idx="3">
                  <c:v>17.06.2023 - 23.06.2023</c:v>
                </c:pt>
                <c:pt idx="4">
                  <c:v>24.06.2023 - 30.06.2023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3198</c:v>
                </c:pt>
                <c:pt idx="1">
                  <c:v>3175</c:v>
                </c:pt>
                <c:pt idx="2">
                  <c:v>3172</c:v>
                </c:pt>
                <c:pt idx="3">
                  <c:v>3205</c:v>
                </c:pt>
                <c:pt idx="4">
                  <c:v>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tygodniowy'!$J$391,'Meldunek tygodniowy'!$M$391,'Meldunek tygodniowy'!$P$391,'Meldunek tygodniowy'!$S$391,'Meldunek tygodniowy'!$V$391)</c:f>
              <c:strCache>
                <c:ptCount val="5"/>
                <c:pt idx="0">
                  <c:v>27.05.2023 - 02.06.2023</c:v>
                </c:pt>
                <c:pt idx="1">
                  <c:v>03.06.2023 - 09.06.2023</c:v>
                </c:pt>
                <c:pt idx="2">
                  <c:v>10.06.2023 - 16.06.2023</c:v>
                </c:pt>
                <c:pt idx="3">
                  <c:v>17.06.2023 - 23.06.2023</c:v>
                </c:pt>
                <c:pt idx="4">
                  <c:v>24.06.2023 - 30.06.2023</c:v>
                </c:pt>
              </c:strCache>
            </c:strRef>
          </c:cat>
          <c:val>
            <c:numRef>
              <c:f>('Meldunek tygodniowy'!$J$396,'Meldunek tygodniowy'!$M$396,'Meldunek tygodniowy'!$P$396,'Meldunek tygodniowy'!$S$396,'Meldunek tygodniowy'!$V$396)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71998136"/>
        <c:axId val="571991080"/>
        <c:axId val="0"/>
      </c:bar3DChart>
      <c:catAx>
        <c:axId val="5719981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1991080"/>
        <c:crosses val="autoZero"/>
        <c:auto val="1"/>
        <c:lblAlgn val="ctr"/>
        <c:lblOffset val="100"/>
        <c:noMultiLvlLbl val="0"/>
      </c:catAx>
      <c:valAx>
        <c:axId val="57199108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71998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tygodniowy'!$C$110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9974</c:v>
                </c:pt>
                <c:pt idx="2">
                  <c:v>2980</c:v>
                </c:pt>
                <c:pt idx="3">
                  <c:v>6370</c:v>
                </c:pt>
                <c:pt idx="4">
                  <c:v>1777</c:v>
                </c:pt>
                <c:pt idx="5">
                  <c:v>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tygodniowy'!$C$111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477</c:v>
                </c:pt>
                <c:pt idx="2">
                  <c:v>289</c:v>
                </c:pt>
                <c:pt idx="3">
                  <c:v>131</c:v>
                </c:pt>
                <c:pt idx="4">
                  <c:v>109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tygodniowy'!$C$112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203</c:v>
                </c:pt>
                <c:pt idx="2">
                  <c:v>139</c:v>
                </c:pt>
                <c:pt idx="3">
                  <c:v>55</c:v>
                </c:pt>
                <c:pt idx="4">
                  <c:v>44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tygodniowy'!$C$113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13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tygodniowy'!$C$114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tygodniowy'!$C$115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tygodniowy'!$C$116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tygodniowy'!$C$117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tygodniowy'!$C$118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tygodniowy'!$C$119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tygodniowy'!$C$120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466</c:v>
                </c:pt>
                <c:pt idx="2">
                  <c:v>288</c:v>
                </c:pt>
                <c:pt idx="3">
                  <c:v>1</c:v>
                </c:pt>
                <c:pt idx="4">
                  <c:v>27</c:v>
                </c:pt>
                <c:pt idx="5">
                  <c:v>1019</c:v>
                </c:pt>
                <c:pt idx="6">
                  <c:v>13</c:v>
                </c:pt>
                <c:pt idx="7">
                  <c:v>0</c:v>
                </c:pt>
                <c:pt idx="8">
                  <c:v>84</c:v>
                </c:pt>
                <c:pt idx="9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72001664"/>
        <c:axId val="572002448"/>
        <c:axId val="0"/>
      </c:bar3DChart>
      <c:catAx>
        <c:axId val="57200166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2002448"/>
        <c:crosses val="autoZero"/>
        <c:auto val="1"/>
        <c:lblAlgn val="ctr"/>
        <c:lblOffset val="100"/>
        <c:noMultiLvlLbl val="0"/>
      </c:catAx>
      <c:valAx>
        <c:axId val="572002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2001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46057394481"/>
          <c:y val="2.7375135735354561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229</c:v>
                </c:pt>
                <c:pt idx="2">
                  <c:v>295</c:v>
                </c:pt>
                <c:pt idx="4">
                  <c:v>2</c:v>
                </c:pt>
                <c:pt idx="6">
                  <c:v>5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36</c:v>
                </c:pt>
                <c:pt idx="2">
                  <c:v>80</c:v>
                </c:pt>
                <c:pt idx="4">
                  <c:v>31</c:v>
                </c:pt>
                <c:pt idx="6">
                  <c:v>64</c:v>
                </c:pt>
                <c:pt idx="8">
                  <c:v>9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95</c:v>
                </c:pt>
                <c:pt idx="2">
                  <c:v>134</c:v>
                </c:pt>
                <c:pt idx="4">
                  <c:v>7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tygodniowy'!$C$252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9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tygodniowy'!$C$253</c:f>
              <c:strCache>
                <c:ptCount val="1"/>
                <c:pt idx="0">
                  <c:v>INDIE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tygodniowy'!$G$253:$R$253</c:f>
              <c:numCache>
                <c:formatCode>General</c:formatCode>
                <c:ptCount val="12"/>
                <c:pt idx="0">
                  <c:v>11</c:v>
                </c:pt>
                <c:pt idx="2">
                  <c:v>11</c:v>
                </c:pt>
                <c:pt idx="4">
                  <c:v>2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76</c:v>
                </c:pt>
                <c:pt idx="2">
                  <c:v>84</c:v>
                </c:pt>
                <c:pt idx="4">
                  <c:v>36</c:v>
                </c:pt>
                <c:pt idx="6">
                  <c:v>40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72002840"/>
        <c:axId val="572003624"/>
        <c:axId val="0"/>
      </c:bar3DChart>
      <c:catAx>
        <c:axId val="572002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72003624"/>
        <c:crosses val="autoZero"/>
        <c:auto val="1"/>
        <c:lblAlgn val="ctr"/>
        <c:lblOffset val="100"/>
        <c:noMultiLvlLbl val="0"/>
      </c:catAx>
      <c:valAx>
        <c:axId val="57200362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72002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01.06.2023 - 30.06.2023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51605</c:v>
                </c:pt>
                <c:pt idx="1">
                  <c:v>28214</c:v>
                </c:pt>
                <c:pt idx="2">
                  <c:v>2146</c:v>
                </c:pt>
                <c:pt idx="3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01.06.2023 - 30.06.2023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2869</c:v>
                </c:pt>
                <c:pt idx="1">
                  <c:v>2020</c:v>
                </c:pt>
                <c:pt idx="2">
                  <c:v>282</c:v>
                </c:pt>
                <c:pt idx="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01.06.2023 - 30.06.2023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2052</c:v>
                </c:pt>
                <c:pt idx="1">
                  <c:v>903</c:v>
                </c:pt>
                <c:pt idx="2">
                  <c:v>107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5989560"/>
        <c:axId val="675990736"/>
        <c:axId val="0"/>
      </c:bar3DChart>
      <c:catAx>
        <c:axId val="675989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5990736"/>
        <c:crosses val="autoZero"/>
        <c:auto val="1"/>
        <c:lblAlgn val="ctr"/>
        <c:lblOffset val="100"/>
        <c:noMultiLvlLbl val="0"/>
      </c:catAx>
      <c:valAx>
        <c:axId val="675990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75989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80692</c:v>
                </c:pt>
                <c:pt idx="3">
                  <c:v>80579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tygodniowy'!$D$188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7659</c:v>
                </c:pt>
                <c:pt idx="3">
                  <c:v>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7607</c:v>
                </c:pt>
                <c:pt idx="3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5969176"/>
        <c:axId val="675967216"/>
        <c:axId val="41280328"/>
      </c:bar3DChart>
      <c:catAx>
        <c:axId val="67596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5967216"/>
        <c:crosses val="autoZero"/>
        <c:auto val="1"/>
        <c:lblAlgn val="ctr"/>
        <c:lblOffset val="100"/>
        <c:noMultiLvlLbl val="0"/>
      </c:catAx>
      <c:valAx>
        <c:axId val="67596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5969176"/>
        <c:crosses val="autoZero"/>
        <c:crossBetween val="between"/>
      </c:valAx>
      <c:serAx>
        <c:axId val="41280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596721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01.01.2023 - 30.06.2023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261268</c:v>
                </c:pt>
                <c:pt idx="1">
                  <c:v>168478</c:v>
                </c:pt>
                <c:pt idx="2">
                  <c:v>13452</c:v>
                </c:pt>
                <c:pt idx="3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01.01.2023 - 30.06.2023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19019</c:v>
                </c:pt>
                <c:pt idx="1">
                  <c:v>13246</c:v>
                </c:pt>
                <c:pt idx="2">
                  <c:v>1358</c:v>
                </c:pt>
                <c:pt idx="3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01.01.2023 - 30.06.2023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10946</c:v>
                </c:pt>
                <c:pt idx="1">
                  <c:v>4668</c:v>
                </c:pt>
                <c:pt idx="2">
                  <c:v>476</c:v>
                </c:pt>
                <c:pt idx="3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5966040"/>
        <c:axId val="675959768"/>
        <c:axId val="0"/>
      </c:bar3DChart>
      <c:catAx>
        <c:axId val="675966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5959768"/>
        <c:crosses val="autoZero"/>
        <c:auto val="1"/>
        <c:lblAlgn val="ctr"/>
        <c:lblOffset val="100"/>
        <c:noMultiLvlLbl val="0"/>
      </c:catAx>
      <c:valAx>
        <c:axId val="675959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7596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290</xdr:row>
      <xdr:rowOff>52389</xdr:rowOff>
    </xdr:from>
    <xdr:to>
      <xdr:col>24</xdr:col>
      <xdr:colOff>19051</xdr:colOff>
      <xdr:row>311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403</xdr:row>
      <xdr:rowOff>65086</xdr:rowOff>
    </xdr:from>
    <xdr:to>
      <xdr:col>23</xdr:col>
      <xdr:colOff>9525</xdr:colOff>
      <xdr:row>417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126</xdr:row>
      <xdr:rowOff>69397</xdr:rowOff>
    </xdr:from>
    <xdr:to>
      <xdr:col>23</xdr:col>
      <xdr:colOff>1</xdr:colOff>
      <xdr:row>148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255</xdr:row>
      <xdr:rowOff>142193</xdr:rowOff>
    </xdr:from>
    <xdr:to>
      <xdr:col>23</xdr:col>
      <xdr:colOff>238126</xdr:colOff>
      <xdr:row>274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191</xdr:row>
      <xdr:rowOff>1</xdr:rowOff>
    </xdr:from>
    <xdr:to>
      <xdr:col>21</xdr:col>
      <xdr:colOff>238125</xdr:colOff>
      <xdr:row>206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346</xdr:row>
      <xdr:rowOff>0</xdr:rowOff>
    </xdr:from>
    <xdr:to>
      <xdr:col>20</xdr:col>
      <xdr:colOff>234084</xdr:colOff>
      <xdr:row>346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283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313</xdr:row>
      <xdr:rowOff>31751</xdr:rowOff>
    </xdr:from>
    <xdr:to>
      <xdr:col>25</xdr:col>
      <xdr:colOff>21167</xdr:colOff>
      <xdr:row>321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340</xdr:row>
      <xdr:rowOff>0</xdr:rowOff>
    </xdr:from>
    <xdr:to>
      <xdr:col>25</xdr:col>
      <xdr:colOff>10584</xdr:colOff>
      <xdr:row>346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374</xdr:row>
      <xdr:rowOff>190499</xdr:rowOff>
    </xdr:from>
    <xdr:to>
      <xdr:col>25</xdr:col>
      <xdr:colOff>10584</xdr:colOff>
      <xdr:row>383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421</xdr:row>
      <xdr:rowOff>0</xdr:rowOff>
    </xdr:from>
    <xdr:to>
      <xdr:col>25</xdr:col>
      <xdr:colOff>10584</xdr:colOff>
      <xdr:row>424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88887300"/>
          <a:ext cx="8651664" cy="94488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182879</xdr:rowOff>
    </xdr:from>
    <xdr:to>
      <xdr:col>25</xdr:col>
      <xdr:colOff>10584</xdr:colOff>
      <xdr:row>103</xdr:row>
      <xdr:rowOff>68580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491959"/>
          <a:ext cx="8651664" cy="26289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153</xdr:row>
      <xdr:rowOff>0</xdr:rowOff>
    </xdr:from>
    <xdr:to>
      <xdr:col>25</xdr:col>
      <xdr:colOff>10584</xdr:colOff>
      <xdr:row>160</xdr:row>
      <xdr:rowOff>7620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924240"/>
          <a:ext cx="8651664" cy="147066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0</xdr:rowOff>
    </xdr:from>
    <xdr:to>
      <xdr:col>25</xdr:col>
      <xdr:colOff>12489</xdr:colOff>
      <xdr:row>181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8252400"/>
          <a:ext cx="8642139" cy="92392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0</xdr:rowOff>
    </xdr:from>
    <xdr:to>
      <xdr:col>25</xdr:col>
      <xdr:colOff>10584</xdr:colOff>
      <xdr:row>212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234</xdr:row>
      <xdr:rowOff>0</xdr:rowOff>
    </xdr:from>
    <xdr:to>
      <xdr:col>25</xdr:col>
      <xdr:colOff>10584</xdr:colOff>
      <xdr:row>238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1714400"/>
          <a:ext cx="8731251" cy="8974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28575</xdr:colOff>
      <xdr:row>428</xdr:row>
      <xdr:rowOff>180974</xdr:rowOff>
    </xdr:from>
    <xdr:to>
      <xdr:col>25</xdr:col>
      <xdr:colOff>12489</xdr:colOff>
      <xdr:row>442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8575" y="89458799"/>
          <a:ext cx="8613564" cy="4541732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59055</xdr:colOff>
      <xdr:row>90</xdr:row>
      <xdr:rowOff>40005</xdr:rowOff>
    </xdr:from>
    <xdr:to>
      <xdr:col>24</xdr:col>
      <xdr:colOff>247650</xdr:colOff>
      <xdr:row>103</xdr:row>
      <xdr:rowOff>64770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3EF21C5-DD89-491A-9931-FE2EA8ED8AEF}"/>
            </a:ext>
          </a:extLst>
        </xdr:cNvPr>
        <xdr:cNvSpPr txBox="1"/>
      </xdr:nvSpPr>
      <xdr:spPr>
        <a:xfrm>
          <a:off x="59055" y="19413855"/>
          <a:ext cx="8561070" cy="255841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pierwszym półroczu</a:t>
          </a:r>
          <a:r>
            <a:rPr lang="pl-PL" sz="1100" baseline="0"/>
            <a:t> </a:t>
          </a:r>
          <a:r>
            <a:rPr lang="pl-PL" sz="1100"/>
            <a:t>2023 r. cudzoziemcy złożyli  ponad 291 tys. wniosków w sprawach o udzielenie zezwoleń na pobyt. </a:t>
          </a:r>
        </a:p>
        <a:p>
          <a:r>
            <a:rPr lang="pl-PL" sz="1100"/>
            <a:t>Najwięcej osób zainteresowanych było zezwoleniem na pobyt czasowy (ponad 262 tys.), zezwoleniem na pobyt stały (ponad 19 tys.) oraz zezwoleniem na pobyt rezydenta długoterminowego UE (blisko 11 tys.). Natomiast w samym czerwcu, cudzoziemcy złożyli  56,5 tys. wniosków w sprawach o udzielenie zezwoleń na pobyt. Najwięcej osób zainteresowanych było zezwoleniem na pobyt czasowy (51,6 tys.), zezwolenien na pobyt stały (blisko 3 tys.) oraz zezwoleniem na pobyt rezydenta długoterminowego UE (ponad</a:t>
          </a:r>
          <a:r>
            <a:rPr lang="pl-PL" sz="1100" baseline="0"/>
            <a:t> 2</a:t>
          </a:r>
          <a:r>
            <a:rPr lang="pl-PL" sz="1100"/>
            <a:t> tys.).</a:t>
          </a:r>
        </a:p>
        <a:p>
          <a:r>
            <a:rPr lang="pl-PL" sz="1100"/>
            <a:t>Dominującym państwem</a:t>
          </a:r>
          <a:r>
            <a:rPr lang="pl-PL" sz="1100" baseline="0"/>
            <a:t> pochodzenia była </a:t>
          </a:r>
          <a:r>
            <a:rPr lang="pl-PL" sz="1100"/>
            <a:t>Ukrainy (153,1 tys.). Bardzo licznie wnioski również składali: Białorusini (46,7 tys.), Gruzini (17,6 tys.), Hindusi (8,7 tys.), Turcy (6,5 tys.) i Mołdawianie  (5,6 tys.).</a:t>
          </a:r>
        </a:p>
        <a:p>
          <a:r>
            <a:rPr lang="pl-PL" sz="1100"/>
            <a:t>Blisko połowa wnioskodawców to osoby w wieku 18-34 (133,8 tys.), a kolejne 41% (120,7 tys.) to 35-64 latkowie. Wśród osób małoletnich bardzo liczną grupę stanowią dzieci z przedziału wiekowego 0-13 (27,7 tys.). Pod względem płci dominują mężczyźni (62%).</a:t>
          </a:r>
        </a:p>
        <a:p>
          <a:r>
            <a:rPr lang="pl-PL" sz="1100"/>
            <a:t>Zwyczajowo wnioskodawcy koncentrowali się w województwach z dużymi ośrodkami miejskimi. Najwięcej cudzoziemców złożyło swoje wnioski </a:t>
          </a:r>
        </a:p>
        <a:p>
          <a:r>
            <a:rPr lang="pl-PL" sz="1100"/>
            <a:t>w Mazowieckim Urzędzie Wojewódzkim (68 tys.), Wielkopolskim UW (31,8 tys.), Pomorskim UW (25,6 tys.), Dolnośląskim UW (25,2 tys.) </a:t>
          </a:r>
        </a:p>
        <a:p>
          <a:r>
            <a:rPr lang="pl-PL" sz="1100"/>
            <a:t>i Zachodniopomorskim UW (22,4 tys.). W tym samym czasie urzędy wojewódzkie wydały ponad 210 tys. decyzji, z czego 89% stanowiły zgody na pobyt, dalsze 7% odmowy, a 4% - umorzenia postępowania.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53340</xdr:colOff>
      <xdr:row>153</xdr:row>
      <xdr:rowOff>38100</xdr:rowOff>
    </xdr:from>
    <xdr:to>
      <xdr:col>24</xdr:col>
      <xdr:colOff>251460</xdr:colOff>
      <xdr:row>160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218F940-357E-4EB2-A87C-6FA00C92A7E7}"/>
            </a:ext>
          </a:extLst>
        </xdr:cNvPr>
        <xdr:cNvSpPr txBox="1"/>
      </xdr:nvSpPr>
      <xdr:spPr>
        <a:xfrm>
          <a:off x="53340" y="33962340"/>
          <a:ext cx="8580120" cy="14249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Najwięcej odwołań od decyzji wydanych w I instancji odnosiło się do decyzji dotyczących pobytu czasowego (9 974), pobytu</a:t>
          </a:r>
          <a:r>
            <a:rPr lang="pl-PL" sz="1100" baseline="0"/>
            <a:t> stałego (477) </a:t>
          </a:r>
        </a:p>
        <a:p>
          <a:r>
            <a:rPr lang="pl-PL" sz="1100" baseline="0"/>
            <a:t>i </a:t>
          </a:r>
          <a:r>
            <a:rPr lang="pl-PL" sz="1100"/>
            <a:t>zobowiązań</a:t>
          </a:r>
          <a:r>
            <a:rPr lang="pl-PL" sz="1100" baseline="0"/>
            <a:t> do</a:t>
          </a:r>
          <a:r>
            <a:rPr lang="pl-PL" sz="1100"/>
            <a:t> powrotu (466). W sumie złożono 11 177 odwołań, 3 728 spraw zakończyło się utrzymaniem decyzji, 6 562 pozytywną decyzją, </a:t>
          </a:r>
        </a:p>
        <a:p>
          <a:r>
            <a:rPr lang="pl-PL" sz="1100"/>
            <a:t>1 146 uchyleniem decyzji i umorzeniem postępowania oraz 1 958 uchyleniem decyzji i przekazaniem sprawy do ponownego rozpoznania.</a:t>
          </a:r>
        </a:p>
        <a:p>
          <a:r>
            <a:rPr lang="pl-PL" sz="1100"/>
            <a:t>W przypadku odwołań dotyczących postępowań o udzielenie zezwolenia na pobyt czasowy w 6</a:t>
          </a:r>
          <a:r>
            <a:rPr lang="pl-PL" sz="1100" baseline="0"/>
            <a:t> 370 </a:t>
          </a:r>
          <a:r>
            <a:rPr lang="pl-PL" sz="1100"/>
            <a:t> przypadkach zapadła decyzja pozytywna, </a:t>
          </a:r>
        </a:p>
        <a:p>
          <a:r>
            <a:rPr lang="pl-PL" sz="1100"/>
            <a:t>w 2 980 utrzymano decyzje, a w 1 777 sprawach zdecydowano o uchyleniu decyzji i przekazaniu sprawy do ponownego rozpoznania. </a:t>
          </a:r>
        </a:p>
        <a:p>
          <a:r>
            <a:rPr lang="pl-PL" sz="1100"/>
            <a:t>Najczęściej odwołania do drugiej instancji składali obywatele:  Ukrainy (24%), Białorusi (15%), Gruzji (11%), Turcji (6%) i Rosji (5%).</a:t>
          </a:r>
        </a:p>
      </xdr:txBody>
    </xdr:sp>
    <xdr:clientData/>
  </xdr:twoCellAnchor>
  <xdr:twoCellAnchor>
    <xdr:from>
      <xdr:col>0</xdr:col>
      <xdr:colOff>50800</xdr:colOff>
      <xdr:row>234</xdr:row>
      <xdr:rowOff>67734</xdr:rowOff>
    </xdr:from>
    <xdr:to>
      <xdr:col>24</xdr:col>
      <xdr:colOff>254000</xdr:colOff>
      <xdr:row>238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9E52B076-52D0-48D1-AF5E-5D120694D11A}"/>
            </a:ext>
          </a:extLst>
        </xdr:cNvPr>
        <xdr:cNvSpPr txBox="1"/>
      </xdr:nvSpPr>
      <xdr:spPr>
        <a:xfrm>
          <a:off x="50800" y="51782134"/>
          <a:ext cx="8661400" cy="80433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czerwcu 2023 r. wydano 474 zezwolenia dotyczące Małego Ruchu Granicznego. Natomiast od początku roku do czerwca, wydano łącznie 3 122 zezwoleń i wszystkie zostały wydane przez placówkę we Lwowie - 3 122. </a:t>
          </a:r>
        </a:p>
      </xdr:txBody>
    </xdr:sp>
    <xdr:clientData/>
  </xdr:twoCellAnchor>
  <xdr:twoCellAnchor>
    <xdr:from>
      <xdr:col>0</xdr:col>
      <xdr:colOff>54610</xdr:colOff>
      <xdr:row>313</xdr:row>
      <xdr:rowOff>86573</xdr:rowOff>
    </xdr:from>
    <xdr:to>
      <xdr:col>25</xdr:col>
      <xdr:colOff>10371</xdr:colOff>
      <xdr:row>321</xdr:row>
      <xdr:rowOff>19051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F95388B0-2D91-4721-A606-030078F251FE}"/>
            </a:ext>
          </a:extLst>
        </xdr:cNvPr>
        <xdr:cNvSpPr txBox="1"/>
      </xdr:nvSpPr>
      <xdr:spPr>
        <a:xfrm>
          <a:off x="54610" y="64656548"/>
          <a:ext cx="8585411" cy="174222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</a:t>
          </a:r>
          <a:r>
            <a:rPr lang="pl-PL" sz="1100" baseline="0"/>
            <a:t> pierwszym półroczu </a:t>
          </a:r>
          <a:r>
            <a:rPr lang="pl-PL" sz="1100"/>
            <a:t>br. cudzoziemcy złożyli 3</a:t>
          </a:r>
          <a:r>
            <a:rPr lang="pl-PL" sz="1100" baseline="0"/>
            <a:t> 029</a:t>
          </a:r>
          <a:r>
            <a:rPr lang="pl-PL" sz="1100"/>
            <a:t> wniosków o udzielenie ochrony międzynarodowej na terytorium RP, które objęły 4</a:t>
          </a:r>
          <a:r>
            <a:rPr lang="pl-PL" sz="1100" baseline="0"/>
            <a:t> 315</a:t>
          </a:r>
          <a:r>
            <a:rPr lang="pl-PL" sz="1100"/>
            <a:t> osób. Najliczniej o ochronę ubiegali się: Białorusini (1 631 osób), Rosjanie (877), Ukraińcy (735), Egipcjanie (131) i Afgańczycy (99).</a:t>
          </a:r>
        </a:p>
        <a:p>
          <a:r>
            <a:rPr lang="pl-PL" sz="1100"/>
            <a:t>W bieżącym roku dominowały wnioski pierwsze (2 559), które dotyczyły 3 442 osób. Wnioski kolejne (470) dotyczyły 876 osób.</a:t>
          </a:r>
        </a:p>
        <a:p>
          <a:r>
            <a:rPr lang="pl-PL" sz="1100"/>
            <a:t>Najwięcej wniosków złożyli mężczyźni (2</a:t>
          </a:r>
          <a:r>
            <a:rPr lang="pl-PL" sz="1100" baseline="0"/>
            <a:t> 705</a:t>
          </a:r>
          <a:r>
            <a:rPr lang="pl-PL" sz="1100"/>
            <a:t>), głównie w przedziale wiekowym 18-34 lata.</a:t>
          </a:r>
        </a:p>
        <a:p>
          <a:r>
            <a:rPr lang="pl-PL" sz="1100"/>
            <a:t>Natomiast kobiety stanowią mniej liczbą grupę (1 610) - 37%, ale również tutaj dominował ten sam przedział wiekowy. </a:t>
          </a:r>
        </a:p>
        <a:p>
          <a:r>
            <a:rPr lang="pl-PL" sz="1100"/>
            <a:t>Liczba dzieci (25% wszystkich osób objętych wnioskami) obydwu płci w wieku do lat 13 wynosiła - 855, a w wieku 14-17 wynosiła 208.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42333</xdr:colOff>
      <xdr:row>340</xdr:row>
      <xdr:rowOff>42333</xdr:rowOff>
    </xdr:from>
    <xdr:to>
      <xdr:col>24</xdr:col>
      <xdr:colOff>254000</xdr:colOff>
      <xdr:row>346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BC411E01-1784-486D-8216-3BC7FD560071}"/>
            </a:ext>
          </a:extLst>
        </xdr:cNvPr>
        <xdr:cNvSpPr txBox="1"/>
      </xdr:nvSpPr>
      <xdr:spPr>
        <a:xfrm>
          <a:off x="42333" y="72644000"/>
          <a:ext cx="8669867" cy="14478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ramach procedur dublińskich wnioskami IN objętych było 2</a:t>
          </a:r>
          <a:r>
            <a:rPr lang="pl-PL" sz="1100" baseline="0"/>
            <a:t> 270</a:t>
          </a:r>
          <a:r>
            <a:rPr lang="pl-PL" sz="1100"/>
            <a:t> cudzoziemców. Z kolei Polska wystąpiła z takim wnioskiem </a:t>
          </a:r>
        </a:p>
        <a:p>
          <a:r>
            <a:rPr lang="pl-PL" sz="1100"/>
            <a:t>do innych krajów europejskich (OUT) w przypadku 127 os.,</a:t>
          </a:r>
          <a:r>
            <a:rPr lang="pl-PL" sz="1100" baseline="0"/>
            <a:t> </a:t>
          </a:r>
          <a:r>
            <a:rPr lang="pl-PL" sz="1100"/>
            <a:t>z czego 92% wniosków IN oraz 66% wniosków OUT zostało rozpatrzonych pozytywnie. 51% wniosków IN dotyczyło współpracy z Niemcami, a 17% - z Francją. Procedury OUT kierowane były głównie do Niemiec (37%) i Włoch (9%). </a:t>
          </a:r>
        </a:p>
        <a:p>
          <a:r>
            <a:rPr lang="pl-PL" sz="1100"/>
            <a:t>W podziale na obywatelstwo cudzoziemców, wnioski IN dotyczyły najczęściej ob. Rosji (28%), a także Ukrainy (9%) i</a:t>
          </a:r>
          <a:r>
            <a:rPr lang="pl-PL" sz="1100" baseline="0"/>
            <a:t> Białorusi </a:t>
          </a:r>
          <a:r>
            <a:rPr lang="pl-PL" sz="1100"/>
            <a:t>(8%).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68580</xdr:colOff>
      <xdr:row>375</xdr:row>
      <xdr:rowOff>45720</xdr:rowOff>
    </xdr:from>
    <xdr:to>
      <xdr:col>24</xdr:col>
      <xdr:colOff>251460</xdr:colOff>
      <xdr:row>383</xdr:row>
      <xdr:rowOff>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A9EFCE5-035C-4AE5-96A8-DA39F6CD38DB}"/>
            </a:ext>
          </a:extLst>
        </xdr:cNvPr>
        <xdr:cNvSpPr txBox="1"/>
      </xdr:nvSpPr>
      <xdr:spPr>
        <a:xfrm>
          <a:off x="68580" y="79750920"/>
          <a:ext cx="8564880" cy="192786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pierwszej</a:t>
          </a:r>
          <a:r>
            <a:rPr lang="pl-PL" sz="1100" baseline="0"/>
            <a:t> połowie </a:t>
          </a:r>
          <a:r>
            <a:rPr lang="pl-PL" sz="1100"/>
            <a:t>2023 r. Szef wydał 4</a:t>
          </a:r>
          <a:r>
            <a:rPr lang="pl-PL" sz="1100" baseline="0"/>
            <a:t> 836</a:t>
          </a:r>
          <a:r>
            <a:rPr lang="pl-PL" sz="1100"/>
            <a:t> decyzji w sprawach o udzielenie ochrony międzynarodowej, z czego 2 369 przyznawało jedną z form ochrony: status uchodźcy nadano 342 osobom, a ochronę uzupełniającą udzielono 2 027 cudzoziemcom. Status uchodżcy nadano głownie obywatelom Białorusi (100 os.), Afganistanu (93 os.), Rosji (56), Turcji (28) oraz Ukrainy (15). </a:t>
          </a:r>
        </a:p>
        <a:p>
          <a:r>
            <a:rPr lang="pl-PL" sz="1100"/>
            <a:t>Ochronę uzupełniającą udzielono głównie obywatelom Białorusi (1 267 os.) i Ukrainy (639</a:t>
          </a:r>
          <a:r>
            <a:rPr lang="pl-PL" sz="1100" baseline="0"/>
            <a:t> </a:t>
          </a:r>
          <a:r>
            <a:rPr lang="pl-PL" sz="1100"/>
            <a:t>os.), ale także Rosji</a:t>
          </a:r>
          <a:r>
            <a:rPr lang="pl-PL" sz="1100" baseline="0"/>
            <a:t> (43 os.) </a:t>
          </a:r>
          <a:r>
            <a:rPr lang="pl-PL" sz="1100"/>
            <a:t>i Afganistanu (36 os.).  Decyzję negatywną otrzymało 1</a:t>
          </a:r>
          <a:r>
            <a:rPr lang="pl-PL" sz="1100" baseline="0"/>
            <a:t> 088</a:t>
          </a:r>
          <a:r>
            <a:rPr lang="pl-PL" sz="1100"/>
            <a:t> cudzoziemców - głównie z Rosji (487 os.), Egiptu (108), Tadżykistanu (85 os.), Ukrainy (57) </a:t>
          </a:r>
        </a:p>
        <a:p>
          <a:r>
            <a:rPr lang="pl-PL" sz="1100"/>
            <a:t>i Iraku (37). Postępowania 1 372 osób (w tym 513 ob. Rosji, 119 ob. Egiptu, 115 ob. Afganistanu, 113 ob. Ukrainy</a:t>
          </a:r>
          <a:r>
            <a:rPr lang="pl-PL" sz="1100" baseline="0"/>
            <a:t> oraz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69 ob. </a:t>
          </a:r>
          <a:r>
            <a:rPr lang="pl-PL" sz="1100"/>
            <a:t>Iraku i Syrii zostały umorzone.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45720</xdr:colOff>
      <xdr:row>421</xdr:row>
      <xdr:rowOff>60960</xdr:rowOff>
    </xdr:from>
    <xdr:to>
      <xdr:col>25</xdr:col>
      <xdr:colOff>0</xdr:colOff>
      <xdr:row>424</xdr:row>
      <xdr:rowOff>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9D115F29-8FF1-4A7F-8617-4891F3ACEF0E}"/>
            </a:ext>
          </a:extLst>
        </xdr:cNvPr>
        <xdr:cNvSpPr txBox="1"/>
      </xdr:nvSpPr>
      <xdr:spPr>
        <a:xfrm>
          <a:off x="45720" y="88948260"/>
          <a:ext cx="8595360" cy="8534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Według stanu na 30 czerwca br. pod opieką Szefa UdSC znajdowały się 3 786 osoby, z czego 600 zamieszkiwało w jednym z ośrodków </a:t>
          </a:r>
        </a:p>
        <a:p>
          <a:r>
            <a:rPr lang="pl-PL" sz="1100"/>
            <a:t>dla cudzoziemców, a pozostałe 3 186 osoby pobierały świadczenie pieniężne na samodzielne funkcjonowanie poza ośrodkiem.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47625</xdr:colOff>
      <xdr:row>429</xdr:row>
      <xdr:rowOff>53340</xdr:rowOff>
    </xdr:from>
    <xdr:to>
      <xdr:col>25</xdr:col>
      <xdr:colOff>0</xdr:colOff>
      <xdr:row>442</xdr:row>
      <xdr:rowOff>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9FFFE089-C6C1-4512-A8E3-B8786E833485}"/>
            </a:ext>
          </a:extLst>
        </xdr:cNvPr>
        <xdr:cNvSpPr txBox="1"/>
      </xdr:nvSpPr>
      <xdr:spPr>
        <a:xfrm>
          <a:off x="47625" y="89512140"/>
          <a:ext cx="8582025" cy="342328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Sytuacja migracyjna w Polsce w dalszym ciągu jest zdominowana przez napływ obywateli Ukrainy do Polski oraz konsekwencje wojny w tym kraju. Zauważalny jest stopniowy wzrost zainteresowania procedurą o udzielenie ochrony międzynarodowej ze strony obywateli Rosji związany </a:t>
          </a:r>
        </a:p>
        <a:p>
          <a:r>
            <a:rPr lang="pl-PL" sz="1100"/>
            <a:t>z wprowadzeniem ograniczeń wjazdu na terytorium RP, jak i mobilizacją ogłoszoną w tym kraju.</a:t>
          </a:r>
        </a:p>
        <a:p>
          <a:endParaRPr lang="pl-PL" sz="1100"/>
        </a:p>
        <a:p>
          <a:r>
            <a:rPr lang="pl-PL" sz="1100"/>
            <a:t>Od 24 lutego 2022 r. liczba zarejestrowanych wniosków o ochronę czasową wyniosła ponad 1 679 tys. Główne obywatelstwa korzystające z tej formy ochrony to: Ukraińcy (1 676 tys.), Rosjanie (1,2 tys.), Białorusini (472), Gruzini (301), Mołdawianie (294)  i Azerowie (235). </a:t>
          </a:r>
        </a:p>
        <a:p>
          <a:r>
            <a:rPr lang="pl-PL" sz="1100"/>
            <a:t>Szef UdSC do końca maja wydał 1 361 zaświadczenia o udzielonej ochronie czasowej obywatelom państw trzecich, którzy posiadali pobyt stały lub ochronę na Ukrainie. Są to głównie Rosjanie, Białorusini, Wietnamczycy, Ukraińcy i Gruzini.</a:t>
          </a:r>
        </a:p>
        <a:p>
          <a:endParaRPr lang="pl-PL" sz="1100"/>
        </a:p>
        <a:p>
          <a:r>
            <a:rPr lang="pl-PL" sz="1100"/>
            <a:t>Zgodnie ze stanem na 30</a:t>
          </a:r>
          <a:r>
            <a:rPr lang="pl-PL" sz="1100" baseline="0"/>
            <a:t> czerwca</a:t>
          </a:r>
          <a:r>
            <a:rPr lang="pl-PL" sz="1100"/>
            <a:t>  2023 r. ważną ochronę czasową posiadało ponad 991 tys. osób, a wszystkie ważne zezwolenia na pobyt na terytorium RP posiadało ponad 1 782 tys. cudzoziemców.  Dominują obywatele Ukrainy (1 442 476 tys.), na drugim miejscu są Białorusini (91 tys.), następnie: Gruzini (23 tys.), Rosjanie (20 tys.), Niemcy (17 tys.), Hindusi (16 tys.), Wietnamczycy (13 tys.), Turcy (8 tys.), Włosi (8 tys.), </a:t>
          </a:r>
        </a:p>
        <a:p>
          <a:r>
            <a:rPr lang="pl-PL" sz="1100"/>
            <a:t>Mołdawianie (8 tys.).</a:t>
          </a:r>
        </a:p>
      </xdr:txBody>
    </xdr:sp>
    <xdr:clientData/>
  </xdr:twoCellAnchor>
  <xdr:twoCellAnchor>
    <xdr:from>
      <xdr:col>0</xdr:col>
      <xdr:colOff>38100</xdr:colOff>
      <xdr:row>177</xdr:row>
      <xdr:rowOff>53340</xdr:rowOff>
    </xdr:from>
    <xdr:to>
      <xdr:col>24</xdr:col>
      <xdr:colOff>247650</xdr:colOff>
      <xdr:row>181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B138E582-1B7A-4B92-9FA2-12A64F77C99A}"/>
            </a:ext>
          </a:extLst>
        </xdr:cNvPr>
        <xdr:cNvSpPr txBox="1"/>
      </xdr:nvSpPr>
      <xdr:spPr>
        <a:xfrm>
          <a:off x="38100" y="38305740"/>
          <a:ext cx="8582025" cy="8343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czerwcu</a:t>
          </a:r>
          <a:r>
            <a:rPr lang="pl-PL" sz="1100" baseline="0"/>
            <a:t> br.</a:t>
          </a:r>
          <a:r>
            <a:rPr lang="pl-PL" sz="1100"/>
            <a:t> Szef UdSC zrealizował 3,5 tys. spraw dotyczących wykazu, spośród których do najliczniejszych zaliczały się korekty</a:t>
          </a:r>
          <a:r>
            <a:rPr lang="pl-PL" sz="1100" baseline="0"/>
            <a:t> wpisów (28%), wpisy do Wykazu (23%) oraz wpisy</a:t>
          </a:r>
          <a:r>
            <a:rPr lang="pl-PL" sz="1100"/>
            <a:t> SIS (19%).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57150</xdr:colOff>
      <xdr:row>208</xdr:row>
      <xdr:rowOff>57150</xdr:rowOff>
    </xdr:from>
    <xdr:to>
      <xdr:col>24</xdr:col>
      <xdr:colOff>238125</xdr:colOff>
      <xdr:row>212</xdr:row>
      <xdr:rowOff>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33495040-E640-467B-A6B4-ECB9347D64FA}"/>
            </a:ext>
          </a:extLst>
        </xdr:cNvPr>
        <xdr:cNvSpPr txBox="1"/>
      </xdr:nvSpPr>
      <xdr:spPr>
        <a:xfrm>
          <a:off x="57150" y="44129325"/>
          <a:ext cx="8553450" cy="13716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czerwcu br. wpłynęło do urzędu blisko 96 tys. wniosków w ramach konsultacji wizowych - 80,7 tys. pochodziło od innych państw członkowskich, a  ponad 15 tys. od konsulów. Nieznacznie więcej zostało wydanych decyzji. Ogółem wydano blisko 96,4 tys., przy czym 80,6 tys. dotyczyło wniosków w sprawach od innych państw, a ponad blisko</a:t>
          </a:r>
          <a:r>
            <a:rPr lang="pl-PL" sz="1100" baseline="0"/>
            <a:t> 16</a:t>
          </a:r>
          <a:r>
            <a:rPr lang="pl-PL" sz="1100"/>
            <a:t>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53"/>
  <sheetViews>
    <sheetView showGridLines="0" tabSelected="1" topLeftCell="A418" zoomScaleNormal="100" zoomScalePageLayoutView="70" workbookViewId="0"/>
  </sheetViews>
  <sheetFormatPr defaultColWidth="4.33203125" defaultRowHeight="14.4" x14ac:dyDescent="0.3"/>
  <cols>
    <col min="1" max="13" width="5" style="3" customWidth="1"/>
    <col min="14" max="17" width="5.44140625" style="3" bestFit="1" customWidth="1"/>
    <col min="18" max="20" width="5" style="3" customWidth="1"/>
    <col min="21" max="21" width="5.44140625" style="3" bestFit="1" customWidth="1"/>
    <col min="22" max="24" width="5" style="3" customWidth="1"/>
    <col min="25" max="25" width="3.6640625" style="6" customWidth="1"/>
    <col min="26" max="16384" width="4.33203125" style="3"/>
  </cols>
  <sheetData>
    <row r="1" spans="1:29" x14ac:dyDescent="0.3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3">
      <c r="E5" s="76" t="s">
        <v>66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3"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3"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3"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2" x14ac:dyDescent="0.35">
      <c r="E9" s="77" t="str">
        <f>CONCATENATE("w okresie ",Arkusz18!A2," - ",Arkusz18!B2," r.")</f>
        <v>w okresie 01.06.2023 - 30.06.2023 r.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">
      <c r="A16" s="8"/>
    </row>
    <row r="18" spans="1:26" x14ac:dyDescent="0.3">
      <c r="A18" s="61" t="s">
        <v>140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6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6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161" t="s">
        <v>2</v>
      </c>
      <c r="H22" s="80"/>
      <c r="I22" s="80"/>
      <c r="J22" s="80"/>
      <c r="K22" s="80" t="s">
        <v>3</v>
      </c>
      <c r="L22" s="80"/>
      <c r="M22" s="154" t="str">
        <f>CONCATENATE("decyzje ",Arkusz18!A2," - ",Arkusz18!B2," r.")</f>
        <v>decyzje 01.06.2023 - 30.06.2023 r.</v>
      </c>
      <c r="N22" s="154"/>
      <c r="O22" s="154"/>
      <c r="P22" s="154"/>
      <c r="Q22" s="154"/>
      <c r="R22" s="155"/>
    </row>
    <row r="23" spans="1:26" ht="60" customHeight="1" x14ac:dyDescent="0.3">
      <c r="G23" s="162"/>
      <c r="H23" s="81"/>
      <c r="I23" s="81"/>
      <c r="J23" s="81"/>
      <c r="K23" s="81"/>
      <c r="L23" s="81"/>
      <c r="M23" s="78" t="s">
        <v>25</v>
      </c>
      <c r="N23" s="78"/>
      <c r="O23" s="78" t="s">
        <v>26</v>
      </c>
      <c r="P23" s="78"/>
      <c r="Q23" s="78" t="s">
        <v>27</v>
      </c>
      <c r="R23" s="79"/>
    </row>
    <row r="24" spans="1:26" x14ac:dyDescent="0.3">
      <c r="G24" s="159" t="s">
        <v>34</v>
      </c>
      <c r="H24" s="160"/>
      <c r="I24" s="160"/>
      <c r="J24" s="160"/>
      <c r="K24" s="62">
        <f>Arkusz9!B5</f>
        <v>51605</v>
      </c>
      <c r="L24" s="62"/>
      <c r="M24" s="58">
        <f>Arkusz9!B3</f>
        <v>28214</v>
      </c>
      <c r="N24" s="58"/>
      <c r="O24" s="58">
        <f>Arkusz9!B2</f>
        <v>2146</v>
      </c>
      <c r="P24" s="58"/>
      <c r="Q24" s="58">
        <f>Arkusz9!B4</f>
        <v>1098</v>
      </c>
      <c r="R24" s="73"/>
    </row>
    <row r="25" spans="1:26" x14ac:dyDescent="0.3">
      <c r="G25" s="157" t="s">
        <v>35</v>
      </c>
      <c r="H25" s="158"/>
      <c r="I25" s="158"/>
      <c r="J25" s="158"/>
      <c r="K25" s="156">
        <f>Arkusz9!B13</f>
        <v>2869</v>
      </c>
      <c r="L25" s="156"/>
      <c r="M25" s="74">
        <f>Arkusz9!B11</f>
        <v>2020</v>
      </c>
      <c r="N25" s="74"/>
      <c r="O25" s="74">
        <f>Arkusz9!B10</f>
        <v>282</v>
      </c>
      <c r="P25" s="74"/>
      <c r="Q25" s="74">
        <f>Arkusz9!B12</f>
        <v>116</v>
      </c>
      <c r="R25" s="75"/>
    </row>
    <row r="26" spans="1:26" ht="15" thickBot="1" x14ac:dyDescent="0.35">
      <c r="G26" s="163" t="s">
        <v>24</v>
      </c>
      <c r="H26" s="164"/>
      <c r="I26" s="164"/>
      <c r="J26" s="164"/>
      <c r="K26" s="165">
        <f>Arkusz9!B9</f>
        <v>2052</v>
      </c>
      <c r="L26" s="165"/>
      <c r="M26" s="82">
        <f>Arkusz9!B7</f>
        <v>903</v>
      </c>
      <c r="N26" s="82"/>
      <c r="O26" s="82">
        <f>Arkusz9!B6</f>
        <v>107</v>
      </c>
      <c r="P26" s="82"/>
      <c r="Q26" s="82">
        <f>Arkusz9!B8</f>
        <v>101</v>
      </c>
      <c r="R26" s="166"/>
    </row>
    <row r="27" spans="1:26" ht="15" thickBot="1" x14ac:dyDescent="0.35">
      <c r="G27" s="83" t="s">
        <v>72</v>
      </c>
      <c r="H27" s="84"/>
      <c r="I27" s="84"/>
      <c r="J27" s="84"/>
      <c r="K27" s="85">
        <f>SUM(K24:K26)</f>
        <v>56526</v>
      </c>
      <c r="L27" s="85"/>
      <c r="M27" s="85">
        <f>SUM(M24:M26)</f>
        <v>31137</v>
      </c>
      <c r="N27" s="85"/>
      <c r="O27" s="85">
        <f>SUM(O24:O26)</f>
        <v>2535</v>
      </c>
      <c r="P27" s="85"/>
      <c r="Q27" s="85">
        <f>SUM(Q24:Q26)</f>
        <v>1315</v>
      </c>
      <c r="R27" s="86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294" t="s">
        <v>2</v>
      </c>
      <c r="H46" s="295"/>
      <c r="I46" s="295"/>
      <c r="J46" s="295"/>
      <c r="K46" s="295"/>
      <c r="L46" s="295"/>
      <c r="M46" s="295"/>
      <c r="N46" s="295"/>
      <c r="O46" s="298" t="s">
        <v>3</v>
      </c>
      <c r="P46" s="298"/>
      <c r="Q46" s="286" t="s">
        <v>77</v>
      </c>
      <c r="R46" s="287"/>
      <c r="U46" s="24"/>
      <c r="V46" s="24"/>
      <c r="W46" s="24"/>
      <c r="X46" s="24"/>
      <c r="Y46" s="26"/>
    </row>
    <row r="47" spans="7:26" x14ac:dyDescent="0.3">
      <c r="G47" s="296"/>
      <c r="H47" s="297"/>
      <c r="I47" s="297"/>
      <c r="J47" s="297"/>
      <c r="K47" s="297"/>
      <c r="L47" s="297"/>
      <c r="M47" s="297"/>
      <c r="N47" s="297"/>
      <c r="O47" s="299"/>
      <c r="P47" s="299"/>
      <c r="Q47" s="288"/>
      <c r="R47" s="289"/>
      <c r="U47" s="24"/>
      <c r="V47" s="24"/>
      <c r="W47" s="24"/>
      <c r="X47" s="24"/>
      <c r="Y47" s="26"/>
    </row>
    <row r="48" spans="7:26" x14ac:dyDescent="0.3">
      <c r="G48" s="243" t="s">
        <v>73</v>
      </c>
      <c r="H48" s="244"/>
      <c r="I48" s="244"/>
      <c r="J48" s="244"/>
      <c r="K48" s="244"/>
      <c r="L48" s="244"/>
      <c r="M48" s="244"/>
      <c r="N48" s="244"/>
      <c r="O48" s="284">
        <f>Arkusz10!A2</f>
        <v>267</v>
      </c>
      <c r="P48" s="284"/>
      <c r="Q48" s="290">
        <f>Arkusz10!A3</f>
        <v>238</v>
      </c>
      <c r="R48" s="291"/>
      <c r="U48" s="24"/>
      <c r="V48" s="24"/>
      <c r="W48" s="24"/>
      <c r="X48" s="24"/>
      <c r="Y48" s="26"/>
    </row>
    <row r="49" spans="7:26" x14ac:dyDescent="0.3">
      <c r="G49" s="282" t="s">
        <v>74</v>
      </c>
      <c r="H49" s="283"/>
      <c r="I49" s="283"/>
      <c r="J49" s="283"/>
      <c r="K49" s="283"/>
      <c r="L49" s="283"/>
      <c r="M49" s="283"/>
      <c r="N49" s="283"/>
      <c r="O49" s="285">
        <f>Arkusz10!A4</f>
        <v>31</v>
      </c>
      <c r="P49" s="285"/>
      <c r="Q49" s="292">
        <f>Arkusz10!A5</f>
        <v>46</v>
      </c>
      <c r="R49" s="293"/>
      <c r="U49" s="24"/>
      <c r="V49" s="24"/>
      <c r="W49" s="24"/>
      <c r="X49" s="24"/>
      <c r="Y49" s="26"/>
    </row>
    <row r="50" spans="7:26" x14ac:dyDescent="0.3">
      <c r="G50" s="243" t="s">
        <v>75</v>
      </c>
      <c r="H50" s="244"/>
      <c r="I50" s="244"/>
      <c r="J50" s="244"/>
      <c r="K50" s="244"/>
      <c r="L50" s="244"/>
      <c r="M50" s="244"/>
      <c r="N50" s="244"/>
      <c r="O50" s="284">
        <f>Arkusz10!A6</f>
        <v>0</v>
      </c>
      <c r="P50" s="284"/>
      <c r="Q50" s="290">
        <f>Arkusz10!A7</f>
        <v>0</v>
      </c>
      <c r="R50" s="291"/>
      <c r="U50" s="24"/>
      <c r="V50" s="24"/>
      <c r="W50" s="24"/>
      <c r="X50" s="24"/>
      <c r="Y50" s="26"/>
    </row>
    <row r="51" spans="7:26" ht="15" thickBot="1" x14ac:dyDescent="0.35">
      <c r="G51" s="220" t="s">
        <v>76</v>
      </c>
      <c r="H51" s="221"/>
      <c r="I51" s="221"/>
      <c r="J51" s="221"/>
      <c r="K51" s="221"/>
      <c r="L51" s="221"/>
      <c r="M51" s="221"/>
      <c r="N51" s="221"/>
      <c r="O51" s="222">
        <f>Arkusz10!A8</f>
        <v>2</v>
      </c>
      <c r="P51" s="222"/>
      <c r="Q51" s="301">
        <f>Arkusz10!A9</f>
        <v>3</v>
      </c>
      <c r="R51" s="302"/>
      <c r="U51" s="24"/>
      <c r="V51" s="24"/>
      <c r="W51" s="24"/>
      <c r="X51" s="24"/>
      <c r="Y51" s="26"/>
    </row>
    <row r="52" spans="7:26" ht="15" thickBot="1" x14ac:dyDescent="0.35">
      <c r="G52" s="218" t="s">
        <v>72</v>
      </c>
      <c r="H52" s="219"/>
      <c r="I52" s="219"/>
      <c r="J52" s="219"/>
      <c r="K52" s="219"/>
      <c r="L52" s="219"/>
      <c r="M52" s="219"/>
      <c r="N52" s="219"/>
      <c r="O52" s="281">
        <f>SUM(O48:O51)</f>
        <v>300</v>
      </c>
      <c r="P52" s="281"/>
      <c r="Q52" s="303">
        <f>SUM(Q48:Q51)</f>
        <v>287</v>
      </c>
      <c r="R52" s="304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161" t="s">
        <v>2</v>
      </c>
      <c r="H56" s="80"/>
      <c r="I56" s="80"/>
      <c r="J56" s="80"/>
      <c r="K56" s="80" t="s">
        <v>3</v>
      </c>
      <c r="L56" s="80"/>
      <c r="M56" s="154" t="str">
        <f>CONCATENATE("decyzje ",Arkusz18!C2," - ",Arkusz18!B2," r.")</f>
        <v>decyzje 01.01.2023 - 30.06.2023 r.</v>
      </c>
      <c r="N56" s="154"/>
      <c r="O56" s="154"/>
      <c r="P56" s="154"/>
      <c r="Q56" s="154"/>
      <c r="R56" s="155"/>
      <c r="V56" s="24"/>
      <c r="W56" s="24"/>
      <c r="X56" s="24"/>
      <c r="Y56" s="26"/>
      <c r="Z56" s="24"/>
    </row>
    <row r="57" spans="7:26" ht="63.75" customHeight="1" x14ac:dyDescent="0.3">
      <c r="G57" s="162"/>
      <c r="H57" s="81"/>
      <c r="I57" s="81"/>
      <c r="J57" s="81"/>
      <c r="K57" s="81"/>
      <c r="L57" s="81"/>
      <c r="M57" s="78" t="s">
        <v>25</v>
      </c>
      <c r="N57" s="78"/>
      <c r="O57" s="78" t="s">
        <v>26</v>
      </c>
      <c r="P57" s="78"/>
      <c r="Q57" s="78" t="s">
        <v>27</v>
      </c>
      <c r="R57" s="79"/>
      <c r="V57" s="24"/>
      <c r="W57" s="24"/>
      <c r="X57" s="24"/>
      <c r="Y57" s="26"/>
      <c r="Z57" s="24"/>
    </row>
    <row r="58" spans="7:26" x14ac:dyDescent="0.3">
      <c r="G58" s="159" t="s">
        <v>34</v>
      </c>
      <c r="H58" s="160"/>
      <c r="I58" s="160"/>
      <c r="J58" s="160"/>
      <c r="K58" s="62">
        <v>261268</v>
      </c>
      <c r="L58" s="62"/>
      <c r="M58" s="58">
        <f>Arkusz11!B3</f>
        <v>168478</v>
      </c>
      <c r="N58" s="58"/>
      <c r="O58" s="58">
        <f>Arkusz11!B2</f>
        <v>13452</v>
      </c>
      <c r="P58" s="58"/>
      <c r="Q58" s="58">
        <f>Arkusz11!B4</f>
        <v>7434</v>
      </c>
      <c r="R58" s="73"/>
      <c r="V58" s="24"/>
      <c r="W58" s="24"/>
      <c r="X58" s="24"/>
      <c r="Y58" s="26"/>
      <c r="Z58" s="24"/>
    </row>
    <row r="59" spans="7:26" x14ac:dyDescent="0.3">
      <c r="G59" s="157" t="s">
        <v>35</v>
      </c>
      <c r="H59" s="158"/>
      <c r="I59" s="158"/>
      <c r="J59" s="158"/>
      <c r="K59" s="156">
        <f>Arkusz11!B13</f>
        <v>19019</v>
      </c>
      <c r="L59" s="156"/>
      <c r="M59" s="74">
        <f>Arkusz11!B11</f>
        <v>13246</v>
      </c>
      <c r="N59" s="74"/>
      <c r="O59" s="74">
        <f>Arkusz11!B10</f>
        <v>1358</v>
      </c>
      <c r="P59" s="74"/>
      <c r="Q59" s="74">
        <f>Arkusz11!B12</f>
        <v>765</v>
      </c>
      <c r="R59" s="75"/>
      <c r="V59" s="24"/>
      <c r="W59" s="24"/>
      <c r="X59" s="24"/>
      <c r="Y59" s="26"/>
      <c r="Z59" s="24"/>
    </row>
    <row r="60" spans="7:26" ht="15" thickBot="1" x14ac:dyDescent="0.35">
      <c r="G60" s="163" t="s">
        <v>24</v>
      </c>
      <c r="H60" s="164"/>
      <c r="I60" s="164"/>
      <c r="J60" s="164"/>
      <c r="K60" s="165">
        <f>Arkusz11!B9</f>
        <v>10946</v>
      </c>
      <c r="L60" s="165"/>
      <c r="M60" s="82">
        <f>Arkusz11!B7</f>
        <v>4668</v>
      </c>
      <c r="N60" s="82"/>
      <c r="O60" s="82">
        <f>Arkusz11!B6</f>
        <v>476</v>
      </c>
      <c r="P60" s="82"/>
      <c r="Q60" s="82">
        <f>Arkusz11!B8</f>
        <v>489</v>
      </c>
      <c r="R60" s="166"/>
      <c r="V60" s="24"/>
      <c r="W60" s="24"/>
      <c r="X60" s="24"/>
      <c r="Y60" s="26"/>
      <c r="Z60" s="24"/>
    </row>
    <row r="61" spans="7:26" ht="15" thickBot="1" x14ac:dyDescent="0.35">
      <c r="G61" s="83" t="s">
        <v>72</v>
      </c>
      <c r="H61" s="84"/>
      <c r="I61" s="84"/>
      <c r="J61" s="84"/>
      <c r="K61" s="85">
        <f>SUM(K58:L60)</f>
        <v>291233</v>
      </c>
      <c r="L61" s="85"/>
      <c r="M61" s="85">
        <f t="shared" ref="M61" si="0">SUM(M58:N60)</f>
        <v>186392</v>
      </c>
      <c r="N61" s="85"/>
      <c r="O61" s="85">
        <f t="shared" ref="O61" si="1">SUM(O58:P60)</f>
        <v>15286</v>
      </c>
      <c r="P61" s="85"/>
      <c r="Q61" s="85">
        <f t="shared" ref="Q61" si="2">SUM(Q58:R60)</f>
        <v>8688</v>
      </c>
      <c r="R61" s="86"/>
      <c r="V61" s="24"/>
      <c r="W61" s="24"/>
      <c r="X61" s="24"/>
      <c r="Y61" s="26"/>
      <c r="Z61" s="24"/>
    </row>
    <row r="62" spans="7:26" x14ac:dyDescent="0.3">
      <c r="V62" s="24"/>
      <c r="W62" s="24"/>
      <c r="X62" s="24"/>
      <c r="Y62" s="26"/>
      <c r="Z62" s="24"/>
    </row>
    <row r="63" spans="7:26" x14ac:dyDescent="0.3"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35"/>
    <row r="82" spans="1:25" ht="57.75" customHeight="1" x14ac:dyDescent="0.3">
      <c r="G82" s="294" t="s">
        <v>2</v>
      </c>
      <c r="H82" s="295"/>
      <c r="I82" s="295"/>
      <c r="J82" s="295"/>
      <c r="K82" s="295"/>
      <c r="L82" s="295"/>
      <c r="M82" s="295"/>
      <c r="N82" s="295"/>
      <c r="O82" s="298" t="s">
        <v>3</v>
      </c>
      <c r="P82" s="298"/>
      <c r="Q82" s="286" t="s">
        <v>77</v>
      </c>
      <c r="R82" s="287"/>
    </row>
    <row r="83" spans="1:25" x14ac:dyDescent="0.3">
      <c r="G83" s="296"/>
      <c r="H83" s="297"/>
      <c r="I83" s="297"/>
      <c r="J83" s="297"/>
      <c r="K83" s="297"/>
      <c r="L83" s="297"/>
      <c r="M83" s="297"/>
      <c r="N83" s="297"/>
      <c r="O83" s="299"/>
      <c r="P83" s="299"/>
      <c r="Q83" s="288"/>
      <c r="R83" s="289"/>
    </row>
    <row r="84" spans="1:25" x14ac:dyDescent="0.3">
      <c r="G84" s="243" t="s">
        <v>73</v>
      </c>
      <c r="H84" s="244"/>
      <c r="I84" s="244"/>
      <c r="J84" s="244"/>
      <c r="K84" s="244"/>
      <c r="L84" s="244"/>
      <c r="M84" s="244"/>
      <c r="N84" s="244"/>
      <c r="O84" s="284">
        <f>Arkusz12!A2</f>
        <v>2087</v>
      </c>
      <c r="P84" s="284"/>
      <c r="Q84" s="290">
        <f>Arkusz12!A3</f>
        <v>1722</v>
      </c>
      <c r="R84" s="291"/>
    </row>
    <row r="85" spans="1:25" x14ac:dyDescent="0.3">
      <c r="G85" s="282" t="s">
        <v>74</v>
      </c>
      <c r="H85" s="283"/>
      <c r="I85" s="283"/>
      <c r="J85" s="283"/>
      <c r="K85" s="283"/>
      <c r="L85" s="283"/>
      <c r="M85" s="283"/>
      <c r="N85" s="283"/>
      <c r="O85" s="285">
        <f>Arkusz12!A4</f>
        <v>259</v>
      </c>
      <c r="P85" s="285"/>
      <c r="Q85" s="292">
        <f>Arkusz12!A5</f>
        <v>226</v>
      </c>
      <c r="R85" s="293"/>
    </row>
    <row r="86" spans="1:25" x14ac:dyDescent="0.3">
      <c r="G86" s="243" t="s">
        <v>75</v>
      </c>
      <c r="H86" s="244"/>
      <c r="I86" s="244"/>
      <c r="J86" s="244"/>
      <c r="K86" s="244"/>
      <c r="L86" s="244"/>
      <c r="M86" s="244"/>
      <c r="N86" s="244"/>
      <c r="O86" s="284">
        <f>Arkusz12!A6</f>
        <v>0</v>
      </c>
      <c r="P86" s="284"/>
      <c r="Q86" s="290">
        <f>Arkusz12!A7</f>
        <v>3</v>
      </c>
      <c r="R86" s="291"/>
    </row>
    <row r="87" spans="1:25" ht="15" thickBot="1" x14ac:dyDescent="0.35">
      <c r="G87" s="220" t="s">
        <v>76</v>
      </c>
      <c r="H87" s="221"/>
      <c r="I87" s="221"/>
      <c r="J87" s="221"/>
      <c r="K87" s="221"/>
      <c r="L87" s="221"/>
      <c r="M87" s="221"/>
      <c r="N87" s="221"/>
      <c r="O87" s="222">
        <f>Arkusz12!A8</f>
        <v>32</v>
      </c>
      <c r="P87" s="222"/>
      <c r="Q87" s="301">
        <f>Arkusz12!A9</f>
        <v>19</v>
      </c>
      <c r="R87" s="302"/>
    </row>
    <row r="88" spans="1:25" ht="15" thickBot="1" x14ac:dyDescent="0.35">
      <c r="G88" s="218" t="s">
        <v>72</v>
      </c>
      <c r="H88" s="219"/>
      <c r="I88" s="219"/>
      <c r="J88" s="219"/>
      <c r="K88" s="219"/>
      <c r="L88" s="219"/>
      <c r="M88" s="219"/>
      <c r="N88" s="219"/>
      <c r="O88" s="281">
        <f>SUM(O84:P87)</f>
        <v>2378</v>
      </c>
      <c r="P88" s="281"/>
      <c r="Q88" s="281">
        <f>SUM(Q84:R87)</f>
        <v>1970</v>
      </c>
      <c r="R88" s="305"/>
    </row>
    <row r="91" spans="1:25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3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3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6" x14ac:dyDescent="0.3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6" x14ac:dyDescent="0.3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6" x14ac:dyDescent="0.3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1" spans="1:26" s="54" customFormat="1" x14ac:dyDescent="0.3">
      <c r="Y101" s="6"/>
    </row>
    <row r="102" spans="1:26" s="54" customFormat="1" x14ac:dyDescent="0.3">
      <c r="Y102" s="6"/>
    </row>
    <row r="103" spans="1:26" s="54" customFormat="1" x14ac:dyDescent="0.3">
      <c r="Y103" s="6"/>
    </row>
    <row r="106" spans="1:26" ht="36" customHeight="1" x14ac:dyDescent="0.3">
      <c r="A106" s="61" t="s">
        <v>141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6" x14ac:dyDescent="0.3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6" ht="15" thickBo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306" t="str">
        <f>CONCATENATE(Arkusz18!C2," - ",Arkusz18!B2," r.")</f>
        <v>01.01.2023 - 30.06.2023 r.</v>
      </c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</row>
    <row r="109" spans="1:26" ht="187.8" x14ac:dyDescent="0.3">
      <c r="C109" s="216" t="s">
        <v>2</v>
      </c>
      <c r="D109" s="217"/>
      <c r="E109" s="217"/>
      <c r="F109" s="217"/>
      <c r="G109" s="217"/>
      <c r="H109" s="217"/>
      <c r="I109" s="217"/>
      <c r="J109" s="217"/>
      <c r="K109" s="217"/>
      <c r="L109" s="59" t="s">
        <v>79</v>
      </c>
      <c r="M109" s="59"/>
      <c r="N109" s="31" t="s">
        <v>12</v>
      </c>
      <c r="O109" s="31" t="s">
        <v>94</v>
      </c>
      <c r="P109" s="31" t="s">
        <v>84</v>
      </c>
      <c r="Q109" s="31" t="s">
        <v>53</v>
      </c>
      <c r="R109" s="31" t="s">
        <v>39</v>
      </c>
      <c r="S109" s="31" t="s">
        <v>4</v>
      </c>
      <c r="T109" s="31" t="s">
        <v>42</v>
      </c>
      <c r="U109" s="31" t="s">
        <v>83</v>
      </c>
      <c r="V109" s="59" t="s">
        <v>78</v>
      </c>
      <c r="W109" s="60"/>
      <c r="Y109" s="3"/>
      <c r="Z109" s="6"/>
    </row>
    <row r="110" spans="1:26" x14ac:dyDescent="0.3">
      <c r="C110" s="56" t="s">
        <v>34</v>
      </c>
      <c r="D110" s="57"/>
      <c r="E110" s="57"/>
      <c r="F110" s="57"/>
      <c r="G110" s="57"/>
      <c r="H110" s="57"/>
      <c r="I110" s="57"/>
      <c r="J110" s="57"/>
      <c r="K110" s="57"/>
      <c r="L110" s="58">
        <f>Arkusz13!C2</f>
        <v>9974</v>
      </c>
      <c r="M110" s="58"/>
      <c r="N110" s="32">
        <f>Arkusz13!C18</f>
        <v>2980</v>
      </c>
      <c r="O110" s="32">
        <f>Arkusz13!C34</f>
        <v>6370</v>
      </c>
      <c r="P110" s="32">
        <f>Arkusz13!C50</f>
        <v>1777</v>
      </c>
      <c r="Q110" s="32">
        <f>Arkusz13!C66</f>
        <v>97</v>
      </c>
      <c r="R110" s="32">
        <f>Arkusz13!C82</f>
        <v>0</v>
      </c>
      <c r="S110" s="32">
        <f>Arkusz13!C98</f>
        <v>0</v>
      </c>
      <c r="T110" s="32">
        <f>Arkusz13!C114</f>
        <v>0</v>
      </c>
      <c r="U110" s="32">
        <f>Arkusz13!C130-SUM(N110:T110)</f>
        <v>1134</v>
      </c>
      <c r="V110" s="62">
        <f t="shared" ref="V110:V124" si="3">SUM(N110:U110)</f>
        <v>12358</v>
      </c>
      <c r="W110" s="63"/>
      <c r="Y110" s="3"/>
      <c r="Z110" s="6"/>
    </row>
    <row r="111" spans="1:26" x14ac:dyDescent="0.3">
      <c r="C111" s="64" t="s">
        <v>35</v>
      </c>
      <c r="D111" s="65"/>
      <c r="E111" s="65"/>
      <c r="F111" s="65"/>
      <c r="G111" s="65"/>
      <c r="H111" s="65"/>
      <c r="I111" s="65"/>
      <c r="J111" s="65"/>
      <c r="K111" s="65"/>
      <c r="L111" s="58">
        <f>Arkusz13!C3</f>
        <v>477</v>
      </c>
      <c r="M111" s="58"/>
      <c r="N111" s="32">
        <f>Arkusz13!C19</f>
        <v>289</v>
      </c>
      <c r="O111" s="32">
        <f>Arkusz13!C35</f>
        <v>131</v>
      </c>
      <c r="P111" s="32">
        <f>Arkusz13!C51</f>
        <v>109</v>
      </c>
      <c r="Q111" s="32">
        <f>Arkusz13!C67</f>
        <v>25</v>
      </c>
      <c r="R111" s="32">
        <f>Arkusz13!C83</f>
        <v>0</v>
      </c>
      <c r="S111" s="32">
        <f>Arkusz13!C99</f>
        <v>0</v>
      </c>
      <c r="T111" s="32">
        <f>Arkusz13!C115</f>
        <v>0</v>
      </c>
      <c r="U111" s="32">
        <f>Arkusz13!C131-SUM(N111:T111)</f>
        <v>99</v>
      </c>
      <c r="V111" s="62">
        <f t="shared" si="3"/>
        <v>653</v>
      </c>
      <c r="W111" s="63"/>
      <c r="Y111" s="3"/>
      <c r="Z111" s="6"/>
    </row>
    <row r="112" spans="1:26" ht="14.7" customHeight="1" x14ac:dyDescent="0.3">
      <c r="C112" s="56" t="s">
        <v>36</v>
      </c>
      <c r="D112" s="57"/>
      <c r="E112" s="57"/>
      <c r="F112" s="57"/>
      <c r="G112" s="57"/>
      <c r="H112" s="57"/>
      <c r="I112" s="57"/>
      <c r="J112" s="57"/>
      <c r="K112" s="57"/>
      <c r="L112" s="58">
        <f>Arkusz13!C4</f>
        <v>203</v>
      </c>
      <c r="M112" s="58"/>
      <c r="N112" s="32">
        <f>Arkusz13!C20</f>
        <v>139</v>
      </c>
      <c r="O112" s="32">
        <f>Arkusz13!C36</f>
        <v>55</v>
      </c>
      <c r="P112" s="32">
        <f>Arkusz13!C52</f>
        <v>44</v>
      </c>
      <c r="Q112" s="32">
        <f>Arkusz13!C68</f>
        <v>4</v>
      </c>
      <c r="R112" s="32">
        <f>Arkusz13!C84</f>
        <v>0</v>
      </c>
      <c r="S112" s="32">
        <f>Arkusz13!C100</f>
        <v>0</v>
      </c>
      <c r="T112" s="32">
        <f>Arkusz13!C116</f>
        <v>0</v>
      </c>
      <c r="U112" s="32">
        <f>Arkusz13!C132-SUM(N112:T112)</f>
        <v>49</v>
      </c>
      <c r="V112" s="62">
        <f t="shared" si="3"/>
        <v>291</v>
      </c>
      <c r="W112" s="63"/>
      <c r="Y112" s="3"/>
      <c r="Z112" s="6"/>
    </row>
    <row r="113" spans="1:26" ht="14.7" customHeight="1" x14ac:dyDescent="0.3">
      <c r="C113" s="64" t="s">
        <v>37</v>
      </c>
      <c r="D113" s="65"/>
      <c r="E113" s="65"/>
      <c r="F113" s="65"/>
      <c r="G113" s="65"/>
      <c r="H113" s="65"/>
      <c r="I113" s="65"/>
      <c r="J113" s="65"/>
      <c r="K113" s="65"/>
      <c r="L113" s="58">
        <f>Arkusz13!C5</f>
        <v>13</v>
      </c>
      <c r="M113" s="58"/>
      <c r="N113" s="32">
        <f>Arkusz13!C21</f>
        <v>6</v>
      </c>
      <c r="O113" s="32">
        <f>Arkusz13!C37</f>
        <v>2</v>
      </c>
      <c r="P113" s="32">
        <f>Arkusz13!C53</f>
        <v>0</v>
      </c>
      <c r="Q113" s="32">
        <f>Arkusz13!C69</f>
        <v>0</v>
      </c>
      <c r="R113" s="32">
        <f>Arkusz13!C85</f>
        <v>0</v>
      </c>
      <c r="S113" s="32">
        <f>Arkusz13!C101</f>
        <v>0</v>
      </c>
      <c r="T113" s="32">
        <f>Arkusz13!C117</f>
        <v>0</v>
      </c>
      <c r="U113" s="32">
        <f>Arkusz13!C133-SUM(N113:T113)</f>
        <v>12</v>
      </c>
      <c r="V113" s="62">
        <f t="shared" si="3"/>
        <v>20</v>
      </c>
      <c r="W113" s="63"/>
      <c r="Y113" s="3"/>
      <c r="Z113" s="6"/>
    </row>
    <row r="114" spans="1:26" ht="14.7" customHeight="1" x14ac:dyDescent="0.3">
      <c r="C114" s="56" t="s">
        <v>38</v>
      </c>
      <c r="D114" s="57"/>
      <c r="E114" s="57"/>
      <c r="F114" s="57"/>
      <c r="G114" s="57"/>
      <c r="H114" s="57"/>
      <c r="I114" s="57"/>
      <c r="J114" s="57"/>
      <c r="K114" s="57"/>
      <c r="L114" s="58">
        <f>Arkusz13!C6</f>
        <v>0</v>
      </c>
      <c r="M114" s="58"/>
      <c r="N114" s="32">
        <f>Arkusz13!C22</f>
        <v>0</v>
      </c>
      <c r="O114" s="32">
        <f>Arkusz13!C38</f>
        <v>0</v>
      </c>
      <c r="P114" s="32">
        <f>Arkusz13!C54</f>
        <v>1</v>
      </c>
      <c r="Q114" s="32">
        <f>Arkusz13!C70</f>
        <v>0</v>
      </c>
      <c r="R114" s="32">
        <f>Arkusz13!C86</f>
        <v>0</v>
      </c>
      <c r="S114" s="32">
        <f>Arkusz13!C102</f>
        <v>0</v>
      </c>
      <c r="T114" s="32">
        <f>Arkusz13!C118</f>
        <v>0</v>
      </c>
      <c r="U114" s="32">
        <f>Arkusz13!C134-SUM(N114:T114)</f>
        <v>0</v>
      </c>
      <c r="V114" s="62">
        <f t="shared" si="3"/>
        <v>1</v>
      </c>
      <c r="W114" s="63"/>
      <c r="Y114" s="3"/>
      <c r="Z114" s="6"/>
    </row>
    <row r="115" spans="1:26" ht="14.7" customHeight="1" x14ac:dyDescent="0.3">
      <c r="C115" s="64" t="s">
        <v>46</v>
      </c>
      <c r="D115" s="65"/>
      <c r="E115" s="65"/>
      <c r="F115" s="65"/>
      <c r="G115" s="65"/>
      <c r="H115" s="65"/>
      <c r="I115" s="65"/>
      <c r="J115" s="65"/>
      <c r="K115" s="65"/>
      <c r="L115" s="58">
        <f>Arkusz13!C7</f>
        <v>3</v>
      </c>
      <c r="M115" s="58"/>
      <c r="N115" s="32">
        <f>Arkusz13!C23</f>
        <v>5</v>
      </c>
      <c r="O115" s="32">
        <f>Arkusz13!C39</f>
        <v>2</v>
      </c>
      <c r="P115" s="32">
        <f>Arkusz13!C55</f>
        <v>0</v>
      </c>
      <c r="Q115" s="32">
        <f>Arkusz13!C71</f>
        <v>1</v>
      </c>
      <c r="R115" s="32">
        <f>Arkusz13!C87</f>
        <v>0</v>
      </c>
      <c r="S115" s="32">
        <f>Arkusz13!C103</f>
        <v>0</v>
      </c>
      <c r="T115" s="32">
        <f>Arkusz13!C119</f>
        <v>0</v>
      </c>
      <c r="U115" s="32">
        <f>Arkusz13!C135-SUM(N115:T115)</f>
        <v>1</v>
      </c>
      <c r="V115" s="62">
        <f t="shared" si="3"/>
        <v>9</v>
      </c>
      <c r="W115" s="63"/>
      <c r="Y115" s="3"/>
      <c r="Z115" s="6"/>
    </row>
    <row r="116" spans="1:26" ht="14.7" customHeight="1" x14ac:dyDescent="0.3">
      <c r="C116" s="56" t="s">
        <v>47</v>
      </c>
      <c r="D116" s="57"/>
      <c r="E116" s="57"/>
      <c r="F116" s="57"/>
      <c r="G116" s="57"/>
      <c r="H116" s="57"/>
      <c r="I116" s="57"/>
      <c r="J116" s="57"/>
      <c r="K116" s="57"/>
      <c r="L116" s="58">
        <f>Arkusz13!C8</f>
        <v>0</v>
      </c>
      <c r="M116" s="58"/>
      <c r="N116" s="32">
        <f>Arkusz13!C24</f>
        <v>0</v>
      </c>
      <c r="O116" s="32">
        <f>Arkusz13!C40</f>
        <v>0</v>
      </c>
      <c r="P116" s="32">
        <f>Arkusz13!C56</f>
        <v>0</v>
      </c>
      <c r="Q116" s="32">
        <f>Arkusz13!C72</f>
        <v>0</v>
      </c>
      <c r="R116" s="32">
        <f>Arkusz13!C88</f>
        <v>0</v>
      </c>
      <c r="S116" s="32">
        <f>Arkusz13!C104</f>
        <v>0</v>
      </c>
      <c r="T116" s="32">
        <f>Arkusz13!C120</f>
        <v>0</v>
      </c>
      <c r="U116" s="32">
        <f>Arkusz13!C136-SUM(N116:T116)</f>
        <v>0</v>
      </c>
      <c r="V116" s="62">
        <f t="shared" si="3"/>
        <v>0</v>
      </c>
      <c r="W116" s="63"/>
      <c r="Y116" s="3"/>
      <c r="Z116" s="6"/>
    </row>
    <row r="117" spans="1:26" ht="14.7" customHeight="1" x14ac:dyDescent="0.3">
      <c r="C117" s="64" t="s">
        <v>4</v>
      </c>
      <c r="D117" s="65"/>
      <c r="E117" s="65"/>
      <c r="F117" s="65"/>
      <c r="G117" s="65"/>
      <c r="H117" s="65"/>
      <c r="I117" s="65"/>
      <c r="J117" s="65"/>
      <c r="K117" s="65"/>
      <c r="L117" s="58">
        <f>Arkusz13!C9</f>
        <v>0</v>
      </c>
      <c r="M117" s="58"/>
      <c r="N117" s="32">
        <f>Arkusz13!C25</f>
        <v>0</v>
      </c>
      <c r="O117" s="32">
        <f>Arkusz13!C41</f>
        <v>0</v>
      </c>
      <c r="P117" s="32">
        <f>Arkusz13!C57</f>
        <v>0</v>
      </c>
      <c r="Q117" s="32">
        <f>Arkusz13!C73</f>
        <v>0</v>
      </c>
      <c r="R117" s="32">
        <f>Arkusz13!C89</f>
        <v>0</v>
      </c>
      <c r="S117" s="32">
        <f>Arkusz13!C105</f>
        <v>0</v>
      </c>
      <c r="T117" s="32">
        <f>Arkusz13!C121</f>
        <v>0</v>
      </c>
      <c r="U117" s="32">
        <f>Arkusz13!C137-SUM(N117:T117)</f>
        <v>0</v>
      </c>
      <c r="V117" s="62">
        <f t="shared" si="3"/>
        <v>0</v>
      </c>
      <c r="W117" s="63"/>
      <c r="Y117" s="3"/>
      <c r="Z117" s="6"/>
    </row>
    <row r="118" spans="1:26" ht="14.7" customHeight="1" x14ac:dyDescent="0.3">
      <c r="C118" s="56" t="s">
        <v>39</v>
      </c>
      <c r="D118" s="57"/>
      <c r="E118" s="57"/>
      <c r="F118" s="57"/>
      <c r="G118" s="57"/>
      <c r="H118" s="57"/>
      <c r="I118" s="57"/>
      <c r="J118" s="57"/>
      <c r="K118" s="57"/>
      <c r="L118" s="58">
        <f>Arkusz13!C10</f>
        <v>16</v>
      </c>
      <c r="M118" s="58"/>
      <c r="N118" s="32">
        <f>Arkusz13!C26</f>
        <v>2</v>
      </c>
      <c r="O118" s="32">
        <f>Arkusz13!C42</f>
        <v>0</v>
      </c>
      <c r="P118" s="32">
        <f>Arkusz13!C58</f>
        <v>0</v>
      </c>
      <c r="Q118" s="32">
        <f>Arkusz13!C74</f>
        <v>0</v>
      </c>
      <c r="R118" s="32">
        <f>Arkusz13!C90</f>
        <v>1</v>
      </c>
      <c r="S118" s="32">
        <f>Arkusz13!C106</f>
        <v>0</v>
      </c>
      <c r="T118" s="32">
        <f>Arkusz13!C122</f>
        <v>0</v>
      </c>
      <c r="U118" s="32">
        <f>Arkusz13!C138-SUM(N118:T118)</f>
        <v>6</v>
      </c>
      <c r="V118" s="62">
        <f t="shared" si="3"/>
        <v>9</v>
      </c>
      <c r="W118" s="63"/>
      <c r="Y118" s="3"/>
      <c r="Z118" s="6"/>
    </row>
    <row r="119" spans="1:26" ht="14.7" customHeight="1" x14ac:dyDescent="0.3">
      <c r="C119" s="64" t="s">
        <v>40</v>
      </c>
      <c r="D119" s="65"/>
      <c r="E119" s="65"/>
      <c r="F119" s="65"/>
      <c r="G119" s="65"/>
      <c r="H119" s="65"/>
      <c r="I119" s="65"/>
      <c r="J119" s="65"/>
      <c r="K119" s="65"/>
      <c r="L119" s="58">
        <f>Arkusz13!C11</f>
        <v>6</v>
      </c>
      <c r="M119" s="58"/>
      <c r="N119" s="32">
        <f>Arkusz13!C27</f>
        <v>1</v>
      </c>
      <c r="O119" s="32">
        <f>Arkusz13!C43</f>
        <v>0</v>
      </c>
      <c r="P119" s="32">
        <f>Arkusz13!C59</f>
        <v>0</v>
      </c>
      <c r="Q119" s="32">
        <f>Arkusz13!C75</f>
        <v>0</v>
      </c>
      <c r="R119" s="32">
        <f>Arkusz13!C91</f>
        <v>0</v>
      </c>
      <c r="S119" s="32">
        <f>Arkusz13!C107</f>
        <v>0</v>
      </c>
      <c r="T119" s="32">
        <f>Arkusz13!C123</f>
        <v>0</v>
      </c>
      <c r="U119" s="32">
        <f>Arkusz13!C139-SUM(N119:T119)</f>
        <v>1</v>
      </c>
      <c r="V119" s="62">
        <f t="shared" si="3"/>
        <v>2</v>
      </c>
      <c r="W119" s="63"/>
      <c r="Y119" s="3"/>
      <c r="Z119" s="6"/>
    </row>
    <row r="120" spans="1:26" ht="14.7" customHeight="1" x14ac:dyDescent="0.3">
      <c r="C120" s="56" t="s">
        <v>41</v>
      </c>
      <c r="D120" s="57"/>
      <c r="E120" s="57"/>
      <c r="F120" s="57"/>
      <c r="G120" s="57"/>
      <c r="H120" s="57"/>
      <c r="I120" s="57"/>
      <c r="J120" s="57"/>
      <c r="K120" s="57"/>
      <c r="L120" s="58">
        <f>Arkusz13!C12</f>
        <v>466</v>
      </c>
      <c r="M120" s="58"/>
      <c r="N120" s="32">
        <f>Arkusz13!C28</f>
        <v>288</v>
      </c>
      <c r="O120" s="32">
        <f>Arkusz13!C44</f>
        <v>1</v>
      </c>
      <c r="P120" s="32">
        <f>Arkusz13!C60</f>
        <v>27</v>
      </c>
      <c r="Q120" s="32">
        <f>Arkusz13!C76</f>
        <v>1019</v>
      </c>
      <c r="R120" s="32">
        <f>Arkusz13!C92</f>
        <v>13</v>
      </c>
      <c r="S120" s="32">
        <f>Arkusz13!C108</f>
        <v>0</v>
      </c>
      <c r="T120" s="32">
        <f>Arkusz13!C124</f>
        <v>84</v>
      </c>
      <c r="U120" s="32">
        <f>Arkusz13!C140-SUM(N120:T120)</f>
        <v>343</v>
      </c>
      <c r="V120" s="62">
        <f t="shared" si="3"/>
        <v>1775</v>
      </c>
      <c r="W120" s="63"/>
      <c r="Y120" s="3"/>
      <c r="Z120" s="6"/>
    </row>
    <row r="121" spans="1:26" ht="14.7" customHeight="1" x14ac:dyDescent="0.3">
      <c r="C121" s="64" t="s">
        <v>11</v>
      </c>
      <c r="D121" s="65"/>
      <c r="E121" s="65"/>
      <c r="F121" s="65"/>
      <c r="G121" s="65"/>
      <c r="H121" s="65"/>
      <c r="I121" s="65"/>
      <c r="J121" s="65"/>
      <c r="K121" s="65"/>
      <c r="L121" s="58">
        <f>Arkusz13!C14</f>
        <v>13</v>
      </c>
      <c r="M121" s="58"/>
      <c r="N121" s="32">
        <f>Arkusz13!C30</f>
        <v>5</v>
      </c>
      <c r="O121" s="32">
        <f>Arkusz13!C46</f>
        <v>0</v>
      </c>
      <c r="P121" s="32">
        <f>Arkusz13!C62</f>
        <v>0</v>
      </c>
      <c r="Q121" s="32">
        <f>Arkusz13!C78</f>
        <v>0</v>
      </c>
      <c r="R121" s="32">
        <f>Arkusz13!C94</f>
        <v>0</v>
      </c>
      <c r="S121" s="32">
        <f>Arkusz13!C110</f>
        <v>0</v>
      </c>
      <c r="T121" s="32">
        <f>Arkusz13!C126</f>
        <v>0</v>
      </c>
      <c r="U121" s="32">
        <f>Arkusz13!C142-SUM(N121:T121)</f>
        <v>5</v>
      </c>
      <c r="V121" s="62">
        <f t="shared" si="3"/>
        <v>10</v>
      </c>
      <c r="W121" s="63"/>
      <c r="Y121" s="3"/>
      <c r="Z121" s="6"/>
    </row>
    <row r="122" spans="1:26" ht="14.7" customHeight="1" x14ac:dyDescent="0.3">
      <c r="C122" s="56" t="s">
        <v>43</v>
      </c>
      <c r="D122" s="57"/>
      <c r="E122" s="57"/>
      <c r="F122" s="57"/>
      <c r="G122" s="57"/>
      <c r="H122" s="57"/>
      <c r="I122" s="57"/>
      <c r="J122" s="57"/>
      <c r="K122" s="57"/>
      <c r="L122" s="58">
        <f>Arkusz13!C15</f>
        <v>4</v>
      </c>
      <c r="M122" s="58"/>
      <c r="N122" s="32">
        <f>Arkusz13!C31</f>
        <v>8</v>
      </c>
      <c r="O122" s="32">
        <f>Arkusz13!C47</f>
        <v>1</v>
      </c>
      <c r="P122" s="32">
        <f>Arkusz13!C63</f>
        <v>0</v>
      </c>
      <c r="Q122" s="32">
        <f>Arkusz13!C79</f>
        <v>0</v>
      </c>
      <c r="R122" s="32">
        <f>Arkusz13!C95</f>
        <v>0</v>
      </c>
      <c r="S122" s="32">
        <f>Arkusz13!C111</f>
        <v>0</v>
      </c>
      <c r="T122" s="32">
        <f>Arkusz13!C127</f>
        <v>0</v>
      </c>
      <c r="U122" s="32">
        <f>Arkusz13!C143-SUM(N122:T122)</f>
        <v>6</v>
      </c>
      <c r="V122" s="62">
        <f t="shared" si="3"/>
        <v>15</v>
      </c>
      <c r="W122" s="63"/>
      <c r="Y122" s="3"/>
      <c r="Z122" s="6"/>
    </row>
    <row r="123" spans="1:26" ht="14.7" customHeight="1" x14ac:dyDescent="0.3">
      <c r="C123" s="64" t="s">
        <v>44</v>
      </c>
      <c r="D123" s="65"/>
      <c r="E123" s="65"/>
      <c r="F123" s="65"/>
      <c r="G123" s="65"/>
      <c r="H123" s="65"/>
      <c r="I123" s="65"/>
      <c r="J123" s="65"/>
      <c r="K123" s="65"/>
      <c r="L123" s="58">
        <f>Arkusz13!C16</f>
        <v>0</v>
      </c>
      <c r="M123" s="58"/>
      <c r="N123" s="32">
        <f>Arkusz13!C32</f>
        <v>1</v>
      </c>
      <c r="O123" s="32">
        <f>Arkusz13!C48</f>
        <v>0</v>
      </c>
      <c r="P123" s="32">
        <f>Arkusz13!C64</f>
        <v>0</v>
      </c>
      <c r="Q123" s="32">
        <f>Arkusz13!C80</f>
        <v>0</v>
      </c>
      <c r="R123" s="32">
        <f>Arkusz13!C96</f>
        <v>0</v>
      </c>
      <c r="S123" s="32">
        <f>Arkusz13!C112</f>
        <v>0</v>
      </c>
      <c r="T123" s="32">
        <f>Arkusz13!C128</f>
        <v>0</v>
      </c>
      <c r="U123" s="32">
        <f>Arkusz13!C144-SUM(N123:T123)</f>
        <v>0</v>
      </c>
      <c r="V123" s="62">
        <f t="shared" si="3"/>
        <v>1</v>
      </c>
      <c r="W123" s="63"/>
      <c r="Y123" s="3"/>
      <c r="Z123" s="6"/>
    </row>
    <row r="124" spans="1:26" ht="15" customHeight="1" thickBot="1" x14ac:dyDescent="0.35">
      <c r="C124" s="56" t="s">
        <v>45</v>
      </c>
      <c r="D124" s="57"/>
      <c r="E124" s="57"/>
      <c r="F124" s="57"/>
      <c r="G124" s="57"/>
      <c r="H124" s="57"/>
      <c r="I124" s="57"/>
      <c r="J124" s="57"/>
      <c r="K124" s="57"/>
      <c r="L124" s="58">
        <f>Arkusz13!C17</f>
        <v>2</v>
      </c>
      <c r="M124" s="58"/>
      <c r="N124" s="32">
        <f>Arkusz13!C33</f>
        <v>4</v>
      </c>
      <c r="O124" s="32">
        <f>Arkusz13!C49</f>
        <v>0</v>
      </c>
      <c r="P124" s="32">
        <f>Arkusz13!C65</f>
        <v>0</v>
      </c>
      <c r="Q124" s="32">
        <f>Arkusz13!C81</f>
        <v>0</v>
      </c>
      <c r="R124" s="32">
        <f>Arkusz13!C97</f>
        <v>0</v>
      </c>
      <c r="S124" s="32">
        <f>Arkusz13!C113</f>
        <v>0</v>
      </c>
      <c r="T124" s="32">
        <f>Arkusz13!C129</f>
        <v>0</v>
      </c>
      <c r="U124" s="32">
        <f>Arkusz13!C145-SUM(N124:T124)</f>
        <v>2</v>
      </c>
      <c r="V124" s="62">
        <f t="shared" si="3"/>
        <v>6</v>
      </c>
      <c r="W124" s="63"/>
      <c r="Y124" s="3"/>
      <c r="Z124" s="6"/>
    </row>
    <row r="125" spans="1:26" ht="15" customHeight="1" thickBot="1" x14ac:dyDescent="0.35">
      <c r="C125" s="110" t="s">
        <v>1</v>
      </c>
      <c r="D125" s="111"/>
      <c r="E125" s="111"/>
      <c r="F125" s="111"/>
      <c r="G125" s="111"/>
      <c r="H125" s="111"/>
      <c r="I125" s="111"/>
      <c r="J125" s="111"/>
      <c r="K125" s="112"/>
      <c r="L125" s="69">
        <f>SUM(L110:L124)</f>
        <v>11177</v>
      </c>
      <c r="M125" s="69"/>
      <c r="N125" s="33">
        <f t="shared" ref="N125:V125" si="4">SUM(N110:N124)</f>
        <v>3728</v>
      </c>
      <c r="O125" s="33">
        <f t="shared" si="4"/>
        <v>6562</v>
      </c>
      <c r="P125" s="33">
        <f t="shared" si="4"/>
        <v>1958</v>
      </c>
      <c r="Q125" s="33">
        <f t="shared" si="4"/>
        <v>1146</v>
      </c>
      <c r="R125" s="33">
        <f t="shared" si="4"/>
        <v>14</v>
      </c>
      <c r="S125" s="33">
        <f t="shared" si="4"/>
        <v>0</v>
      </c>
      <c r="T125" s="33">
        <f t="shared" si="4"/>
        <v>84</v>
      </c>
      <c r="U125" s="33">
        <f t="shared" si="4"/>
        <v>1658</v>
      </c>
      <c r="V125" s="69">
        <f t="shared" si="4"/>
        <v>15150</v>
      </c>
      <c r="W125" s="70"/>
      <c r="Y125" s="3"/>
      <c r="Z125" s="6"/>
    </row>
    <row r="126" spans="1:26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50" spans="1:25" ht="15" thickBot="1" x14ac:dyDescent="0.35"/>
    <row r="151" spans="1:25" ht="31.5" customHeight="1" x14ac:dyDescent="0.3">
      <c r="D151" s="149" t="s">
        <v>2</v>
      </c>
      <c r="E151" s="113"/>
      <c r="F151" s="113"/>
      <c r="G151" s="113"/>
      <c r="H151" s="113"/>
      <c r="I151" s="113"/>
      <c r="J151" s="113"/>
      <c r="K151" s="113"/>
      <c r="L151" s="113" t="s">
        <v>3</v>
      </c>
      <c r="M151" s="113"/>
      <c r="N151" s="135" t="s">
        <v>86</v>
      </c>
      <c r="O151" s="135"/>
      <c r="P151" s="135"/>
      <c r="Q151" s="66" t="s">
        <v>87</v>
      </c>
      <c r="R151" s="67"/>
      <c r="S151" s="68"/>
    </row>
    <row r="152" spans="1:25" ht="15" thickBot="1" x14ac:dyDescent="0.35">
      <c r="D152" s="224" t="s">
        <v>85</v>
      </c>
      <c r="E152" s="225"/>
      <c r="F152" s="225"/>
      <c r="G152" s="225"/>
      <c r="H152" s="225"/>
      <c r="I152" s="225"/>
      <c r="J152" s="225"/>
      <c r="K152" s="225"/>
      <c r="L152" s="223">
        <f>Arkusz14!B2</f>
        <v>7</v>
      </c>
      <c r="M152" s="223"/>
      <c r="N152" s="223">
        <f>Arkusz14!B3</f>
        <v>3</v>
      </c>
      <c r="O152" s="223"/>
      <c r="P152" s="223"/>
      <c r="Q152" s="114">
        <f>Arkusz14!B4</f>
        <v>0</v>
      </c>
      <c r="R152" s="115"/>
      <c r="S152" s="116"/>
    </row>
    <row r="153" spans="1:25" x14ac:dyDescent="0.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</row>
    <row r="154" spans="1:25" x14ac:dyDescent="0.3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3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3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3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3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3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s="54" customFormat="1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2" spans="1:21" x14ac:dyDescent="0.3">
      <c r="A162" s="61" t="s">
        <v>142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ht="15" thickBot="1" x14ac:dyDescent="0.35"/>
    <row r="164" spans="1:21" x14ac:dyDescent="0.3">
      <c r="G164" s="216" t="s">
        <v>23</v>
      </c>
      <c r="H164" s="217"/>
      <c r="I164" s="217"/>
      <c r="J164" s="217"/>
      <c r="K164" s="80" t="s">
        <v>8</v>
      </c>
      <c r="L164" s="109"/>
    </row>
    <row r="165" spans="1:21" x14ac:dyDescent="0.3">
      <c r="G165" s="107" t="s">
        <v>13</v>
      </c>
      <c r="H165" s="108"/>
      <c r="I165" s="108"/>
      <c r="J165" s="108"/>
      <c r="K165" s="62">
        <v>830</v>
      </c>
      <c r="L165" s="63"/>
    </row>
    <row r="166" spans="1:21" x14ac:dyDescent="0.3">
      <c r="G166" s="119" t="s">
        <v>14</v>
      </c>
      <c r="H166" s="120"/>
      <c r="I166" s="120"/>
      <c r="J166" s="120"/>
      <c r="K166" s="62">
        <v>679</v>
      </c>
      <c r="L166" s="63"/>
    </row>
    <row r="167" spans="1:21" x14ac:dyDescent="0.3">
      <c r="G167" s="107" t="s">
        <v>15</v>
      </c>
      <c r="H167" s="108"/>
      <c r="I167" s="108"/>
      <c r="J167" s="108"/>
      <c r="K167" s="62">
        <v>130</v>
      </c>
      <c r="L167" s="63"/>
    </row>
    <row r="168" spans="1:21" x14ac:dyDescent="0.3">
      <c r="G168" s="119" t="s">
        <v>80</v>
      </c>
      <c r="H168" s="120"/>
      <c r="I168" s="120"/>
      <c r="J168" s="120"/>
      <c r="K168" s="62">
        <v>1006</v>
      </c>
      <c r="L168" s="63"/>
    </row>
    <row r="169" spans="1:21" x14ac:dyDescent="0.3">
      <c r="G169" s="107" t="s">
        <v>81</v>
      </c>
      <c r="H169" s="108"/>
      <c r="I169" s="108"/>
      <c r="J169" s="108"/>
      <c r="K169" s="62">
        <v>0</v>
      </c>
      <c r="L169" s="63"/>
    </row>
    <row r="170" spans="1:21" x14ac:dyDescent="0.3">
      <c r="G170" s="117" t="s">
        <v>91</v>
      </c>
      <c r="H170" s="118"/>
      <c r="I170" s="118"/>
      <c r="J170" s="118"/>
      <c r="K170" s="62">
        <v>6</v>
      </c>
      <c r="L170" s="63"/>
    </row>
    <row r="171" spans="1:21" x14ac:dyDescent="0.3">
      <c r="G171" s="89" t="s">
        <v>16</v>
      </c>
      <c r="H171" s="90"/>
      <c r="I171" s="90"/>
      <c r="J171" s="90"/>
      <c r="K171" s="62">
        <v>13</v>
      </c>
      <c r="L171" s="63"/>
    </row>
    <row r="172" spans="1:21" x14ac:dyDescent="0.3">
      <c r="G172" s="117" t="s">
        <v>17</v>
      </c>
      <c r="H172" s="118"/>
      <c r="I172" s="118"/>
      <c r="J172" s="118"/>
      <c r="K172" s="62">
        <v>120</v>
      </c>
      <c r="L172" s="63"/>
    </row>
    <row r="173" spans="1:21" x14ac:dyDescent="0.3">
      <c r="G173" s="89" t="s">
        <v>18</v>
      </c>
      <c r="H173" s="90"/>
      <c r="I173" s="90"/>
      <c r="J173" s="90"/>
      <c r="K173" s="62">
        <v>147</v>
      </c>
      <c r="L173" s="63"/>
    </row>
    <row r="174" spans="1:21" x14ac:dyDescent="0.3">
      <c r="G174" s="117" t="s">
        <v>19</v>
      </c>
      <c r="H174" s="118"/>
      <c r="I174" s="118"/>
      <c r="J174" s="118"/>
      <c r="K174" s="62">
        <v>30</v>
      </c>
      <c r="L174" s="63"/>
    </row>
    <row r="175" spans="1:21" ht="15" thickBot="1" x14ac:dyDescent="0.35">
      <c r="G175" s="98" t="s">
        <v>82</v>
      </c>
      <c r="H175" s="99"/>
      <c r="I175" s="99"/>
      <c r="J175" s="99"/>
      <c r="K175" s="62">
        <v>578</v>
      </c>
      <c r="L175" s="63"/>
    </row>
    <row r="176" spans="1:21" ht="15" thickBot="1" x14ac:dyDescent="0.35">
      <c r="G176" s="71" t="s">
        <v>1</v>
      </c>
      <c r="H176" s="72"/>
      <c r="I176" s="72"/>
      <c r="J176" s="72"/>
      <c r="K176" s="87">
        <f>SUM(K165:K175)</f>
        <v>3539</v>
      </c>
      <c r="L176" s="88"/>
    </row>
    <row r="178" spans="1:25" x14ac:dyDescent="0.3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3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  <row r="180" spans="1:25" x14ac:dyDescent="0.3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</row>
    <row r="181" spans="1:25" x14ac:dyDescent="0.3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4" spans="1:25" x14ac:dyDescent="0.3">
      <c r="A184" s="10" t="s">
        <v>143</v>
      </c>
      <c r="B184" s="10"/>
      <c r="C184" s="10"/>
      <c r="D184" s="10"/>
      <c r="E184" s="10"/>
      <c r="F184" s="10"/>
    </row>
    <row r="185" spans="1:25" ht="15" thickBot="1" x14ac:dyDescent="0.35"/>
    <row r="186" spans="1:25" x14ac:dyDescent="0.3">
      <c r="D186" s="161" t="s">
        <v>28</v>
      </c>
      <c r="E186" s="80"/>
      <c r="F186" s="80"/>
      <c r="G186" s="80"/>
      <c r="H186" s="80" t="s">
        <v>3</v>
      </c>
      <c r="I186" s="80"/>
      <c r="J186" s="80"/>
      <c r="K186" s="80" t="s">
        <v>22</v>
      </c>
      <c r="L186" s="80"/>
      <c r="M186" s="109"/>
    </row>
    <row r="187" spans="1:25" x14ac:dyDescent="0.3">
      <c r="D187" s="258" t="s">
        <v>20</v>
      </c>
      <c r="E187" s="259"/>
      <c r="F187" s="259"/>
      <c r="G187" s="259"/>
      <c r="H187" s="62">
        <v>80692</v>
      </c>
      <c r="I187" s="62"/>
      <c r="J187" s="62"/>
      <c r="K187" s="62">
        <v>80579</v>
      </c>
      <c r="L187" s="62"/>
      <c r="M187" s="63"/>
    </row>
    <row r="188" spans="1:25" x14ac:dyDescent="0.3">
      <c r="D188" s="260" t="s">
        <v>139</v>
      </c>
      <c r="E188" s="261"/>
      <c r="F188" s="261"/>
      <c r="G188" s="261"/>
      <c r="H188" s="62">
        <v>7659</v>
      </c>
      <c r="I188" s="62"/>
      <c r="J188" s="62"/>
      <c r="K188" s="62">
        <v>7926</v>
      </c>
      <c r="L188" s="62"/>
      <c r="M188" s="63"/>
    </row>
    <row r="189" spans="1:25" ht="15" thickBot="1" x14ac:dyDescent="0.35">
      <c r="D189" s="105" t="s">
        <v>21</v>
      </c>
      <c r="E189" s="106"/>
      <c r="F189" s="106"/>
      <c r="G189" s="106"/>
      <c r="H189" s="62">
        <v>7607</v>
      </c>
      <c r="I189" s="62"/>
      <c r="J189" s="62"/>
      <c r="K189" s="62">
        <v>7883</v>
      </c>
      <c r="L189" s="62"/>
      <c r="M189" s="63"/>
    </row>
    <row r="190" spans="1:25" ht="15" thickBot="1" x14ac:dyDescent="0.35">
      <c r="D190" s="100" t="s">
        <v>1</v>
      </c>
      <c r="E190" s="101"/>
      <c r="F190" s="101"/>
      <c r="G190" s="101"/>
      <c r="H190" s="87">
        <v>95994</v>
      </c>
      <c r="I190" s="87"/>
      <c r="J190" s="87"/>
      <c r="K190" s="87">
        <v>96388</v>
      </c>
      <c r="L190" s="87"/>
      <c r="M190" s="88"/>
    </row>
    <row r="191" spans="1:25" x14ac:dyDescent="0.3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3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4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"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AC203" s="25"/>
    </row>
    <row r="204" spans="4:29" x14ac:dyDescent="0.3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3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9" spans="1:25" x14ac:dyDescent="0.3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</row>
    <row r="210" spans="1:25" x14ac:dyDescent="0.3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</row>
    <row r="211" spans="1:25" x14ac:dyDescent="0.3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</row>
    <row r="212" spans="1:25" x14ac:dyDescent="0.3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</row>
    <row r="215" spans="1:25" x14ac:dyDescent="0.3">
      <c r="A215" s="10" t="s">
        <v>144</v>
      </c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25" ht="15" thickBot="1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25" x14ac:dyDescent="0.3">
      <c r="D218" s="93" t="s">
        <v>49</v>
      </c>
      <c r="E218" s="94"/>
      <c r="F218" s="94"/>
      <c r="G218" s="102" t="str">
        <f>CONCATENATE(Arkusz18!A2," - ",Arkusz18!B2," r.")</f>
        <v>01.06.2023 - 30.06.2023 r.</v>
      </c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3"/>
    </row>
    <row r="219" spans="1:25" ht="31.5" customHeight="1" x14ac:dyDescent="0.3">
      <c r="D219" s="95"/>
      <c r="E219" s="96"/>
      <c r="F219" s="96"/>
      <c r="G219" s="97" t="s">
        <v>65</v>
      </c>
      <c r="H219" s="97"/>
      <c r="I219" s="97"/>
      <c r="J219" s="97" t="s">
        <v>90</v>
      </c>
      <c r="K219" s="97"/>
      <c r="L219" s="97"/>
      <c r="M219" s="97" t="s">
        <v>64</v>
      </c>
      <c r="N219" s="97"/>
      <c r="O219" s="97"/>
      <c r="P219" s="97" t="s">
        <v>89</v>
      </c>
      <c r="Q219" s="97"/>
      <c r="R219" s="104"/>
    </row>
    <row r="220" spans="1:25" x14ac:dyDescent="0.3">
      <c r="D220" s="262" t="s">
        <v>88</v>
      </c>
      <c r="E220" s="263"/>
      <c r="F220" s="263"/>
      <c r="G220" s="269">
        <f>Arkusz16!A2</f>
        <v>0</v>
      </c>
      <c r="H220" s="269"/>
      <c r="I220" s="269"/>
      <c r="J220" s="269">
        <f>Arkusz16!A3</f>
        <v>0</v>
      </c>
      <c r="K220" s="269"/>
      <c r="L220" s="269"/>
      <c r="M220" s="269">
        <f>Arkusz16!A4</f>
        <v>0</v>
      </c>
      <c r="N220" s="269"/>
      <c r="O220" s="269"/>
      <c r="P220" s="269">
        <f>Arkusz16!A5</f>
        <v>0</v>
      </c>
      <c r="Q220" s="269"/>
      <c r="R220" s="269"/>
    </row>
    <row r="221" spans="1:25" x14ac:dyDescent="0.3">
      <c r="D221" s="264" t="s">
        <v>51</v>
      </c>
      <c r="E221" s="265"/>
      <c r="F221" s="265"/>
      <c r="G221" s="266">
        <f>Arkusz16!A6</f>
        <v>474</v>
      </c>
      <c r="H221" s="266"/>
      <c r="I221" s="266"/>
      <c r="J221" s="272">
        <f>Arkusz16!A7</f>
        <v>1</v>
      </c>
      <c r="K221" s="273"/>
      <c r="L221" s="274"/>
      <c r="M221" s="272">
        <f>Arkusz16!A8</f>
        <v>0</v>
      </c>
      <c r="N221" s="273"/>
      <c r="O221" s="274"/>
      <c r="P221" s="272">
        <f>Arkusz16!A9</f>
        <v>0</v>
      </c>
      <c r="Q221" s="273"/>
      <c r="R221" s="274"/>
    </row>
    <row r="222" spans="1:25" ht="15" thickBot="1" x14ac:dyDescent="0.35">
      <c r="D222" s="122" t="s">
        <v>52</v>
      </c>
      <c r="E222" s="123"/>
      <c r="F222" s="123"/>
      <c r="G222" s="124">
        <f>Arkusz16!A10</f>
        <v>0</v>
      </c>
      <c r="H222" s="124"/>
      <c r="I222" s="124"/>
      <c r="J222" s="124">
        <f>Arkusz16!A11</f>
        <v>0</v>
      </c>
      <c r="K222" s="124"/>
      <c r="L222" s="124"/>
      <c r="M222" s="124">
        <f>Arkusz16!A12</f>
        <v>0</v>
      </c>
      <c r="N222" s="124"/>
      <c r="O222" s="124"/>
      <c r="P222" s="124">
        <f>Arkusz16!A13</f>
        <v>0</v>
      </c>
      <c r="Q222" s="124"/>
      <c r="R222" s="124"/>
    </row>
    <row r="223" spans="1:25" ht="15" thickBot="1" x14ac:dyDescent="0.35">
      <c r="D223" s="267" t="s">
        <v>50</v>
      </c>
      <c r="E223" s="268"/>
      <c r="F223" s="268"/>
      <c r="G223" s="91">
        <f>SUM(G220:I222)</f>
        <v>474</v>
      </c>
      <c r="H223" s="91"/>
      <c r="I223" s="91"/>
      <c r="J223" s="91">
        <f t="shared" ref="J223" si="5">SUM(J220:L222)</f>
        <v>1</v>
      </c>
      <c r="K223" s="91"/>
      <c r="L223" s="91"/>
      <c r="M223" s="91">
        <f t="shared" ref="M223" si="6">SUM(M220:O222)</f>
        <v>0</v>
      </c>
      <c r="N223" s="91"/>
      <c r="O223" s="91"/>
      <c r="P223" s="91">
        <f t="shared" ref="P223" si="7">SUM(P220:R222)</f>
        <v>0</v>
      </c>
      <c r="Q223" s="91"/>
      <c r="R223" s="92"/>
    </row>
    <row r="224" spans="1:25" x14ac:dyDescent="0.3">
      <c r="A224" s="39"/>
      <c r="B224" s="39"/>
      <c r="C224" s="39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</row>
    <row r="226" spans="1:25" ht="15" thickBot="1" x14ac:dyDescent="0.35"/>
    <row r="227" spans="1:25" x14ac:dyDescent="0.3">
      <c r="D227" s="93" t="s">
        <v>49</v>
      </c>
      <c r="E227" s="94"/>
      <c r="F227" s="94"/>
      <c r="G227" s="102" t="str">
        <f>CONCATENATE(Arkusz18!C2," - ",Arkusz18!B2," r.")</f>
        <v>01.01.2023 - 30.06.2023 r.</v>
      </c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3"/>
    </row>
    <row r="228" spans="1:25" ht="32.25" customHeight="1" x14ac:dyDescent="0.3">
      <c r="D228" s="95"/>
      <c r="E228" s="96"/>
      <c r="F228" s="96"/>
      <c r="G228" s="97" t="s">
        <v>65</v>
      </c>
      <c r="H228" s="97"/>
      <c r="I228" s="97"/>
      <c r="J228" s="97" t="s">
        <v>90</v>
      </c>
      <c r="K228" s="97"/>
      <c r="L228" s="97"/>
      <c r="M228" s="97" t="s">
        <v>64</v>
      </c>
      <c r="N228" s="97"/>
      <c r="O228" s="97"/>
      <c r="P228" s="97" t="s">
        <v>89</v>
      </c>
      <c r="Q228" s="97"/>
      <c r="R228" s="104"/>
    </row>
    <row r="229" spans="1:25" x14ac:dyDescent="0.3">
      <c r="D229" s="262" t="s">
        <v>88</v>
      </c>
      <c r="E229" s="263"/>
      <c r="F229" s="263"/>
      <c r="G229" s="269">
        <f>Arkusz17!A2</f>
        <v>0</v>
      </c>
      <c r="H229" s="269"/>
      <c r="I229" s="269"/>
      <c r="J229" s="269">
        <f>Arkusz17!A3</f>
        <v>0</v>
      </c>
      <c r="K229" s="269"/>
      <c r="L229" s="269"/>
      <c r="M229" s="269">
        <f>Arkusz17!A4</f>
        <v>0</v>
      </c>
      <c r="N229" s="269"/>
      <c r="O229" s="269"/>
      <c r="P229" s="269">
        <f>Arkusz17!A5</f>
        <v>0</v>
      </c>
      <c r="Q229" s="269"/>
      <c r="R229" s="269"/>
    </row>
    <row r="230" spans="1:25" x14ac:dyDescent="0.3">
      <c r="D230" s="264" t="s">
        <v>51</v>
      </c>
      <c r="E230" s="265"/>
      <c r="F230" s="265"/>
      <c r="G230" s="266">
        <f>Arkusz17!A6</f>
        <v>3122</v>
      </c>
      <c r="H230" s="266"/>
      <c r="I230" s="266"/>
      <c r="J230" s="266">
        <f>Arkusz17!A7</f>
        <v>5</v>
      </c>
      <c r="K230" s="266"/>
      <c r="L230" s="266"/>
      <c r="M230" s="266">
        <f>Arkusz17!A8</f>
        <v>0</v>
      </c>
      <c r="N230" s="266"/>
      <c r="O230" s="266"/>
      <c r="P230" s="266">
        <f>Arkusz17!A9</f>
        <v>0</v>
      </c>
      <c r="Q230" s="266"/>
      <c r="R230" s="266"/>
    </row>
    <row r="231" spans="1:25" ht="15" thickBot="1" x14ac:dyDescent="0.35">
      <c r="D231" s="122" t="s">
        <v>52</v>
      </c>
      <c r="E231" s="123"/>
      <c r="F231" s="123"/>
      <c r="G231" s="124">
        <f>Arkusz17!A10</f>
        <v>0</v>
      </c>
      <c r="H231" s="124"/>
      <c r="I231" s="124"/>
      <c r="J231" s="124">
        <f>Arkusz17!A11</f>
        <v>0</v>
      </c>
      <c r="K231" s="124"/>
      <c r="L231" s="124"/>
      <c r="M231" s="124">
        <f>Arkusz17!A12</f>
        <v>0</v>
      </c>
      <c r="N231" s="124"/>
      <c r="O231" s="124"/>
      <c r="P231" s="124">
        <f>Arkusz17!A13</f>
        <v>0</v>
      </c>
      <c r="Q231" s="124"/>
      <c r="R231" s="124"/>
    </row>
    <row r="232" spans="1:25" ht="15" thickBot="1" x14ac:dyDescent="0.35">
      <c r="D232" s="267" t="s">
        <v>50</v>
      </c>
      <c r="E232" s="268"/>
      <c r="F232" s="268"/>
      <c r="G232" s="91">
        <f>SUM(G229:I231)</f>
        <v>3122</v>
      </c>
      <c r="H232" s="91"/>
      <c r="I232" s="91"/>
      <c r="J232" s="91">
        <f t="shared" ref="J232" si="8">SUM(J229:L231)</f>
        <v>5</v>
      </c>
      <c r="K232" s="91"/>
      <c r="L232" s="91"/>
      <c r="M232" s="91">
        <f t="shared" ref="M232" si="9">SUM(M229:O231)</f>
        <v>0</v>
      </c>
      <c r="N232" s="91"/>
      <c r="O232" s="91"/>
      <c r="P232" s="91">
        <f t="shared" ref="P232" si="10">SUM(P229:R231)</f>
        <v>0</v>
      </c>
      <c r="Q232" s="91"/>
      <c r="R232" s="92"/>
    </row>
    <row r="235" spans="1:25" x14ac:dyDescent="0.3">
      <c r="A235" s="12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</row>
    <row r="236" spans="1:25" x14ac:dyDescent="0.3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</row>
    <row r="237" spans="1:25" x14ac:dyDescent="0.3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</row>
    <row r="238" spans="1:25" x14ac:dyDescent="0.3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</row>
    <row r="241" spans="1:22" ht="18" x14ac:dyDescent="0.3">
      <c r="A241" s="8" t="s">
        <v>67</v>
      </c>
      <c r="F241" s="9"/>
    </row>
    <row r="242" spans="1:22" x14ac:dyDescent="0.3">
      <c r="F242" s="9"/>
    </row>
    <row r="243" spans="1:22" x14ac:dyDescent="0.3">
      <c r="A243" s="186" t="s">
        <v>145</v>
      </c>
      <c r="B243" s="18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</row>
    <row r="244" spans="1:22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2" ht="15" thickBot="1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2" x14ac:dyDescent="0.3">
      <c r="C246" s="197" t="s">
        <v>0</v>
      </c>
      <c r="D246" s="198"/>
      <c r="E246" s="198"/>
      <c r="F246" s="198"/>
      <c r="G246" s="275" t="str">
        <f>CONCATENATE(Arkusz18!A2," - ",Arkusz18!B2," r.")</f>
        <v>01.06.2023 - 30.06.2023 r.</v>
      </c>
      <c r="H246" s="276"/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7"/>
    </row>
    <row r="247" spans="1:22" x14ac:dyDescent="0.3">
      <c r="C247" s="199"/>
      <c r="D247" s="185"/>
      <c r="E247" s="185"/>
      <c r="F247" s="185"/>
      <c r="G247" s="191" t="s">
        <v>31</v>
      </c>
      <c r="H247" s="192"/>
      <c r="I247" s="192"/>
      <c r="J247" s="193"/>
      <c r="K247" s="191" t="s">
        <v>32</v>
      </c>
      <c r="L247" s="192"/>
      <c r="M247" s="192"/>
      <c r="N247" s="193"/>
      <c r="O247" s="191" t="s">
        <v>103</v>
      </c>
      <c r="P247" s="192"/>
      <c r="Q247" s="192"/>
      <c r="R247" s="193"/>
      <c r="S247" s="191" t="s">
        <v>55</v>
      </c>
      <c r="T247" s="192"/>
      <c r="U247" s="192"/>
      <c r="V247" s="280"/>
    </row>
    <row r="248" spans="1:22" x14ac:dyDescent="0.3">
      <c r="C248" s="199"/>
      <c r="D248" s="185"/>
      <c r="E248" s="185"/>
      <c r="F248" s="185"/>
      <c r="G248" s="256" t="s">
        <v>30</v>
      </c>
      <c r="H248" s="257"/>
      <c r="I248" s="191" t="s">
        <v>10</v>
      </c>
      <c r="J248" s="193"/>
      <c r="K248" s="256" t="s">
        <v>33</v>
      </c>
      <c r="L248" s="257"/>
      <c r="M248" s="191" t="s">
        <v>10</v>
      </c>
      <c r="N248" s="193"/>
      <c r="O248" s="256" t="s">
        <v>30</v>
      </c>
      <c r="P248" s="257"/>
      <c r="Q248" s="191" t="s">
        <v>10</v>
      </c>
      <c r="R248" s="193"/>
      <c r="S248" s="256" t="s">
        <v>30</v>
      </c>
      <c r="T248" s="257"/>
      <c r="U248" s="191" t="s">
        <v>10</v>
      </c>
      <c r="V248" s="280"/>
    </row>
    <row r="249" spans="1:22" x14ac:dyDescent="0.3">
      <c r="C249" s="150" t="str">
        <f>Arkusz2!B2</f>
        <v>BIAŁORUŚ</v>
      </c>
      <c r="D249" s="151"/>
      <c r="E249" s="151"/>
      <c r="F249" s="151"/>
      <c r="G249" s="200">
        <f>Arkusz2!F2</f>
        <v>229</v>
      </c>
      <c r="H249" s="201"/>
      <c r="I249" s="200">
        <f>Arkusz2!F8</f>
        <v>295</v>
      </c>
      <c r="J249" s="201"/>
      <c r="K249" s="200">
        <f>SUM(Arkusz2!F14,-G249)</f>
        <v>2</v>
      </c>
      <c r="L249" s="201"/>
      <c r="M249" s="200">
        <f>SUM(Arkusz2!F20,-I249)</f>
        <v>5</v>
      </c>
      <c r="N249" s="201"/>
      <c r="O249" s="200">
        <f>Arkusz2!F26</f>
        <v>2</v>
      </c>
      <c r="P249" s="201"/>
      <c r="Q249" s="200">
        <f>Arkusz2!F32</f>
        <v>2</v>
      </c>
      <c r="R249" s="201"/>
      <c r="S249" s="200">
        <f>SUM(Arkusz2!F14,O249)</f>
        <v>233</v>
      </c>
      <c r="T249" s="201"/>
      <c r="U249" s="200">
        <f>SUM(Arkusz2!F20,Q249)</f>
        <v>302</v>
      </c>
      <c r="V249" s="271"/>
    </row>
    <row r="250" spans="1:22" x14ac:dyDescent="0.3">
      <c r="C250" s="243" t="str">
        <f>Arkusz2!B3</f>
        <v>ROSJA</v>
      </c>
      <c r="D250" s="244"/>
      <c r="E250" s="244"/>
      <c r="F250" s="244"/>
      <c r="G250" s="202">
        <f>Arkusz2!F3</f>
        <v>36</v>
      </c>
      <c r="H250" s="203"/>
      <c r="I250" s="202">
        <f>Arkusz2!F9</f>
        <v>80</v>
      </c>
      <c r="J250" s="203"/>
      <c r="K250" s="202">
        <f>SUM(Arkusz2!F15,-G250)</f>
        <v>31</v>
      </c>
      <c r="L250" s="203"/>
      <c r="M250" s="202">
        <f>SUM(Arkusz2!F21,-I250)</f>
        <v>64</v>
      </c>
      <c r="N250" s="203"/>
      <c r="O250" s="202">
        <f>Arkusz2!F27</f>
        <v>9</v>
      </c>
      <c r="P250" s="203"/>
      <c r="Q250" s="202">
        <f>Arkusz2!F33</f>
        <v>21</v>
      </c>
      <c r="R250" s="203"/>
      <c r="S250" s="202">
        <f>SUM(Arkusz2!F15,O250)</f>
        <v>76</v>
      </c>
      <c r="T250" s="203"/>
      <c r="U250" s="202">
        <f>SUM(Arkusz2!F21,Q250)</f>
        <v>165</v>
      </c>
      <c r="V250" s="270"/>
    </row>
    <row r="251" spans="1:22" x14ac:dyDescent="0.3">
      <c r="C251" s="150" t="str">
        <f>Arkusz2!B4</f>
        <v>UKRAINA</v>
      </c>
      <c r="D251" s="151"/>
      <c r="E251" s="151"/>
      <c r="F251" s="151"/>
      <c r="G251" s="200">
        <f>Arkusz2!F4</f>
        <v>95</v>
      </c>
      <c r="H251" s="201"/>
      <c r="I251" s="200">
        <f>Arkusz2!F10</f>
        <v>134</v>
      </c>
      <c r="J251" s="201"/>
      <c r="K251" s="200">
        <f>SUM(Arkusz2!F16,-G251)</f>
        <v>7</v>
      </c>
      <c r="L251" s="201"/>
      <c r="M251" s="200">
        <f>SUM(Arkusz2!F22,-I251)</f>
        <v>13</v>
      </c>
      <c r="N251" s="201"/>
      <c r="O251" s="200">
        <f>Arkusz2!F28</f>
        <v>1</v>
      </c>
      <c r="P251" s="201"/>
      <c r="Q251" s="200">
        <f>Arkusz2!F34</f>
        <v>1</v>
      </c>
      <c r="R251" s="201"/>
      <c r="S251" s="200">
        <f>SUM(Arkusz2!F16,O251)</f>
        <v>103</v>
      </c>
      <c r="T251" s="201"/>
      <c r="U251" s="200">
        <f>SUM(Arkusz2!F22,Q251)</f>
        <v>148</v>
      </c>
      <c r="V251" s="271"/>
    </row>
    <row r="252" spans="1:22" x14ac:dyDescent="0.3">
      <c r="C252" s="243" t="str">
        <f>Arkusz2!B5</f>
        <v>TURCJA</v>
      </c>
      <c r="D252" s="244"/>
      <c r="E252" s="244"/>
      <c r="F252" s="244"/>
      <c r="G252" s="202">
        <f>Arkusz2!F5</f>
        <v>9</v>
      </c>
      <c r="H252" s="203"/>
      <c r="I252" s="202">
        <f>Arkusz2!F11</f>
        <v>18</v>
      </c>
      <c r="J252" s="203"/>
      <c r="K252" s="202">
        <f>SUM(Arkusz2!F17,-G252)</f>
        <v>0</v>
      </c>
      <c r="L252" s="203"/>
      <c r="M252" s="202">
        <f>SUM(Arkusz2!F23,-I252)</f>
        <v>0</v>
      </c>
      <c r="N252" s="203"/>
      <c r="O252" s="202">
        <f>Arkusz2!F29</f>
        <v>0</v>
      </c>
      <c r="P252" s="203"/>
      <c r="Q252" s="202">
        <f>Arkusz2!F35</f>
        <v>0</v>
      </c>
      <c r="R252" s="203"/>
      <c r="S252" s="202">
        <f>SUM(Arkusz2!F17,O252)</f>
        <v>9</v>
      </c>
      <c r="T252" s="203"/>
      <c r="U252" s="202">
        <f>SUM(Arkusz2!F23,Q252)</f>
        <v>18</v>
      </c>
      <c r="V252" s="270"/>
    </row>
    <row r="253" spans="1:22" x14ac:dyDescent="0.3">
      <c r="C253" s="150" t="str">
        <f>Arkusz2!B6</f>
        <v>INDIE</v>
      </c>
      <c r="D253" s="151"/>
      <c r="E253" s="151"/>
      <c r="F253" s="151"/>
      <c r="G253" s="200">
        <f>Arkusz2!F6</f>
        <v>11</v>
      </c>
      <c r="H253" s="201"/>
      <c r="I253" s="200">
        <f>Arkusz2!F12</f>
        <v>11</v>
      </c>
      <c r="J253" s="201"/>
      <c r="K253" s="200">
        <f>SUM(Arkusz2!F18,-G253)</f>
        <v>2</v>
      </c>
      <c r="L253" s="201"/>
      <c r="M253" s="200">
        <f>SUM(Arkusz2!F24,-I253)</f>
        <v>3</v>
      </c>
      <c r="N253" s="201"/>
      <c r="O253" s="200">
        <f>Arkusz2!F30</f>
        <v>0</v>
      </c>
      <c r="P253" s="201"/>
      <c r="Q253" s="200">
        <f>Arkusz2!F36</f>
        <v>0</v>
      </c>
      <c r="R253" s="201"/>
      <c r="S253" s="200">
        <f>SUM(Arkusz2!F18,O253)</f>
        <v>13</v>
      </c>
      <c r="T253" s="201"/>
      <c r="U253" s="200">
        <f>SUM(Arkusz2!F24,Q253)</f>
        <v>14</v>
      </c>
      <c r="V253" s="271"/>
    </row>
    <row r="254" spans="1:22" ht="15" thickBot="1" x14ac:dyDescent="0.35">
      <c r="C254" s="245" t="str">
        <f>Arkusz2!B7</f>
        <v>Pozostałe</v>
      </c>
      <c r="D254" s="246"/>
      <c r="E254" s="246"/>
      <c r="F254" s="246"/>
      <c r="G254" s="147">
        <f>Arkusz2!F7</f>
        <v>76</v>
      </c>
      <c r="H254" s="148"/>
      <c r="I254" s="147">
        <f>Arkusz2!F13</f>
        <v>84</v>
      </c>
      <c r="J254" s="148"/>
      <c r="K254" s="147">
        <f>SUM(Arkusz2!F19,-G254)</f>
        <v>36</v>
      </c>
      <c r="L254" s="148"/>
      <c r="M254" s="147">
        <f>SUM(Arkusz2!F25,-I254)</f>
        <v>40</v>
      </c>
      <c r="N254" s="148"/>
      <c r="O254" s="147">
        <f>Arkusz2!F31</f>
        <v>5</v>
      </c>
      <c r="P254" s="148"/>
      <c r="Q254" s="147">
        <f>Arkusz2!F37</f>
        <v>5</v>
      </c>
      <c r="R254" s="148"/>
      <c r="S254" s="147">
        <f>SUM(Arkusz2!F19,O254)</f>
        <v>117</v>
      </c>
      <c r="T254" s="148"/>
      <c r="U254" s="147">
        <f>SUM(Arkusz2!F25,Q254)</f>
        <v>129</v>
      </c>
      <c r="V254" s="196"/>
    </row>
    <row r="255" spans="1:22" ht="15" thickBot="1" x14ac:dyDescent="0.35">
      <c r="C255" s="254" t="s">
        <v>1</v>
      </c>
      <c r="D255" s="255"/>
      <c r="E255" s="255"/>
      <c r="F255" s="255"/>
      <c r="G255" s="145">
        <f>SUM(G249:G254)</f>
        <v>456</v>
      </c>
      <c r="H255" s="146"/>
      <c r="I255" s="145">
        <f>SUM(I249:I254)</f>
        <v>622</v>
      </c>
      <c r="J255" s="146"/>
      <c r="K255" s="145">
        <f>SUM(K249:K254)</f>
        <v>78</v>
      </c>
      <c r="L255" s="146"/>
      <c r="M255" s="145">
        <f>SUM(M249:M254)</f>
        <v>125</v>
      </c>
      <c r="N255" s="146"/>
      <c r="O255" s="145">
        <f>SUM(O249:O254)</f>
        <v>17</v>
      </c>
      <c r="P255" s="146"/>
      <c r="Q255" s="145">
        <f>SUM(Q249:Q254)</f>
        <v>29</v>
      </c>
      <c r="R255" s="146"/>
      <c r="S255" s="145">
        <f>SUM(S249:S254)</f>
        <v>551</v>
      </c>
      <c r="T255" s="146"/>
      <c r="U255" s="145">
        <f>SUM(U249:U254)</f>
        <v>776</v>
      </c>
      <c r="V255" s="194"/>
    </row>
    <row r="259" spans="1:19" x14ac:dyDescent="0.3">
      <c r="M259" s="11"/>
      <c r="N259" s="11"/>
      <c r="O259" s="11"/>
      <c r="P259" s="11"/>
      <c r="Q259" s="11"/>
      <c r="R259" s="11"/>
      <c r="S259" s="11"/>
    </row>
    <row r="260" spans="1:19" x14ac:dyDescent="0.3">
      <c r="M260" s="11"/>
      <c r="N260" s="11"/>
      <c r="O260" s="11"/>
      <c r="P260" s="11"/>
      <c r="Q260" s="11"/>
      <c r="R260" s="11"/>
      <c r="S260" s="11"/>
    </row>
    <row r="261" spans="1:19" x14ac:dyDescent="0.3">
      <c r="M261" s="11"/>
      <c r="N261" s="11"/>
      <c r="O261" s="11"/>
      <c r="P261" s="11"/>
      <c r="Q261" s="11"/>
      <c r="R261" s="11"/>
      <c r="S261" s="11"/>
    </row>
    <row r="262" spans="1:19" x14ac:dyDescent="0.3">
      <c r="M262" s="11"/>
      <c r="N262" s="11"/>
      <c r="O262" s="11"/>
      <c r="P262" s="11"/>
      <c r="Q262" s="11"/>
      <c r="R262" s="11"/>
      <c r="S262" s="11"/>
    </row>
    <row r="263" spans="1:19" x14ac:dyDescent="0.3">
      <c r="M263" s="11"/>
      <c r="N263" s="11"/>
      <c r="O263" s="11"/>
      <c r="P263" s="11"/>
      <c r="Q263" s="11"/>
      <c r="R263" s="11"/>
      <c r="S263" s="11"/>
    </row>
    <row r="264" spans="1:19" x14ac:dyDescent="0.3">
      <c r="M264" s="11"/>
      <c r="N264" s="11"/>
      <c r="O264" s="11"/>
      <c r="P264" s="11"/>
      <c r="Q264" s="11"/>
      <c r="R264" s="11"/>
      <c r="S264" s="11"/>
    </row>
    <row r="265" spans="1:19" x14ac:dyDescent="0.3">
      <c r="M265" s="11"/>
      <c r="N265" s="11"/>
      <c r="O265" s="11"/>
      <c r="P265" s="11"/>
      <c r="Q265" s="11"/>
      <c r="R265" s="11"/>
      <c r="S265" s="11"/>
    </row>
    <row r="266" spans="1:19" x14ac:dyDescent="0.3">
      <c r="M266" s="11"/>
      <c r="N266" s="11"/>
      <c r="O266" s="11"/>
      <c r="P266" s="11"/>
      <c r="Q266" s="11"/>
      <c r="R266" s="11"/>
      <c r="S266" s="11"/>
    </row>
    <row r="267" spans="1:19" x14ac:dyDescent="0.3">
      <c r="D267" s="195"/>
      <c r="E267" s="195"/>
    </row>
    <row r="271" spans="1:19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</row>
    <row r="277" spans="1:23" ht="15" thickBot="1" x14ac:dyDescent="0.35"/>
    <row r="278" spans="1:23" x14ac:dyDescent="0.3">
      <c r="C278" s="197" t="s">
        <v>0</v>
      </c>
      <c r="D278" s="198"/>
      <c r="E278" s="198"/>
      <c r="F278" s="198"/>
      <c r="G278" s="187" t="str">
        <f>CONCATENATE(Arkusz18!C2," - ",Arkusz18!B2," r.")</f>
        <v>01.01.2023 - 30.06.2023 r.</v>
      </c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8"/>
    </row>
    <row r="279" spans="1:23" x14ac:dyDescent="0.3">
      <c r="C279" s="199"/>
      <c r="D279" s="185"/>
      <c r="E279" s="185"/>
      <c r="F279" s="185"/>
      <c r="G279" s="185" t="s">
        <v>31</v>
      </c>
      <c r="H279" s="185"/>
      <c r="I279" s="185"/>
      <c r="J279" s="185"/>
      <c r="K279" s="185" t="s">
        <v>32</v>
      </c>
      <c r="L279" s="185"/>
      <c r="M279" s="185"/>
      <c r="N279" s="185"/>
      <c r="O279" s="185" t="s">
        <v>135</v>
      </c>
      <c r="P279" s="185"/>
      <c r="Q279" s="185"/>
      <c r="R279" s="185"/>
      <c r="S279" s="185" t="s">
        <v>55</v>
      </c>
      <c r="T279" s="185"/>
      <c r="U279" s="185"/>
      <c r="V279" s="189"/>
    </row>
    <row r="280" spans="1:23" x14ac:dyDescent="0.3">
      <c r="C280" s="199"/>
      <c r="D280" s="185"/>
      <c r="E280" s="185"/>
      <c r="F280" s="185"/>
      <c r="G280" s="190" t="s">
        <v>30</v>
      </c>
      <c r="H280" s="190"/>
      <c r="I280" s="185" t="s">
        <v>10</v>
      </c>
      <c r="J280" s="185"/>
      <c r="K280" s="190" t="s">
        <v>33</v>
      </c>
      <c r="L280" s="190"/>
      <c r="M280" s="185" t="s">
        <v>10</v>
      </c>
      <c r="N280" s="185"/>
      <c r="O280" s="190" t="s">
        <v>30</v>
      </c>
      <c r="P280" s="190"/>
      <c r="Q280" s="185" t="s">
        <v>10</v>
      </c>
      <c r="R280" s="185"/>
      <c r="S280" s="190" t="s">
        <v>30</v>
      </c>
      <c r="T280" s="190"/>
      <c r="U280" s="185" t="s">
        <v>10</v>
      </c>
      <c r="V280" s="189"/>
    </row>
    <row r="281" spans="1:23" x14ac:dyDescent="0.3">
      <c r="C281" s="150" t="str">
        <f>Arkusz3!B2</f>
        <v>BIAŁORUŚ</v>
      </c>
      <c r="D281" s="151"/>
      <c r="E281" s="151"/>
      <c r="F281" s="151"/>
      <c r="G281" s="141">
        <f>Arkusz3!F2</f>
        <v>1233</v>
      </c>
      <c r="H281" s="141"/>
      <c r="I281" s="141">
        <v>1569</v>
      </c>
      <c r="J281" s="141"/>
      <c r="K281" s="141">
        <f>SUM(Arkusz3!F14,-G281)</f>
        <v>26</v>
      </c>
      <c r="L281" s="141"/>
      <c r="M281" s="141">
        <v>55</v>
      </c>
      <c r="N281" s="141"/>
      <c r="O281" s="141">
        <f>Arkusz3!F26</f>
        <v>6</v>
      </c>
      <c r="P281" s="141"/>
      <c r="Q281" s="141">
        <f>Arkusz3!F32</f>
        <v>7</v>
      </c>
      <c r="R281" s="141"/>
      <c r="S281" s="141">
        <f>SUM(Arkusz3!F14,O281)</f>
        <v>1265</v>
      </c>
      <c r="T281" s="141"/>
      <c r="U281" s="141">
        <v>1631</v>
      </c>
      <c r="V281" s="171"/>
    </row>
    <row r="282" spans="1:23" x14ac:dyDescent="0.3">
      <c r="C282" s="243" t="str">
        <f>Arkusz3!B3</f>
        <v>ROSJA</v>
      </c>
      <c r="D282" s="244"/>
      <c r="E282" s="244"/>
      <c r="F282" s="244"/>
      <c r="G282" s="143">
        <f>Arkusz3!F3</f>
        <v>251</v>
      </c>
      <c r="H282" s="143"/>
      <c r="I282" s="143">
        <v>469</v>
      </c>
      <c r="J282" s="143"/>
      <c r="K282" s="143">
        <f>SUM(Arkusz3!F15,-G282)</f>
        <v>144</v>
      </c>
      <c r="L282" s="143"/>
      <c r="M282" s="143">
        <v>308</v>
      </c>
      <c r="N282" s="143"/>
      <c r="O282" s="143">
        <f>Arkusz3!F27</f>
        <v>40</v>
      </c>
      <c r="P282" s="143"/>
      <c r="Q282" s="143">
        <f>Arkusz3!F33</f>
        <v>100</v>
      </c>
      <c r="R282" s="143"/>
      <c r="S282" s="143">
        <f>SUM(Arkusz3!F15,O282)</f>
        <v>435</v>
      </c>
      <c r="T282" s="143"/>
      <c r="U282" s="143">
        <v>877</v>
      </c>
      <c r="V282" s="170"/>
    </row>
    <row r="283" spans="1:23" x14ac:dyDescent="0.3">
      <c r="C283" s="150" t="str">
        <f>Arkusz3!B4</f>
        <v>UKRAINA</v>
      </c>
      <c r="D283" s="151"/>
      <c r="E283" s="151"/>
      <c r="F283" s="151"/>
      <c r="G283" s="141">
        <f>Arkusz3!F4</f>
        <v>482</v>
      </c>
      <c r="H283" s="141"/>
      <c r="I283" s="141">
        <v>662</v>
      </c>
      <c r="J283" s="141"/>
      <c r="K283" s="141">
        <f>SUM(Arkusz3!F16,-G283)</f>
        <v>24</v>
      </c>
      <c r="L283" s="141"/>
      <c r="M283" s="141">
        <v>53</v>
      </c>
      <c r="N283" s="141"/>
      <c r="O283" s="141">
        <f>Arkusz3!F28</f>
        <v>16</v>
      </c>
      <c r="P283" s="141"/>
      <c r="Q283" s="141">
        <f>Arkusz3!F34</f>
        <v>20</v>
      </c>
      <c r="R283" s="141"/>
      <c r="S283" s="141">
        <f>SUM(Arkusz3!F16,O283)</f>
        <v>522</v>
      </c>
      <c r="T283" s="141"/>
      <c r="U283" s="141">
        <v>735</v>
      </c>
      <c r="V283" s="171"/>
    </row>
    <row r="284" spans="1:23" x14ac:dyDescent="0.3">
      <c r="C284" s="243" t="str">
        <f>Arkusz3!B5</f>
        <v>EGIPT</v>
      </c>
      <c r="D284" s="244"/>
      <c r="E284" s="244"/>
      <c r="F284" s="244"/>
      <c r="G284" s="143">
        <f>Arkusz3!F5</f>
        <v>83</v>
      </c>
      <c r="H284" s="143"/>
      <c r="I284" s="143">
        <f>Arkusz3!F11</f>
        <v>119</v>
      </c>
      <c r="J284" s="143"/>
      <c r="K284" s="143">
        <f>SUM(Arkusz3!F17,-G284)</f>
        <v>10</v>
      </c>
      <c r="L284" s="143"/>
      <c r="M284" s="143">
        <f>SUM(Arkusz3!F23,-I284)</f>
        <v>12</v>
      </c>
      <c r="N284" s="143"/>
      <c r="O284" s="143">
        <f>Arkusz3!F29</f>
        <v>0</v>
      </c>
      <c r="P284" s="143"/>
      <c r="Q284" s="143">
        <f>Arkusz3!F35</f>
        <v>0</v>
      </c>
      <c r="R284" s="143"/>
      <c r="S284" s="143">
        <f>SUM(Arkusz3!F17,O284)</f>
        <v>93</v>
      </c>
      <c r="T284" s="143"/>
      <c r="U284" s="143">
        <f>SUM(Arkusz3!F23,Q284)</f>
        <v>131</v>
      </c>
      <c r="V284" s="170"/>
    </row>
    <row r="285" spans="1:23" x14ac:dyDescent="0.3">
      <c r="C285" s="150" t="str">
        <f>Arkusz3!B6</f>
        <v>AFGANISTAN</v>
      </c>
      <c r="D285" s="151"/>
      <c r="E285" s="151"/>
      <c r="F285" s="151"/>
      <c r="G285" s="141">
        <f>Arkusz3!F6</f>
        <v>70</v>
      </c>
      <c r="H285" s="141"/>
      <c r="I285" s="141">
        <f>Arkusz3!F12</f>
        <v>86</v>
      </c>
      <c r="J285" s="141"/>
      <c r="K285" s="141">
        <f>SUM(Arkusz3!F18,-G285)</f>
        <v>6</v>
      </c>
      <c r="L285" s="141"/>
      <c r="M285" s="141">
        <f>SUM(Arkusz3!F24,-I285)</f>
        <v>8</v>
      </c>
      <c r="N285" s="141"/>
      <c r="O285" s="141">
        <f>Arkusz3!F30</f>
        <v>5</v>
      </c>
      <c r="P285" s="141"/>
      <c r="Q285" s="141">
        <f>Arkusz3!F36</f>
        <v>5</v>
      </c>
      <c r="R285" s="141"/>
      <c r="S285" s="141">
        <f>SUM(Arkusz3!F18,O285)</f>
        <v>81</v>
      </c>
      <c r="T285" s="141"/>
      <c r="U285" s="141">
        <f>SUM(Arkusz3!F24,Q285)</f>
        <v>99</v>
      </c>
      <c r="V285" s="171"/>
    </row>
    <row r="286" spans="1:23" ht="15" thickBot="1" x14ac:dyDescent="0.35">
      <c r="C286" s="245" t="str">
        <f>Arkusz3!B7</f>
        <v>Pozostałe</v>
      </c>
      <c r="D286" s="246"/>
      <c r="E286" s="246"/>
      <c r="F286" s="246"/>
      <c r="G286" s="144">
        <f>Arkusz3!F7</f>
        <v>440</v>
      </c>
      <c r="H286" s="144"/>
      <c r="I286" s="144">
        <f>Arkusz3!F13</f>
        <v>534</v>
      </c>
      <c r="J286" s="144"/>
      <c r="K286" s="144">
        <f>SUM(Arkusz3!F19,-G286)</f>
        <v>142</v>
      </c>
      <c r="L286" s="144"/>
      <c r="M286" s="144">
        <f>SUM(Arkusz3!F25,-I286)</f>
        <v>234</v>
      </c>
      <c r="N286" s="144"/>
      <c r="O286" s="144">
        <f>Arkusz3!F31</f>
        <v>51</v>
      </c>
      <c r="P286" s="144"/>
      <c r="Q286" s="144">
        <f>Arkusz3!F37</f>
        <v>74</v>
      </c>
      <c r="R286" s="144"/>
      <c r="S286" s="144">
        <f>SUM(Arkusz3!F19,O286)</f>
        <v>633</v>
      </c>
      <c r="T286" s="144"/>
      <c r="U286" s="144">
        <f>SUM(Arkusz3!F25,Q286)</f>
        <v>842</v>
      </c>
      <c r="V286" s="174"/>
    </row>
    <row r="287" spans="1:23" x14ac:dyDescent="0.3">
      <c r="C287" s="247" t="s">
        <v>1</v>
      </c>
      <c r="D287" s="248"/>
      <c r="E287" s="248"/>
      <c r="F287" s="248"/>
      <c r="G287" s="142">
        <f>SUM(G281:G286)</f>
        <v>2559</v>
      </c>
      <c r="H287" s="142"/>
      <c r="I287" s="142">
        <f>SUM(I281:I286)</f>
        <v>3439</v>
      </c>
      <c r="J287" s="142"/>
      <c r="K287" s="142">
        <f>SUM(K281:K286)</f>
        <v>352</v>
      </c>
      <c r="L287" s="142"/>
      <c r="M287" s="142">
        <f>SUM(M281:M286)</f>
        <v>670</v>
      </c>
      <c r="N287" s="142"/>
      <c r="O287" s="142">
        <f>SUM(O281:O286)</f>
        <v>118</v>
      </c>
      <c r="P287" s="142"/>
      <c r="Q287" s="142">
        <f>SUM(Q281:Q286)</f>
        <v>206</v>
      </c>
      <c r="R287" s="142"/>
      <c r="S287" s="142">
        <f>SUM(S281:S286)</f>
        <v>3029</v>
      </c>
      <c r="T287" s="142"/>
      <c r="U287" s="142">
        <f>SUM(U281:U286)</f>
        <v>4315</v>
      </c>
      <c r="V287" s="278"/>
    </row>
    <row r="288" spans="1:23" x14ac:dyDescent="0.3">
      <c r="A288" s="4"/>
      <c r="B288" s="12"/>
      <c r="C288" s="13"/>
      <c r="D288" s="13"/>
      <c r="E288" s="13"/>
      <c r="F288" s="13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2"/>
    </row>
    <row r="289" spans="1:26" x14ac:dyDescent="0.3">
      <c r="A289" s="249" t="s">
        <v>138</v>
      </c>
      <c r="B289" s="249"/>
      <c r="C289" s="249"/>
      <c r="D289" s="249"/>
      <c r="E289" s="249"/>
      <c r="F289" s="249"/>
      <c r="G289" s="249"/>
      <c r="H289" s="249"/>
      <c r="I289" s="249"/>
      <c r="J289" s="249"/>
      <c r="K289" s="249"/>
      <c r="L289" s="249"/>
      <c r="M289" s="249"/>
      <c r="N289" s="249"/>
      <c r="O289" s="249"/>
      <c r="P289" s="249"/>
      <c r="Q289" s="249"/>
      <c r="R289" s="249"/>
      <c r="S289" s="249"/>
      <c r="T289" s="249"/>
      <c r="U289" s="249"/>
      <c r="V289" s="249"/>
      <c r="W289" s="249"/>
      <c r="X289" s="249"/>
      <c r="Y289" s="249"/>
      <c r="Z289" s="249"/>
    </row>
    <row r="290" spans="1:26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6"/>
      <c r="Z290" s="15"/>
    </row>
    <row r="294" spans="1:26" x14ac:dyDescent="0.3">
      <c r="M294" s="11"/>
      <c r="N294" s="11"/>
      <c r="O294" s="11"/>
      <c r="P294" s="11"/>
      <c r="Q294" s="11"/>
      <c r="R294" s="11"/>
      <c r="S294" s="11"/>
    </row>
    <row r="295" spans="1:26" x14ac:dyDescent="0.3">
      <c r="M295" s="11"/>
      <c r="N295" s="11"/>
      <c r="O295" s="11"/>
      <c r="P295" s="11"/>
      <c r="Q295" s="11"/>
      <c r="R295" s="11"/>
      <c r="S295" s="11"/>
    </row>
    <row r="296" spans="1:26" x14ac:dyDescent="0.3">
      <c r="M296" s="11"/>
      <c r="N296" s="11"/>
      <c r="O296" s="11"/>
      <c r="P296" s="11"/>
      <c r="Q296" s="11"/>
      <c r="R296" s="11"/>
      <c r="S296" s="11"/>
    </row>
    <row r="297" spans="1:26" x14ac:dyDescent="0.3">
      <c r="M297" s="11"/>
      <c r="N297" s="11"/>
      <c r="O297" s="11"/>
      <c r="P297" s="11"/>
      <c r="Q297" s="11"/>
      <c r="R297" s="11"/>
      <c r="S297" s="11"/>
    </row>
    <row r="298" spans="1:26" x14ac:dyDescent="0.3">
      <c r="M298" s="11"/>
      <c r="N298" s="11"/>
      <c r="O298" s="11"/>
      <c r="P298" s="11"/>
      <c r="Q298" s="11"/>
      <c r="R298" s="11"/>
      <c r="S298" s="11"/>
    </row>
    <row r="299" spans="1:26" x14ac:dyDescent="0.3">
      <c r="M299" s="11"/>
      <c r="N299" s="11"/>
      <c r="O299" s="11"/>
      <c r="P299" s="11"/>
      <c r="Q299" s="11"/>
      <c r="R299" s="11"/>
      <c r="S299" s="11"/>
    </row>
    <row r="300" spans="1:26" x14ac:dyDescent="0.3">
      <c r="M300" s="11"/>
      <c r="N300" s="11"/>
      <c r="O300" s="11"/>
      <c r="P300" s="11"/>
      <c r="Q300" s="11"/>
      <c r="R300" s="11"/>
      <c r="S300" s="11"/>
    </row>
    <row r="301" spans="1:26" x14ac:dyDescent="0.3">
      <c r="M301" s="11"/>
      <c r="N301" s="11"/>
      <c r="O301" s="11"/>
      <c r="P301" s="11"/>
      <c r="Q301" s="11"/>
      <c r="R301" s="11"/>
      <c r="S301" s="11"/>
    </row>
    <row r="302" spans="1:26" x14ac:dyDescent="0.3">
      <c r="D302" s="195"/>
      <c r="E302" s="195"/>
    </row>
    <row r="307" spans="1:26" x14ac:dyDescent="0.3">
      <c r="V307" s="17"/>
      <c r="W307" s="17"/>
      <c r="X307" s="17"/>
      <c r="Y307" s="18"/>
      <c r="Z307" s="17"/>
    </row>
    <row r="308" spans="1:26" x14ac:dyDescent="0.3">
      <c r="V308" s="17"/>
      <c r="W308" s="17"/>
      <c r="X308" s="17"/>
      <c r="Y308" s="18"/>
      <c r="Z308" s="17"/>
    </row>
    <row r="309" spans="1:26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</row>
    <row r="315" spans="1:26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</row>
    <row r="316" spans="1:26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</row>
    <row r="317" spans="1:26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</row>
    <row r="318" spans="1:26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</row>
    <row r="319" spans="1:26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</row>
    <row r="320" spans="1:26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</row>
    <row r="321" spans="1:25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</row>
    <row r="326" spans="1:25" x14ac:dyDescent="0.3">
      <c r="A326" s="61" t="s">
        <v>146</v>
      </c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</row>
    <row r="327" spans="1:25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</row>
    <row r="329" spans="1:25" ht="15" thickBot="1" x14ac:dyDescent="0.35"/>
    <row r="330" spans="1:25" x14ac:dyDescent="0.3">
      <c r="A330" s="175" t="str">
        <f>CONCATENATE(Arkusz18!C2," - ",Arkusz18!B2," r.")</f>
        <v>01.01.2023 - 30.06.2023 r.</v>
      </c>
      <c r="B330" s="176"/>
      <c r="C330" s="176"/>
      <c r="D330" s="176"/>
      <c r="E330" s="176"/>
      <c r="F330" s="176"/>
      <c r="G330" s="176"/>
      <c r="H330" s="176"/>
      <c r="I330" s="177"/>
      <c r="M330" s="175" t="str">
        <f>CONCATENATE(Arkusz18!C2," - ",Arkusz18!B2," r.")</f>
        <v>01.01.2023 - 30.06.2023 r.</v>
      </c>
      <c r="N330" s="176"/>
      <c r="O330" s="176"/>
      <c r="P330" s="176"/>
      <c r="Q330" s="176"/>
      <c r="R330" s="176"/>
      <c r="S330" s="176"/>
      <c r="T330" s="176"/>
      <c r="U330" s="177"/>
    </row>
    <row r="331" spans="1:25" ht="52.5" customHeight="1" x14ac:dyDescent="0.3">
      <c r="A331" s="204" t="s">
        <v>56</v>
      </c>
      <c r="B331" s="205"/>
      <c r="C331" s="206"/>
      <c r="D331" s="178" t="s">
        <v>57</v>
      </c>
      <c r="E331" s="182"/>
      <c r="F331" s="178" t="s">
        <v>58</v>
      </c>
      <c r="G331" s="182"/>
      <c r="H331" s="178" t="s">
        <v>54</v>
      </c>
      <c r="I331" s="179"/>
      <c r="M331" s="204" t="s">
        <v>56</v>
      </c>
      <c r="N331" s="205"/>
      <c r="O331" s="206"/>
      <c r="P331" s="178" t="s">
        <v>59</v>
      </c>
      <c r="Q331" s="182"/>
      <c r="R331" s="178" t="s">
        <v>58</v>
      </c>
      <c r="S331" s="182"/>
      <c r="T331" s="178" t="s">
        <v>54</v>
      </c>
      <c r="U331" s="179"/>
    </row>
    <row r="332" spans="1:25" x14ac:dyDescent="0.3">
      <c r="A332" s="207"/>
      <c r="B332" s="208"/>
      <c r="C332" s="209"/>
      <c r="D332" s="180"/>
      <c r="E332" s="183"/>
      <c r="F332" s="180"/>
      <c r="G332" s="183"/>
      <c r="H332" s="180"/>
      <c r="I332" s="181"/>
      <c r="M332" s="207"/>
      <c r="N332" s="208"/>
      <c r="O332" s="209"/>
      <c r="P332" s="180"/>
      <c r="Q332" s="183"/>
      <c r="R332" s="180"/>
      <c r="S332" s="183"/>
      <c r="T332" s="180"/>
      <c r="U332" s="181"/>
    </row>
    <row r="333" spans="1:25" x14ac:dyDescent="0.3">
      <c r="A333" s="228" t="str">
        <f>Arkusz4!B2</f>
        <v>NIEMCY</v>
      </c>
      <c r="B333" s="229"/>
      <c r="C333" s="229"/>
      <c r="D333" s="184">
        <f>Arkusz4!C2</f>
        <v>1160</v>
      </c>
      <c r="E333" s="184"/>
      <c r="F333" s="184">
        <f>Arkusz4!D2</f>
        <v>1060</v>
      </c>
      <c r="G333" s="184"/>
      <c r="H333" s="184">
        <f>Arkusz4!E2</f>
        <v>186</v>
      </c>
      <c r="I333" s="184"/>
      <c r="M333" s="228" t="str">
        <f>Arkusz5!B2</f>
        <v>NIEMCY</v>
      </c>
      <c r="N333" s="229"/>
      <c r="O333" s="229"/>
      <c r="P333" s="184">
        <f>Arkusz5!C2</f>
        <v>47</v>
      </c>
      <c r="Q333" s="184"/>
      <c r="R333" s="184">
        <f>Arkusz5!D2</f>
        <v>39</v>
      </c>
      <c r="S333" s="184"/>
      <c r="T333" s="184">
        <f>Arkusz5!E2</f>
        <v>29</v>
      </c>
      <c r="U333" s="242"/>
    </row>
    <row r="334" spans="1:25" x14ac:dyDescent="0.3">
      <c r="A334" s="230" t="str">
        <f>Arkusz4!B3</f>
        <v>FRANCJA</v>
      </c>
      <c r="B334" s="231"/>
      <c r="C334" s="231"/>
      <c r="D334" s="214">
        <f>Arkusz4!C3</f>
        <v>375</v>
      </c>
      <c r="E334" s="214"/>
      <c r="F334" s="214">
        <f>Arkusz4!D3</f>
        <v>339</v>
      </c>
      <c r="G334" s="214"/>
      <c r="H334" s="214">
        <f>Arkusz4!E3</f>
        <v>7</v>
      </c>
      <c r="I334" s="214"/>
      <c r="M334" s="230" t="str">
        <f>Arkusz5!B3</f>
        <v>WŁOCHY</v>
      </c>
      <c r="N334" s="231"/>
      <c r="O334" s="231"/>
      <c r="P334" s="214">
        <f>Arkusz5!C3</f>
        <v>12</v>
      </c>
      <c r="Q334" s="214"/>
      <c r="R334" s="214">
        <f>Arkusz5!D3</f>
        <v>8</v>
      </c>
      <c r="S334" s="214"/>
      <c r="T334" s="214">
        <f>Arkusz5!E3</f>
        <v>0</v>
      </c>
      <c r="U334" s="241"/>
    </row>
    <row r="335" spans="1:25" x14ac:dyDescent="0.3">
      <c r="A335" s="228" t="str">
        <f>Arkusz4!B4</f>
        <v>BELGIA</v>
      </c>
      <c r="B335" s="229"/>
      <c r="C335" s="229"/>
      <c r="D335" s="184">
        <f>Arkusz4!C4</f>
        <v>164</v>
      </c>
      <c r="E335" s="184"/>
      <c r="F335" s="184">
        <f>Arkusz4!D4</f>
        <v>155</v>
      </c>
      <c r="G335" s="184"/>
      <c r="H335" s="184">
        <f>Arkusz4!E4</f>
        <v>7</v>
      </c>
      <c r="I335" s="184"/>
      <c r="M335" s="228" t="str">
        <f>Arkusz5!B4</f>
        <v>FRANCJA</v>
      </c>
      <c r="N335" s="229"/>
      <c r="O335" s="229"/>
      <c r="P335" s="184">
        <f>Arkusz5!C4</f>
        <v>10</v>
      </c>
      <c r="Q335" s="184"/>
      <c r="R335" s="184">
        <f>Arkusz5!D4</f>
        <v>2</v>
      </c>
      <c r="S335" s="184"/>
      <c r="T335" s="184">
        <f>Arkusz5!E4</f>
        <v>1</v>
      </c>
      <c r="U335" s="242"/>
    </row>
    <row r="336" spans="1:25" x14ac:dyDescent="0.3">
      <c r="A336" s="230" t="str">
        <f>Arkusz4!B5</f>
        <v>NORWEGIA</v>
      </c>
      <c r="B336" s="231"/>
      <c r="C336" s="231"/>
      <c r="D336" s="214">
        <f>Arkusz4!C5</f>
        <v>125</v>
      </c>
      <c r="E336" s="214"/>
      <c r="F336" s="214">
        <f>Arkusz4!D5</f>
        <v>118</v>
      </c>
      <c r="G336" s="214"/>
      <c r="H336" s="214">
        <f>Arkusz4!E5</f>
        <v>54</v>
      </c>
      <c r="I336" s="214"/>
      <c r="M336" s="230" t="str">
        <f>Arkusz5!B5</f>
        <v>LITWA</v>
      </c>
      <c r="N336" s="231"/>
      <c r="O336" s="231"/>
      <c r="P336" s="214">
        <f>Arkusz5!C5</f>
        <v>8</v>
      </c>
      <c r="Q336" s="214"/>
      <c r="R336" s="214">
        <f>Arkusz5!D5</f>
        <v>8</v>
      </c>
      <c r="S336" s="214"/>
      <c r="T336" s="214">
        <f>Arkusz5!E5</f>
        <v>3</v>
      </c>
      <c r="U336" s="241"/>
    </row>
    <row r="337" spans="1:26" x14ac:dyDescent="0.3">
      <c r="A337" s="228" t="str">
        <f>Arkusz4!B6</f>
        <v>NIDERLANDY</v>
      </c>
      <c r="B337" s="229"/>
      <c r="C337" s="229"/>
      <c r="D337" s="184">
        <f>Arkusz4!C6</f>
        <v>108</v>
      </c>
      <c r="E337" s="184"/>
      <c r="F337" s="184">
        <f>Arkusz4!D6</f>
        <v>105</v>
      </c>
      <c r="G337" s="184"/>
      <c r="H337" s="184">
        <f>Arkusz4!E6</f>
        <v>4</v>
      </c>
      <c r="I337" s="184"/>
      <c r="M337" s="228" t="str">
        <f>Arkusz5!B6</f>
        <v>BUŁGARIA</v>
      </c>
      <c r="N337" s="229"/>
      <c r="O337" s="229"/>
      <c r="P337" s="184">
        <f>Arkusz5!C6</f>
        <v>7</v>
      </c>
      <c r="Q337" s="184"/>
      <c r="R337" s="184">
        <f>Arkusz5!D6</f>
        <v>3</v>
      </c>
      <c r="S337" s="184"/>
      <c r="T337" s="184">
        <f>Arkusz5!E6</f>
        <v>0</v>
      </c>
      <c r="U337" s="242"/>
    </row>
    <row r="338" spans="1:26" ht="15" thickBot="1" x14ac:dyDescent="0.35">
      <c r="A338" s="232" t="str">
        <f>Arkusz4!B7</f>
        <v>Pozostałe</v>
      </c>
      <c r="B338" s="233"/>
      <c r="C338" s="233"/>
      <c r="D338" s="215">
        <f>Arkusz4!C7</f>
        <v>338</v>
      </c>
      <c r="E338" s="215"/>
      <c r="F338" s="215">
        <f>Arkusz4!D7</f>
        <v>306</v>
      </c>
      <c r="G338" s="215"/>
      <c r="H338" s="215">
        <f>Arkusz4!E7</f>
        <v>92</v>
      </c>
      <c r="I338" s="215"/>
      <c r="M338" s="232" t="str">
        <f>Arkusz5!B7</f>
        <v>Pozostałe</v>
      </c>
      <c r="N338" s="233"/>
      <c r="O338" s="233"/>
      <c r="P338" s="215">
        <f>Arkusz5!C7</f>
        <v>43</v>
      </c>
      <c r="Q338" s="215"/>
      <c r="R338" s="215">
        <f>Arkusz5!D7</f>
        <v>24</v>
      </c>
      <c r="S338" s="215"/>
      <c r="T338" s="215">
        <f>Arkusz5!E7</f>
        <v>15</v>
      </c>
      <c r="U338" s="279"/>
    </row>
    <row r="339" spans="1:26" ht="15" thickBot="1" x14ac:dyDescent="0.35">
      <c r="A339" s="212" t="s">
        <v>69</v>
      </c>
      <c r="B339" s="213"/>
      <c r="C339" s="213"/>
      <c r="D339" s="210">
        <f>SUM(D333:E338)</f>
        <v>2270</v>
      </c>
      <c r="E339" s="210"/>
      <c r="F339" s="210">
        <f>SUM(F333:G338)</f>
        <v>2083</v>
      </c>
      <c r="G339" s="210"/>
      <c r="H339" s="210">
        <f>SUM(H333:I338)</f>
        <v>350</v>
      </c>
      <c r="I339" s="211"/>
      <c r="M339" s="212" t="s">
        <v>69</v>
      </c>
      <c r="N339" s="213"/>
      <c r="O339" s="213"/>
      <c r="P339" s="210">
        <f>SUM(P333:Q338)</f>
        <v>127</v>
      </c>
      <c r="Q339" s="210"/>
      <c r="R339" s="210">
        <f t="shared" ref="R339" si="11">SUM(R333:S338)</f>
        <v>84</v>
      </c>
      <c r="S339" s="210"/>
      <c r="T339" s="210">
        <f>SUM(T333:U338)</f>
        <v>48</v>
      </c>
      <c r="U339" s="211"/>
    </row>
    <row r="341" spans="1:26" x14ac:dyDescent="0.3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</row>
    <row r="342" spans="1:26" x14ac:dyDescent="0.3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</row>
    <row r="343" spans="1:26" x14ac:dyDescent="0.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</row>
    <row r="344" spans="1:26" x14ac:dyDescent="0.3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</row>
    <row r="345" spans="1:26" x14ac:dyDescent="0.3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</row>
    <row r="346" spans="1:26" x14ac:dyDescent="0.3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</row>
    <row r="348" spans="1:26" x14ac:dyDescent="0.3">
      <c r="A348" s="249" t="s">
        <v>68</v>
      </c>
      <c r="B348" s="249"/>
      <c r="C348" s="249"/>
      <c r="D348" s="249"/>
      <c r="E348" s="249"/>
      <c r="F348" s="249"/>
      <c r="G348" s="249"/>
      <c r="H348" s="249"/>
      <c r="I348" s="249"/>
      <c r="J348" s="249"/>
      <c r="K348" s="249"/>
      <c r="L348" s="249"/>
      <c r="M348" s="249"/>
      <c r="N348" s="249"/>
      <c r="O348" s="249"/>
      <c r="P348" s="249"/>
      <c r="Q348" s="249"/>
      <c r="R348" s="249"/>
      <c r="S348" s="249"/>
      <c r="T348" s="249"/>
      <c r="U348" s="249"/>
      <c r="V348" s="249"/>
      <c r="W348" s="249"/>
      <c r="X348" s="249"/>
      <c r="Y348" s="249"/>
      <c r="Z348" s="249"/>
    </row>
    <row r="349" spans="1:26" x14ac:dyDescent="0.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1:26" x14ac:dyDescent="0.3">
      <c r="A350" s="61" t="s">
        <v>147</v>
      </c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</row>
    <row r="351" spans="1:26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</row>
    <row r="352" spans="1:26" ht="15" thickBo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3:21" x14ac:dyDescent="0.3">
      <c r="C353" s="134" t="s">
        <v>0</v>
      </c>
      <c r="D353" s="135"/>
      <c r="E353" s="135"/>
      <c r="F353" s="135"/>
      <c r="G353" s="187" t="str">
        <f>CONCATENATE(Arkusz18!A2," - ",Arkusz18!B2," r.")</f>
        <v>01.06.2023 - 30.06.2023 r.</v>
      </c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8"/>
    </row>
    <row r="354" spans="3:21" ht="73.5" customHeight="1" x14ac:dyDescent="0.3">
      <c r="C354" s="136"/>
      <c r="D354" s="137"/>
      <c r="E354" s="137"/>
      <c r="F354" s="137"/>
      <c r="G354" s="237" t="s">
        <v>60</v>
      </c>
      <c r="H354" s="238"/>
      <c r="I354" s="239"/>
      <c r="J354" s="237" t="s">
        <v>61</v>
      </c>
      <c r="K354" s="238"/>
      <c r="L354" s="239"/>
      <c r="M354" s="237" t="s">
        <v>62</v>
      </c>
      <c r="N354" s="238"/>
      <c r="O354" s="239"/>
      <c r="P354" s="237" t="s">
        <v>71</v>
      </c>
      <c r="Q354" s="238"/>
      <c r="R354" s="239"/>
      <c r="S354" s="237" t="s">
        <v>63</v>
      </c>
      <c r="T354" s="238"/>
      <c r="U354" s="240"/>
    </row>
    <row r="355" spans="3:21" x14ac:dyDescent="0.3">
      <c r="C355" s="235" t="str">
        <f>Arkusz6!B2</f>
        <v>BIAŁORUŚ</v>
      </c>
      <c r="D355" s="236"/>
      <c r="E355" s="236"/>
      <c r="F355" s="236"/>
      <c r="G355" s="128">
        <f>Arkusz6!C2</f>
        <v>23</v>
      </c>
      <c r="H355" s="128"/>
      <c r="I355" s="128"/>
      <c r="J355" s="128">
        <f>Arkusz6!D2</f>
        <v>226</v>
      </c>
      <c r="K355" s="128"/>
      <c r="L355" s="128"/>
      <c r="M355" s="128">
        <f>Arkusz6!E2</f>
        <v>0</v>
      </c>
      <c r="N355" s="128"/>
      <c r="O355" s="128"/>
      <c r="P355" s="128">
        <f>Arkusz6!F2</f>
        <v>6</v>
      </c>
      <c r="Q355" s="128"/>
      <c r="R355" s="128"/>
      <c r="S355" s="128">
        <f>Arkusz6!G2</f>
        <v>8</v>
      </c>
      <c r="T355" s="128"/>
      <c r="U355" s="128"/>
    </row>
    <row r="356" spans="3:21" x14ac:dyDescent="0.3">
      <c r="C356" s="226" t="str">
        <f>Arkusz6!B3</f>
        <v>ROSJA</v>
      </c>
      <c r="D356" s="227"/>
      <c r="E356" s="227"/>
      <c r="F356" s="227"/>
      <c r="G356" s="234">
        <f>Arkusz6!C3</f>
        <v>19</v>
      </c>
      <c r="H356" s="234"/>
      <c r="I356" s="234"/>
      <c r="J356" s="234">
        <f>Arkusz6!D3</f>
        <v>10</v>
      </c>
      <c r="K356" s="234"/>
      <c r="L356" s="234"/>
      <c r="M356" s="234">
        <f>Arkusz6!E3</f>
        <v>0</v>
      </c>
      <c r="N356" s="234"/>
      <c r="O356" s="234"/>
      <c r="P356" s="234">
        <f>Arkusz6!F3</f>
        <v>64</v>
      </c>
      <c r="Q356" s="234"/>
      <c r="R356" s="234"/>
      <c r="S356" s="234">
        <f>Arkusz6!G3</f>
        <v>68</v>
      </c>
      <c r="T356" s="234"/>
      <c r="U356" s="234"/>
    </row>
    <row r="357" spans="3:21" x14ac:dyDescent="0.3">
      <c r="C357" s="235" t="str">
        <f>Arkusz6!B4</f>
        <v>UKRAINA</v>
      </c>
      <c r="D357" s="236"/>
      <c r="E357" s="236"/>
      <c r="F357" s="236"/>
      <c r="G357" s="128">
        <f>Arkusz6!C4</f>
        <v>0</v>
      </c>
      <c r="H357" s="128"/>
      <c r="I357" s="128"/>
      <c r="J357" s="128">
        <f>Arkusz6!D4</f>
        <v>75</v>
      </c>
      <c r="K357" s="128"/>
      <c r="L357" s="128"/>
      <c r="M357" s="128">
        <f>Arkusz6!E4</f>
        <v>0</v>
      </c>
      <c r="N357" s="128"/>
      <c r="O357" s="128"/>
      <c r="P357" s="128">
        <f>Arkusz6!F4</f>
        <v>6</v>
      </c>
      <c r="Q357" s="128"/>
      <c r="R357" s="128"/>
      <c r="S357" s="128">
        <f>Arkusz6!G4</f>
        <v>15</v>
      </c>
      <c r="T357" s="128"/>
      <c r="U357" s="128"/>
    </row>
    <row r="358" spans="3:21" x14ac:dyDescent="0.3">
      <c r="C358" s="226" t="str">
        <f>Arkusz6!B5</f>
        <v>EGIPT</v>
      </c>
      <c r="D358" s="227"/>
      <c r="E358" s="227"/>
      <c r="F358" s="227"/>
      <c r="G358" s="234">
        <f>Arkusz6!C5</f>
        <v>0</v>
      </c>
      <c r="H358" s="234"/>
      <c r="I358" s="234"/>
      <c r="J358" s="234">
        <f>Arkusz6!D5</f>
        <v>0</v>
      </c>
      <c r="K358" s="234"/>
      <c r="L358" s="234"/>
      <c r="M358" s="234">
        <f>Arkusz6!E5</f>
        <v>0</v>
      </c>
      <c r="N358" s="234"/>
      <c r="O358" s="234"/>
      <c r="P358" s="234">
        <f>Arkusz6!F5</f>
        <v>24</v>
      </c>
      <c r="Q358" s="234"/>
      <c r="R358" s="234"/>
      <c r="S358" s="234">
        <f>Arkusz6!G5</f>
        <v>10</v>
      </c>
      <c r="T358" s="234"/>
      <c r="U358" s="234"/>
    </row>
    <row r="359" spans="3:21" x14ac:dyDescent="0.3">
      <c r="C359" s="235" t="str">
        <f>Arkusz6!B6</f>
        <v>TADŻYKISTAN</v>
      </c>
      <c r="D359" s="236"/>
      <c r="E359" s="236"/>
      <c r="F359" s="236"/>
      <c r="G359" s="128">
        <f>Arkusz6!C6</f>
        <v>0</v>
      </c>
      <c r="H359" s="128"/>
      <c r="I359" s="128"/>
      <c r="J359" s="128">
        <f>Arkusz6!D6</f>
        <v>0</v>
      </c>
      <c r="K359" s="128"/>
      <c r="L359" s="128"/>
      <c r="M359" s="128">
        <f>Arkusz6!E6</f>
        <v>0</v>
      </c>
      <c r="N359" s="128"/>
      <c r="O359" s="128"/>
      <c r="P359" s="128">
        <f>Arkusz6!F6</f>
        <v>18</v>
      </c>
      <c r="Q359" s="128"/>
      <c r="R359" s="128"/>
      <c r="S359" s="128">
        <f>Arkusz6!G6</f>
        <v>2</v>
      </c>
      <c r="T359" s="128"/>
      <c r="U359" s="128"/>
    </row>
    <row r="360" spans="3:21" ht="15" thickBot="1" x14ac:dyDescent="0.35">
      <c r="C360" s="130" t="str">
        <f>Arkusz6!B7</f>
        <v>Pozostałe</v>
      </c>
      <c r="D360" s="131"/>
      <c r="E360" s="131"/>
      <c r="F360" s="131"/>
      <c r="G360" s="129">
        <f>Arkusz6!C7</f>
        <v>15</v>
      </c>
      <c r="H360" s="129"/>
      <c r="I360" s="129"/>
      <c r="J360" s="129">
        <f>Arkusz6!D7</f>
        <v>14</v>
      </c>
      <c r="K360" s="129"/>
      <c r="L360" s="129"/>
      <c r="M360" s="129">
        <f>Arkusz6!E7</f>
        <v>0</v>
      </c>
      <c r="N360" s="129"/>
      <c r="O360" s="129"/>
      <c r="P360" s="129">
        <f>Arkusz6!F7</f>
        <v>46</v>
      </c>
      <c r="Q360" s="129"/>
      <c r="R360" s="129"/>
      <c r="S360" s="129">
        <f>Arkusz6!G7</f>
        <v>74</v>
      </c>
      <c r="T360" s="129"/>
      <c r="U360" s="129"/>
    </row>
    <row r="361" spans="3:21" ht="15" thickBot="1" x14ac:dyDescent="0.35">
      <c r="C361" s="132" t="s">
        <v>1</v>
      </c>
      <c r="D361" s="133"/>
      <c r="E361" s="133"/>
      <c r="F361" s="133"/>
      <c r="G361" s="87">
        <f>SUM(G355:I360)</f>
        <v>57</v>
      </c>
      <c r="H361" s="87"/>
      <c r="I361" s="87"/>
      <c r="J361" s="87">
        <f t="shared" ref="J361" si="12">SUM(J355:L360)</f>
        <v>325</v>
      </c>
      <c r="K361" s="87"/>
      <c r="L361" s="87"/>
      <c r="M361" s="87">
        <f t="shared" ref="M361" si="13">SUM(M355:O360)</f>
        <v>0</v>
      </c>
      <c r="N361" s="87"/>
      <c r="O361" s="87"/>
      <c r="P361" s="87">
        <f t="shared" ref="P361" si="14">SUM(P355:R360)</f>
        <v>164</v>
      </c>
      <c r="Q361" s="87"/>
      <c r="R361" s="87"/>
      <c r="S361" s="87">
        <f>SUM(S355:U360)</f>
        <v>177</v>
      </c>
      <c r="T361" s="87"/>
      <c r="U361" s="88"/>
    </row>
    <row r="364" spans="3:21" ht="15" thickBot="1" x14ac:dyDescent="0.35"/>
    <row r="365" spans="3:21" x14ac:dyDescent="0.3">
      <c r="C365" s="134" t="s">
        <v>0</v>
      </c>
      <c r="D365" s="135"/>
      <c r="E365" s="135"/>
      <c r="F365" s="135"/>
      <c r="G365" s="187" t="str">
        <f>CONCATENATE(Arkusz18!C2," - ",Arkusz18!B2," r.")</f>
        <v>01.01.2023 - 30.06.2023 r.</v>
      </c>
      <c r="H365" s="187"/>
      <c r="I365" s="187"/>
      <c r="J365" s="187"/>
      <c r="K365" s="187"/>
      <c r="L365" s="187"/>
      <c r="M365" s="187"/>
      <c r="N365" s="187"/>
      <c r="O365" s="187"/>
      <c r="P365" s="187"/>
      <c r="Q365" s="187"/>
      <c r="R365" s="187"/>
      <c r="S365" s="187"/>
      <c r="T365" s="187"/>
      <c r="U365" s="188"/>
    </row>
    <row r="366" spans="3:21" ht="71.25" customHeight="1" x14ac:dyDescent="0.3">
      <c r="C366" s="136"/>
      <c r="D366" s="137"/>
      <c r="E366" s="137"/>
      <c r="F366" s="137"/>
      <c r="G366" s="237" t="s">
        <v>60</v>
      </c>
      <c r="H366" s="238"/>
      <c r="I366" s="239"/>
      <c r="J366" s="237" t="s">
        <v>61</v>
      </c>
      <c r="K366" s="238"/>
      <c r="L366" s="239"/>
      <c r="M366" s="237" t="s">
        <v>62</v>
      </c>
      <c r="N366" s="238"/>
      <c r="O366" s="239"/>
      <c r="P366" s="237" t="s">
        <v>71</v>
      </c>
      <c r="Q366" s="238"/>
      <c r="R366" s="239"/>
      <c r="S366" s="237" t="s">
        <v>63</v>
      </c>
      <c r="T366" s="238"/>
      <c r="U366" s="240"/>
    </row>
    <row r="367" spans="3:21" x14ac:dyDescent="0.3">
      <c r="C367" s="235" t="str">
        <f>Arkusz7!B2</f>
        <v>BIAŁORUŚ</v>
      </c>
      <c r="D367" s="236"/>
      <c r="E367" s="236"/>
      <c r="F367" s="236"/>
      <c r="G367" s="128">
        <f>Arkusz7!C2</f>
        <v>100</v>
      </c>
      <c r="H367" s="128"/>
      <c r="I367" s="128"/>
      <c r="J367" s="128">
        <v>1265</v>
      </c>
      <c r="K367" s="128"/>
      <c r="L367" s="128"/>
      <c r="M367" s="128">
        <f>Arkusz7!E2</f>
        <v>0</v>
      </c>
      <c r="N367" s="128"/>
      <c r="O367" s="128"/>
      <c r="P367" s="128">
        <f>Arkusz7!F2</f>
        <v>24</v>
      </c>
      <c r="Q367" s="128"/>
      <c r="R367" s="128"/>
      <c r="S367" s="128">
        <f>Arkusz7!G2</f>
        <v>32</v>
      </c>
      <c r="T367" s="128"/>
      <c r="U367" s="128"/>
    </row>
    <row r="368" spans="3:21" x14ac:dyDescent="0.3">
      <c r="C368" s="226" t="str">
        <f>Arkusz7!B3</f>
        <v>ROSJA</v>
      </c>
      <c r="D368" s="227"/>
      <c r="E368" s="227"/>
      <c r="F368" s="227"/>
      <c r="G368" s="234">
        <f>Arkusz7!C3</f>
        <v>56</v>
      </c>
      <c r="H368" s="234"/>
      <c r="I368" s="234"/>
      <c r="J368" s="234">
        <f>Arkusz7!D3</f>
        <v>43</v>
      </c>
      <c r="K368" s="234"/>
      <c r="L368" s="234"/>
      <c r="M368" s="234">
        <f>Arkusz7!E3</f>
        <v>6</v>
      </c>
      <c r="N368" s="234"/>
      <c r="O368" s="234"/>
      <c r="P368" s="234">
        <f>Arkusz7!F3</f>
        <v>487</v>
      </c>
      <c r="Q368" s="234"/>
      <c r="R368" s="234"/>
      <c r="S368" s="234">
        <f>Arkusz7!G3</f>
        <v>513</v>
      </c>
      <c r="T368" s="234"/>
      <c r="U368" s="234"/>
    </row>
    <row r="369" spans="1:25" x14ac:dyDescent="0.3">
      <c r="C369" s="235" t="str">
        <f>Arkusz7!B4</f>
        <v>UKRAINA</v>
      </c>
      <c r="D369" s="236"/>
      <c r="E369" s="236"/>
      <c r="F369" s="236"/>
      <c r="G369" s="128">
        <f>Arkusz7!C4</f>
        <v>15</v>
      </c>
      <c r="H369" s="128"/>
      <c r="I369" s="128"/>
      <c r="J369" s="128">
        <v>638</v>
      </c>
      <c r="K369" s="128"/>
      <c r="L369" s="128"/>
      <c r="M369" s="128">
        <f>Arkusz7!E4</f>
        <v>0</v>
      </c>
      <c r="N369" s="128"/>
      <c r="O369" s="128"/>
      <c r="P369" s="128">
        <f>Arkusz7!F4</f>
        <v>57</v>
      </c>
      <c r="Q369" s="128"/>
      <c r="R369" s="128"/>
      <c r="S369" s="128">
        <f>Arkusz7!G4</f>
        <v>113</v>
      </c>
      <c r="T369" s="128"/>
      <c r="U369" s="128"/>
    </row>
    <row r="370" spans="1:25" x14ac:dyDescent="0.3">
      <c r="C370" s="226" t="str">
        <f>Arkusz7!B5</f>
        <v>AFGANISTAN</v>
      </c>
      <c r="D370" s="227"/>
      <c r="E370" s="227"/>
      <c r="F370" s="227"/>
      <c r="G370" s="234">
        <f>Arkusz7!C5</f>
        <v>93</v>
      </c>
      <c r="H370" s="234"/>
      <c r="I370" s="234"/>
      <c r="J370" s="234">
        <f>Arkusz7!D5</f>
        <v>36</v>
      </c>
      <c r="K370" s="234"/>
      <c r="L370" s="234"/>
      <c r="M370" s="234">
        <f>Arkusz7!E5</f>
        <v>0</v>
      </c>
      <c r="N370" s="234"/>
      <c r="O370" s="234"/>
      <c r="P370" s="234">
        <f>Arkusz7!F5</f>
        <v>0</v>
      </c>
      <c r="Q370" s="234"/>
      <c r="R370" s="234"/>
      <c r="S370" s="234">
        <f>Arkusz7!G5</f>
        <v>115</v>
      </c>
      <c r="T370" s="234"/>
      <c r="U370" s="234"/>
    </row>
    <row r="371" spans="1:25" x14ac:dyDescent="0.3">
      <c r="C371" s="235" t="str">
        <f>Arkusz7!B6</f>
        <v>EGIPT</v>
      </c>
      <c r="D371" s="236"/>
      <c r="E371" s="236"/>
      <c r="F371" s="236"/>
      <c r="G371" s="128">
        <f>Arkusz7!C6</f>
        <v>0</v>
      </c>
      <c r="H371" s="128"/>
      <c r="I371" s="128"/>
      <c r="J371" s="128">
        <f>Arkusz7!D6</f>
        <v>0</v>
      </c>
      <c r="K371" s="128"/>
      <c r="L371" s="128"/>
      <c r="M371" s="128">
        <f>Arkusz7!E6</f>
        <v>0</v>
      </c>
      <c r="N371" s="128"/>
      <c r="O371" s="128"/>
      <c r="P371" s="128">
        <f>Arkusz7!F6</f>
        <v>108</v>
      </c>
      <c r="Q371" s="128"/>
      <c r="R371" s="128"/>
      <c r="S371" s="128">
        <f>Arkusz7!G6</f>
        <v>119</v>
      </c>
      <c r="T371" s="128"/>
      <c r="U371" s="128"/>
    </row>
    <row r="372" spans="1:25" ht="15" thickBot="1" x14ac:dyDescent="0.35">
      <c r="C372" s="130" t="str">
        <f>Arkusz7!B7</f>
        <v>Pozostałe</v>
      </c>
      <c r="D372" s="131"/>
      <c r="E372" s="131"/>
      <c r="F372" s="131"/>
      <c r="G372" s="129">
        <f>Arkusz7!C7</f>
        <v>78</v>
      </c>
      <c r="H372" s="129"/>
      <c r="I372" s="129"/>
      <c r="J372" s="129">
        <v>45</v>
      </c>
      <c r="K372" s="129"/>
      <c r="L372" s="129"/>
      <c r="M372" s="129">
        <f>Arkusz7!E7</f>
        <v>0</v>
      </c>
      <c r="N372" s="129"/>
      <c r="O372" s="129"/>
      <c r="P372" s="129">
        <f>Arkusz7!F7</f>
        <v>412</v>
      </c>
      <c r="Q372" s="129"/>
      <c r="R372" s="129"/>
      <c r="S372" s="129">
        <f>Arkusz7!G7</f>
        <v>480</v>
      </c>
      <c r="T372" s="129"/>
      <c r="U372" s="129"/>
    </row>
    <row r="373" spans="1:25" ht="15" thickBot="1" x14ac:dyDescent="0.35">
      <c r="C373" s="132" t="s">
        <v>1</v>
      </c>
      <c r="D373" s="133"/>
      <c r="E373" s="133"/>
      <c r="F373" s="133"/>
      <c r="G373" s="87">
        <f>SUM(G367:I372)</f>
        <v>342</v>
      </c>
      <c r="H373" s="87"/>
      <c r="I373" s="87"/>
      <c r="J373" s="87">
        <f t="shared" ref="J373" si="15">SUM(J367:L372)</f>
        <v>2027</v>
      </c>
      <c r="K373" s="87"/>
      <c r="L373" s="87"/>
      <c r="M373" s="87">
        <f t="shared" ref="M373" si="16">SUM(M367:O372)</f>
        <v>6</v>
      </c>
      <c r="N373" s="87"/>
      <c r="O373" s="87"/>
      <c r="P373" s="87">
        <f t="shared" ref="P373" si="17">SUM(P367:R372)</f>
        <v>1088</v>
      </c>
      <c r="Q373" s="87"/>
      <c r="R373" s="87"/>
      <c r="S373" s="87">
        <f>SUM(S367:U372)</f>
        <v>1372</v>
      </c>
      <c r="T373" s="87"/>
      <c r="U373" s="88"/>
    </row>
    <row r="376" spans="1:25" x14ac:dyDescent="0.3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</row>
    <row r="377" spans="1:25" x14ac:dyDescent="0.3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</row>
    <row r="378" spans="1:25" x14ac:dyDescent="0.3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</row>
    <row r="379" spans="1:25" x14ac:dyDescent="0.3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</row>
    <row r="380" spans="1:25" x14ac:dyDescent="0.3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</row>
    <row r="381" spans="1:25" x14ac:dyDescent="0.3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</row>
    <row r="382" spans="1:25" x14ac:dyDescent="0.3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</row>
    <row r="383" spans="1:25" x14ac:dyDescent="0.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</row>
    <row r="387" spans="1:25" x14ac:dyDescent="0.3">
      <c r="A387" s="61" t="s">
        <v>148</v>
      </c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</row>
    <row r="388" spans="1:25" x14ac:dyDescent="0.3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</row>
    <row r="389" spans="1:25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</row>
    <row r="390" spans="1:25" ht="15" thickBot="1" x14ac:dyDescent="0.35"/>
    <row r="391" spans="1:25" ht="30" customHeight="1" x14ac:dyDescent="0.3">
      <c r="B391" s="134" t="s">
        <v>9</v>
      </c>
      <c r="C391" s="135"/>
      <c r="D391" s="135"/>
      <c r="E391" s="135"/>
      <c r="F391" s="135"/>
      <c r="G391" s="135"/>
      <c r="H391" s="135"/>
      <c r="I391" s="135"/>
      <c r="J391" s="138" t="str">
        <f>Arkusz8!C6</f>
        <v>27.05.2023 - 02.06.2023</v>
      </c>
      <c r="K391" s="138"/>
      <c r="L391" s="138"/>
      <c r="M391" s="138" t="str">
        <f>Arkusz8!C10</f>
        <v>03.06.2023 - 09.06.2023</v>
      </c>
      <c r="N391" s="138"/>
      <c r="O391" s="138"/>
      <c r="P391" s="138" t="str">
        <f>Arkusz8!C9</f>
        <v>10.06.2023 - 16.06.2023</v>
      </c>
      <c r="Q391" s="138"/>
      <c r="R391" s="138"/>
      <c r="S391" s="138" t="str">
        <f>Arkusz8!C8</f>
        <v>17.06.2023 - 23.06.2023</v>
      </c>
      <c r="T391" s="138"/>
      <c r="U391" s="138"/>
      <c r="V391" s="138" t="str">
        <f>Arkusz8!C7</f>
        <v>24.06.2023 - 30.06.2023</v>
      </c>
      <c r="W391" s="138"/>
      <c r="X391" s="169"/>
    </row>
    <row r="392" spans="1:25" x14ac:dyDescent="0.3">
      <c r="B392" s="252" t="s">
        <v>29</v>
      </c>
      <c r="C392" s="253"/>
      <c r="D392" s="253"/>
      <c r="E392" s="253"/>
      <c r="F392" s="253"/>
      <c r="G392" s="253"/>
      <c r="H392" s="253"/>
      <c r="I392" s="253"/>
      <c r="J392" s="168">
        <f>Arkusz8!A6</f>
        <v>624</v>
      </c>
      <c r="K392" s="168"/>
      <c r="L392" s="168"/>
      <c r="M392" s="168">
        <f>Arkusz8!A5</f>
        <v>602</v>
      </c>
      <c r="N392" s="168"/>
      <c r="O392" s="168"/>
      <c r="P392" s="168">
        <f>Arkusz8!A4</f>
        <v>628</v>
      </c>
      <c r="Q392" s="168"/>
      <c r="R392" s="168"/>
      <c r="S392" s="168">
        <f>Arkusz8!A3</f>
        <v>617</v>
      </c>
      <c r="T392" s="168"/>
      <c r="U392" s="168"/>
      <c r="V392" s="168">
        <v>600</v>
      </c>
      <c r="W392" s="168"/>
      <c r="X392" s="168"/>
    </row>
    <row r="393" spans="1:25" x14ac:dyDescent="0.3">
      <c r="B393" s="250" t="s">
        <v>5</v>
      </c>
      <c r="C393" s="251"/>
      <c r="D393" s="251"/>
      <c r="E393" s="251"/>
      <c r="F393" s="251"/>
      <c r="G393" s="251"/>
      <c r="H393" s="251"/>
      <c r="I393" s="251"/>
      <c r="J393" s="128">
        <f>Arkusz8!A11</f>
        <v>3198</v>
      </c>
      <c r="K393" s="128"/>
      <c r="L393" s="128"/>
      <c r="M393" s="128">
        <f>Arkusz8!A10</f>
        <v>3175</v>
      </c>
      <c r="N393" s="128"/>
      <c r="O393" s="128"/>
      <c r="P393" s="128">
        <f>Arkusz8!A9</f>
        <v>3172</v>
      </c>
      <c r="Q393" s="128"/>
      <c r="R393" s="128"/>
      <c r="S393" s="128">
        <f>Arkusz8!A8</f>
        <v>3205</v>
      </c>
      <c r="T393" s="128"/>
      <c r="U393" s="128"/>
      <c r="V393" s="128">
        <v>3186</v>
      </c>
      <c r="W393" s="128"/>
      <c r="X393" s="128"/>
    </row>
    <row r="394" spans="1:25" x14ac:dyDescent="0.3">
      <c r="B394" s="252" t="s">
        <v>6</v>
      </c>
      <c r="C394" s="253"/>
      <c r="D394" s="253"/>
      <c r="E394" s="253"/>
      <c r="F394" s="253"/>
      <c r="G394" s="253"/>
      <c r="H394" s="253"/>
      <c r="I394" s="253"/>
      <c r="J394" s="168">
        <f>Arkusz8!A16</f>
        <v>156</v>
      </c>
      <c r="K394" s="168"/>
      <c r="L394" s="168"/>
      <c r="M394" s="168">
        <f>Arkusz8!A15</f>
        <v>132</v>
      </c>
      <c r="N394" s="168"/>
      <c r="O394" s="168"/>
      <c r="P394" s="168">
        <f>Arkusz8!A14</f>
        <v>134</v>
      </c>
      <c r="Q394" s="168"/>
      <c r="R394" s="168"/>
      <c r="S394" s="168">
        <f>Arkusz8!A13</f>
        <v>106</v>
      </c>
      <c r="T394" s="168"/>
      <c r="U394" s="168"/>
      <c r="V394" s="168">
        <f>Arkusz8!A12</f>
        <v>147</v>
      </c>
      <c r="W394" s="168"/>
      <c r="X394" s="168"/>
    </row>
    <row r="395" spans="1:25" x14ac:dyDescent="0.3">
      <c r="B395" s="172" t="s">
        <v>7</v>
      </c>
      <c r="C395" s="173"/>
      <c r="D395" s="173"/>
      <c r="E395" s="173"/>
      <c r="F395" s="173"/>
      <c r="G395" s="173"/>
      <c r="H395" s="173"/>
      <c r="I395" s="173"/>
      <c r="J395" s="128">
        <f>Arkusz8!A21</f>
        <v>111</v>
      </c>
      <c r="K395" s="128"/>
      <c r="L395" s="128"/>
      <c r="M395" s="128">
        <f>Arkusz8!A20</f>
        <v>91</v>
      </c>
      <c r="N395" s="128"/>
      <c r="O395" s="128"/>
      <c r="P395" s="128">
        <f>Arkusz8!A19</f>
        <v>147</v>
      </c>
      <c r="Q395" s="128"/>
      <c r="R395" s="128"/>
      <c r="S395" s="128">
        <f>Arkusz8!A18</f>
        <v>140</v>
      </c>
      <c r="T395" s="128"/>
      <c r="U395" s="128"/>
      <c r="V395" s="128">
        <f>Arkusz8!A17</f>
        <v>141</v>
      </c>
      <c r="W395" s="128"/>
      <c r="X395" s="128"/>
    </row>
    <row r="396" spans="1:25" ht="15" thickBot="1" x14ac:dyDescent="0.35">
      <c r="B396" s="139" t="s">
        <v>92</v>
      </c>
      <c r="C396" s="140"/>
      <c r="D396" s="140"/>
      <c r="E396" s="140"/>
      <c r="F396" s="140"/>
      <c r="G396" s="140"/>
      <c r="H396" s="140"/>
      <c r="I396" s="140"/>
      <c r="J396" s="167">
        <f>Arkusz8!A26</f>
        <v>0</v>
      </c>
      <c r="K396" s="167"/>
      <c r="L396" s="167"/>
      <c r="M396" s="167">
        <f>Arkusz8!A25</f>
        <v>0</v>
      </c>
      <c r="N396" s="167"/>
      <c r="O396" s="167"/>
      <c r="P396" s="167">
        <f>Arkusz8!A24</f>
        <v>0</v>
      </c>
      <c r="Q396" s="167"/>
      <c r="R396" s="167"/>
      <c r="S396" s="167">
        <f>Arkusz8!A23</f>
        <v>0</v>
      </c>
      <c r="T396" s="167"/>
      <c r="U396" s="167"/>
      <c r="V396" s="167">
        <f>Arkusz8!A22</f>
        <v>0</v>
      </c>
      <c r="W396" s="167"/>
      <c r="X396" s="167"/>
    </row>
    <row r="397" spans="1:25" ht="15" thickBot="1" x14ac:dyDescent="0.35">
      <c r="B397" s="152" t="s">
        <v>93</v>
      </c>
      <c r="C397" s="153"/>
      <c r="D397" s="153"/>
      <c r="E397" s="153"/>
      <c r="F397" s="153"/>
      <c r="G397" s="153"/>
      <c r="H397" s="153"/>
      <c r="I397" s="153"/>
      <c r="J397" s="126">
        <f>SUM(J392,J393,J396)</f>
        <v>3822</v>
      </c>
      <c r="K397" s="126"/>
      <c r="L397" s="126"/>
      <c r="M397" s="126">
        <f>SUM(M392,M393,M396)</f>
        <v>3777</v>
      </c>
      <c r="N397" s="126"/>
      <c r="O397" s="126"/>
      <c r="P397" s="126">
        <f>SUM(P392,P393,P396)</f>
        <v>3800</v>
      </c>
      <c r="Q397" s="126"/>
      <c r="R397" s="126"/>
      <c r="S397" s="126">
        <f>SUM(S392,S393,S396)</f>
        <v>3822</v>
      </c>
      <c r="T397" s="126"/>
      <c r="U397" s="126"/>
      <c r="V397" s="126">
        <f>SUM(V392,V393,V396)</f>
        <v>3786</v>
      </c>
      <c r="W397" s="126"/>
      <c r="X397" s="127"/>
    </row>
    <row r="398" spans="1:25" x14ac:dyDescent="0.3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5" x14ac:dyDescent="0.3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5" x14ac:dyDescent="0.3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2:24" x14ac:dyDescent="0.3">
      <c r="B401" s="22"/>
      <c r="C401" s="22"/>
      <c r="D401" s="22"/>
      <c r="E401" s="22"/>
      <c r="F401" s="22"/>
      <c r="G401" s="22"/>
      <c r="H401" s="22"/>
      <c r="I401" s="22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2:24" x14ac:dyDescent="0.3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3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18" spans="1:25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5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5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5" x14ac:dyDescent="0.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5" x14ac:dyDescent="0.3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</row>
    <row r="423" spans="1:25" x14ac:dyDescent="0.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</row>
    <row r="424" spans="1:25" x14ac:dyDescent="0.3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</row>
    <row r="427" spans="1:25" x14ac:dyDescent="0.3">
      <c r="A427" s="40" t="s">
        <v>48</v>
      </c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R427" s="41"/>
      <c r="S427" s="41"/>
      <c r="T427" s="41"/>
    </row>
    <row r="428" spans="1:25" x14ac:dyDescent="0.3">
      <c r="P428" s="42"/>
      <c r="Q428" s="42"/>
      <c r="R428" s="41"/>
      <c r="S428" s="41"/>
      <c r="T428" s="41"/>
      <c r="U428" s="42"/>
    </row>
    <row r="429" spans="1:25" x14ac:dyDescent="0.3"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5" x14ac:dyDescent="0.3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</row>
    <row r="431" spans="1:25" x14ac:dyDescent="0.3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</row>
    <row r="432" spans="1:25" x14ac:dyDescent="0.3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</row>
    <row r="433" spans="1:25" x14ac:dyDescent="0.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</row>
    <row r="434" spans="1:25" x14ac:dyDescent="0.3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</row>
    <row r="435" spans="1:25" x14ac:dyDescent="0.3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</row>
    <row r="436" spans="1:25" x14ac:dyDescent="0.3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</row>
    <row r="437" spans="1:25" x14ac:dyDescent="0.3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</row>
    <row r="438" spans="1:25" x14ac:dyDescent="0.3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</row>
    <row r="439" spans="1:25" x14ac:dyDescent="0.3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</row>
    <row r="440" spans="1:25" x14ac:dyDescent="0.3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</row>
    <row r="441" spans="1:25" x14ac:dyDescent="0.3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</row>
    <row r="442" spans="1:25" x14ac:dyDescent="0.3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</row>
    <row r="443" spans="1:25" x14ac:dyDescent="0.3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</row>
    <row r="444" spans="1:25" x14ac:dyDescent="0.3">
      <c r="P444" s="44"/>
      <c r="Q444" s="44"/>
      <c r="R444" s="43"/>
      <c r="S444" s="43"/>
      <c r="T444" s="43"/>
      <c r="U444" s="44"/>
    </row>
    <row r="445" spans="1:25" x14ac:dyDescent="0.3">
      <c r="A445" s="45" t="s">
        <v>169</v>
      </c>
      <c r="B445" s="45"/>
      <c r="C445" s="45"/>
      <c r="D445" s="45"/>
      <c r="E445" s="45"/>
      <c r="F445" s="45"/>
      <c r="G445" s="45"/>
      <c r="H445" s="45"/>
      <c r="I445" s="45"/>
      <c r="N445" s="44"/>
      <c r="O445" s="44"/>
      <c r="P445" s="46"/>
      <c r="Q445" s="46"/>
      <c r="R445" s="43"/>
      <c r="S445" s="43"/>
      <c r="T445" s="43"/>
    </row>
    <row r="446" spans="1:25" x14ac:dyDescent="0.3">
      <c r="M446" s="47"/>
      <c r="N446" s="47"/>
      <c r="R446" s="43"/>
      <c r="S446" s="43"/>
      <c r="T446" s="43"/>
    </row>
    <row r="447" spans="1:25" x14ac:dyDescent="0.3">
      <c r="R447" s="43"/>
      <c r="S447" s="43"/>
      <c r="T447" s="43"/>
    </row>
    <row r="448" spans="1:25" x14ac:dyDescent="0.3">
      <c r="D448" s="7"/>
      <c r="E448" s="7"/>
      <c r="P448" s="47"/>
      <c r="Q448" s="47"/>
      <c r="R448" s="43"/>
      <c r="S448" s="43"/>
      <c r="T448" s="43"/>
      <c r="U448" s="47"/>
    </row>
    <row r="449" spans="1:24" x14ac:dyDescent="0.3">
      <c r="A449" s="48"/>
      <c r="B449" s="48"/>
      <c r="C449" s="48"/>
      <c r="D449" s="49"/>
      <c r="E449" s="49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U449" s="47"/>
    </row>
    <row r="450" spans="1:24" ht="17.25" customHeight="1" x14ac:dyDescent="0.3">
      <c r="A450" s="121"/>
      <c r="B450" s="121"/>
      <c r="C450" s="121"/>
      <c r="D450" s="49"/>
      <c r="E450" s="49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3"/>
      <c r="Q450" s="43"/>
      <c r="R450" s="50"/>
      <c r="U450" s="43"/>
    </row>
    <row r="451" spans="1:24" x14ac:dyDescent="0.3">
      <c r="A451" s="300"/>
      <c r="B451" s="300"/>
      <c r="C451" s="300"/>
      <c r="D451" s="300"/>
      <c r="E451" s="300"/>
      <c r="F451" s="300"/>
      <c r="G451" s="300"/>
      <c r="H451" s="300"/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</row>
    <row r="452" spans="1:24" x14ac:dyDescent="0.3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U452" s="43"/>
    </row>
    <row r="453" spans="1:24" x14ac:dyDescent="0.3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U453" s="43"/>
    </row>
  </sheetData>
  <sheetProtection formatCells="0" insertColumns="0" insertRows="0" deleteColumns="0" deleteRows="0"/>
  <mergeCells count="626">
    <mergeCell ref="A451:X451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8:V108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3:P253"/>
    <mergeCell ref="M253:N253"/>
    <mergeCell ref="S373:U373"/>
    <mergeCell ref="P354:R354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3:O373"/>
    <mergeCell ref="O57:P57"/>
    <mergeCell ref="Q57:R57"/>
    <mergeCell ref="G46:N47"/>
    <mergeCell ref="O46:P47"/>
    <mergeCell ref="G368:I368"/>
    <mergeCell ref="I252:J252"/>
    <mergeCell ref="G252:H252"/>
    <mergeCell ref="P368:R368"/>
    <mergeCell ref="S368:U368"/>
    <mergeCell ref="S370:U370"/>
    <mergeCell ref="P372:R372"/>
    <mergeCell ref="M371:O371"/>
    <mergeCell ref="M58:N58"/>
    <mergeCell ref="O58:P58"/>
    <mergeCell ref="Q58:R58"/>
    <mergeCell ref="U248:V248"/>
    <mergeCell ref="S248:T248"/>
    <mergeCell ref="S247:V247"/>
    <mergeCell ref="U251:V251"/>
    <mergeCell ref="S251:T251"/>
    <mergeCell ref="Q251:R251"/>
    <mergeCell ref="O251:P251"/>
    <mergeCell ref="M251:N251"/>
    <mergeCell ref="R334:S334"/>
    <mergeCell ref="M335:O335"/>
    <mergeCell ref="P335:Q335"/>
    <mergeCell ref="U253:V253"/>
    <mergeCell ref="S253:T253"/>
    <mergeCell ref="Q253:R253"/>
    <mergeCell ref="B392:I392"/>
    <mergeCell ref="B391:I391"/>
    <mergeCell ref="O285:P285"/>
    <mergeCell ref="M285:N285"/>
    <mergeCell ref="U287:V287"/>
    <mergeCell ref="S359:U359"/>
    <mergeCell ref="S356:U356"/>
    <mergeCell ref="R337:S337"/>
    <mergeCell ref="P338:Q338"/>
    <mergeCell ref="R338:S338"/>
    <mergeCell ref="A341:Y346"/>
    <mergeCell ref="S358:U358"/>
    <mergeCell ref="A335:C335"/>
    <mergeCell ref="A350:U350"/>
    <mergeCell ref="T338:U338"/>
    <mergeCell ref="M334:O334"/>
    <mergeCell ref="P334:Q334"/>
    <mergeCell ref="C356:F356"/>
    <mergeCell ref="J358:L358"/>
    <mergeCell ref="G369:I369"/>
    <mergeCell ref="J369:L369"/>
    <mergeCell ref="J368:L368"/>
    <mergeCell ref="M368:O368"/>
    <mergeCell ref="P371:R371"/>
    <mergeCell ref="D221:F221"/>
    <mergeCell ref="G221:I221"/>
    <mergeCell ref="J221:L221"/>
    <mergeCell ref="M221:O221"/>
    <mergeCell ref="P221:R221"/>
    <mergeCell ref="C250:F250"/>
    <mergeCell ref="C251:F251"/>
    <mergeCell ref="J232:L232"/>
    <mergeCell ref="G227:R227"/>
    <mergeCell ref="D229:F229"/>
    <mergeCell ref="G229:I229"/>
    <mergeCell ref="J229:L229"/>
    <mergeCell ref="M229:O229"/>
    <mergeCell ref="P229:R229"/>
    <mergeCell ref="M228:O228"/>
    <mergeCell ref="D223:F223"/>
    <mergeCell ref="G223:I223"/>
    <mergeCell ref="J223:L223"/>
    <mergeCell ref="M223:O223"/>
    <mergeCell ref="K251:L251"/>
    <mergeCell ref="I251:J251"/>
    <mergeCell ref="G251:H251"/>
    <mergeCell ref="G247:J247"/>
    <mergeCell ref="G246:V246"/>
    <mergeCell ref="P220:R220"/>
    <mergeCell ref="G220:I220"/>
    <mergeCell ref="J220:L220"/>
    <mergeCell ref="M220:O220"/>
    <mergeCell ref="G232:I232"/>
    <mergeCell ref="U252:V252"/>
    <mergeCell ref="S252:T252"/>
    <mergeCell ref="Q252:R252"/>
    <mergeCell ref="O252:P252"/>
    <mergeCell ref="M252:N252"/>
    <mergeCell ref="U250:V250"/>
    <mergeCell ref="S250:T250"/>
    <mergeCell ref="Q250:R250"/>
    <mergeCell ref="O250:P250"/>
    <mergeCell ref="M250:N250"/>
    <mergeCell ref="K250:L250"/>
    <mergeCell ref="I250:J250"/>
    <mergeCell ref="G250:H250"/>
    <mergeCell ref="U249:V249"/>
    <mergeCell ref="S249:T249"/>
    <mergeCell ref="Q249:R249"/>
    <mergeCell ref="O249:P249"/>
    <mergeCell ref="M249:N249"/>
    <mergeCell ref="K249:L249"/>
    <mergeCell ref="C246:F248"/>
    <mergeCell ref="C249:F249"/>
    <mergeCell ref="O247:R247"/>
    <mergeCell ref="M248:N248"/>
    <mergeCell ref="O248:P248"/>
    <mergeCell ref="Q248:R248"/>
    <mergeCell ref="P228:R228"/>
    <mergeCell ref="P232:R232"/>
    <mergeCell ref="D230:F230"/>
    <mergeCell ref="G230:I230"/>
    <mergeCell ref="J230:L230"/>
    <mergeCell ref="M232:O232"/>
    <mergeCell ref="M230:O230"/>
    <mergeCell ref="M231:O231"/>
    <mergeCell ref="P230:R230"/>
    <mergeCell ref="P231:R231"/>
    <mergeCell ref="D232:F232"/>
    <mergeCell ref="G249:H249"/>
    <mergeCell ref="C255:F255"/>
    <mergeCell ref="C252:F252"/>
    <mergeCell ref="C254:F254"/>
    <mergeCell ref="K175:L175"/>
    <mergeCell ref="C115:K115"/>
    <mergeCell ref="C116:K116"/>
    <mergeCell ref="C117:K117"/>
    <mergeCell ref="C118:K118"/>
    <mergeCell ref="C119:K119"/>
    <mergeCell ref="C120:K120"/>
    <mergeCell ref="C121:K121"/>
    <mergeCell ref="I255:J255"/>
    <mergeCell ref="G248:H248"/>
    <mergeCell ref="I248:J248"/>
    <mergeCell ref="K248:L248"/>
    <mergeCell ref="D186:G186"/>
    <mergeCell ref="K186:M186"/>
    <mergeCell ref="D187:G187"/>
    <mergeCell ref="K187:M187"/>
    <mergeCell ref="D188:G188"/>
    <mergeCell ref="K188:M188"/>
    <mergeCell ref="H188:J188"/>
    <mergeCell ref="H187:J187"/>
    <mergeCell ref="D220:F220"/>
    <mergeCell ref="M369:O369"/>
    <mergeCell ref="P369:R369"/>
    <mergeCell ref="B393:I393"/>
    <mergeCell ref="B394:I394"/>
    <mergeCell ref="C371:F371"/>
    <mergeCell ref="G371:I371"/>
    <mergeCell ref="J371:L371"/>
    <mergeCell ref="M392:O392"/>
    <mergeCell ref="P392:R392"/>
    <mergeCell ref="A387:Y388"/>
    <mergeCell ref="J373:L373"/>
    <mergeCell ref="J372:L372"/>
    <mergeCell ref="P370:R370"/>
    <mergeCell ref="G370:I370"/>
    <mergeCell ref="J370:L370"/>
    <mergeCell ref="M370:O370"/>
    <mergeCell ref="C373:F373"/>
    <mergeCell ref="C369:F369"/>
    <mergeCell ref="S371:U371"/>
    <mergeCell ref="S372:U372"/>
    <mergeCell ref="S393:U393"/>
    <mergeCell ref="C370:F370"/>
    <mergeCell ref="P373:R373"/>
    <mergeCell ref="M372:O372"/>
    <mergeCell ref="C355:F355"/>
    <mergeCell ref="F336:G336"/>
    <mergeCell ref="A333:C333"/>
    <mergeCell ref="C353:F354"/>
    <mergeCell ref="D331:E332"/>
    <mergeCell ref="K254:L254"/>
    <mergeCell ref="D302:E302"/>
    <mergeCell ref="F331:G332"/>
    <mergeCell ref="A334:C334"/>
    <mergeCell ref="K255:L255"/>
    <mergeCell ref="C281:F281"/>
    <mergeCell ref="C282:F282"/>
    <mergeCell ref="C283:F283"/>
    <mergeCell ref="C284:F284"/>
    <mergeCell ref="C285:F285"/>
    <mergeCell ref="C286:F286"/>
    <mergeCell ref="C287:F287"/>
    <mergeCell ref="A289:Z289"/>
    <mergeCell ref="A348:Z348"/>
    <mergeCell ref="R335:S335"/>
    <mergeCell ref="T335:U335"/>
    <mergeCell ref="T336:U336"/>
    <mergeCell ref="T337:U337"/>
    <mergeCell ref="J354:L354"/>
    <mergeCell ref="P356:R356"/>
    <mergeCell ref="M367:O367"/>
    <mergeCell ref="J367:L367"/>
    <mergeCell ref="S367:U367"/>
    <mergeCell ref="C357:F357"/>
    <mergeCell ref="G357:I357"/>
    <mergeCell ref="P366:R366"/>
    <mergeCell ref="C359:F359"/>
    <mergeCell ref="C360:F360"/>
    <mergeCell ref="G360:I360"/>
    <mergeCell ref="G356:I356"/>
    <mergeCell ref="M358:O358"/>
    <mergeCell ref="M356:O356"/>
    <mergeCell ref="J359:L359"/>
    <mergeCell ref="M359:O359"/>
    <mergeCell ref="P367:R367"/>
    <mergeCell ref="P360:R360"/>
    <mergeCell ref="P359:R359"/>
    <mergeCell ref="P358:R358"/>
    <mergeCell ref="G367:I367"/>
    <mergeCell ref="T334:U334"/>
    <mergeCell ref="S354:U354"/>
    <mergeCell ref="S357:U357"/>
    <mergeCell ref="S361:U361"/>
    <mergeCell ref="J355:L355"/>
    <mergeCell ref="S360:U360"/>
    <mergeCell ref="P357:R357"/>
    <mergeCell ref="P337:Q337"/>
    <mergeCell ref="P333:Q333"/>
    <mergeCell ref="M333:O333"/>
    <mergeCell ref="T333:U333"/>
    <mergeCell ref="P339:Q339"/>
    <mergeCell ref="R339:S339"/>
    <mergeCell ref="T339:U339"/>
    <mergeCell ref="R333:S333"/>
    <mergeCell ref="G353:U353"/>
    <mergeCell ref="M355:O355"/>
    <mergeCell ref="P355:R355"/>
    <mergeCell ref="S355:U355"/>
    <mergeCell ref="G354:I354"/>
    <mergeCell ref="P336:Q336"/>
    <mergeCell ref="R336:S336"/>
    <mergeCell ref="M354:O354"/>
    <mergeCell ref="P361:R361"/>
    <mergeCell ref="C368:F368"/>
    <mergeCell ref="M337:O337"/>
    <mergeCell ref="M336:O336"/>
    <mergeCell ref="A338:C338"/>
    <mergeCell ref="A337:C337"/>
    <mergeCell ref="A336:C336"/>
    <mergeCell ref="A339:C339"/>
    <mergeCell ref="G355:I355"/>
    <mergeCell ref="G359:I359"/>
    <mergeCell ref="J356:L356"/>
    <mergeCell ref="M357:O357"/>
    <mergeCell ref="G361:I361"/>
    <mergeCell ref="J361:L361"/>
    <mergeCell ref="M361:O361"/>
    <mergeCell ref="G358:I358"/>
    <mergeCell ref="M338:O338"/>
    <mergeCell ref="C367:F367"/>
    <mergeCell ref="G365:U365"/>
    <mergeCell ref="G366:I366"/>
    <mergeCell ref="J366:L366"/>
    <mergeCell ref="M366:O366"/>
    <mergeCell ref="J357:L357"/>
    <mergeCell ref="C358:F358"/>
    <mergeCell ref="S366:U366"/>
    <mergeCell ref="F338:G338"/>
    <mergeCell ref="D335:E335"/>
    <mergeCell ref="G164:J164"/>
    <mergeCell ref="O26:P26"/>
    <mergeCell ref="Q26:R26"/>
    <mergeCell ref="K26:L26"/>
    <mergeCell ref="A18:U20"/>
    <mergeCell ref="G58:J58"/>
    <mergeCell ref="K58:L58"/>
    <mergeCell ref="G88:N88"/>
    <mergeCell ref="G170:J170"/>
    <mergeCell ref="K170:L170"/>
    <mergeCell ref="G87:N87"/>
    <mergeCell ref="O87:P87"/>
    <mergeCell ref="C109:K109"/>
    <mergeCell ref="C110:K110"/>
    <mergeCell ref="C111:K111"/>
    <mergeCell ref="C112:K112"/>
    <mergeCell ref="C113:K113"/>
    <mergeCell ref="C114:K114"/>
    <mergeCell ref="N151:P151"/>
    <mergeCell ref="L152:M152"/>
    <mergeCell ref="N152:P152"/>
    <mergeCell ref="D152:K152"/>
    <mergeCell ref="O280:P280"/>
    <mergeCell ref="Q280:R280"/>
    <mergeCell ref="M331:O332"/>
    <mergeCell ref="D339:E339"/>
    <mergeCell ref="F339:G339"/>
    <mergeCell ref="H339:I339"/>
    <mergeCell ref="M339:O339"/>
    <mergeCell ref="A331:C332"/>
    <mergeCell ref="G253:H253"/>
    <mergeCell ref="I253:J253"/>
    <mergeCell ref="K253:L253"/>
    <mergeCell ref="H334:I334"/>
    <mergeCell ref="H335:I335"/>
    <mergeCell ref="H336:I336"/>
    <mergeCell ref="H337:I337"/>
    <mergeCell ref="H338:I338"/>
    <mergeCell ref="A330:I330"/>
    <mergeCell ref="D336:E336"/>
    <mergeCell ref="D334:E334"/>
    <mergeCell ref="F334:G334"/>
    <mergeCell ref="D337:E337"/>
    <mergeCell ref="F337:G337"/>
    <mergeCell ref="F335:G335"/>
    <mergeCell ref="D338:E338"/>
    <mergeCell ref="C278:F280"/>
    <mergeCell ref="I249:J249"/>
    <mergeCell ref="K252:L252"/>
    <mergeCell ref="A326:U326"/>
    <mergeCell ref="G279:J279"/>
    <mergeCell ref="K279:N279"/>
    <mergeCell ref="I286:J286"/>
    <mergeCell ref="K280:L280"/>
    <mergeCell ref="K281:L281"/>
    <mergeCell ref="K282:L282"/>
    <mergeCell ref="K284:L284"/>
    <mergeCell ref="I280:J280"/>
    <mergeCell ref="I282:J282"/>
    <mergeCell ref="S281:T281"/>
    <mergeCell ref="U281:V281"/>
    <mergeCell ref="I284:J284"/>
    <mergeCell ref="G280:H280"/>
    <mergeCell ref="G281:H281"/>
    <mergeCell ref="K285:L285"/>
    <mergeCell ref="S287:T287"/>
    <mergeCell ref="S282:T282"/>
    <mergeCell ref="A314:Y321"/>
    <mergeCell ref="M282:N282"/>
    <mergeCell ref="M283:N283"/>
    <mergeCell ref="O279:R279"/>
    <mergeCell ref="O281:P281"/>
    <mergeCell ref="Q281:R281"/>
    <mergeCell ref="K286:L286"/>
    <mergeCell ref="A243:U243"/>
    <mergeCell ref="M286:N286"/>
    <mergeCell ref="G278:V278"/>
    <mergeCell ref="S279:V279"/>
    <mergeCell ref="S280:T280"/>
    <mergeCell ref="U280:V280"/>
    <mergeCell ref="K247:N247"/>
    <mergeCell ref="M280:N280"/>
    <mergeCell ref="U255:V255"/>
    <mergeCell ref="S255:T255"/>
    <mergeCell ref="D267:E267"/>
    <mergeCell ref="G255:H255"/>
    <mergeCell ref="M255:N255"/>
    <mergeCell ref="G285:H285"/>
    <mergeCell ref="I285:J285"/>
    <mergeCell ref="I281:J281"/>
    <mergeCell ref="I283:J283"/>
    <mergeCell ref="U254:V254"/>
    <mergeCell ref="S254:T254"/>
    <mergeCell ref="G254:H254"/>
    <mergeCell ref="U282:V282"/>
    <mergeCell ref="S283:T283"/>
    <mergeCell ref="U283:V283"/>
    <mergeCell ref="U285:V285"/>
    <mergeCell ref="S285:T285"/>
    <mergeCell ref="U284:V284"/>
    <mergeCell ref="S284:T284"/>
    <mergeCell ref="V395:X395"/>
    <mergeCell ref="B395:I395"/>
    <mergeCell ref="S369:U369"/>
    <mergeCell ref="S392:U392"/>
    <mergeCell ref="U286:V286"/>
    <mergeCell ref="S286:T286"/>
    <mergeCell ref="Q287:R287"/>
    <mergeCell ref="G287:H287"/>
    <mergeCell ref="M330:U330"/>
    <mergeCell ref="T331:U332"/>
    <mergeCell ref="P331:Q332"/>
    <mergeCell ref="R331:S332"/>
    <mergeCell ref="D333:E333"/>
    <mergeCell ref="F333:G333"/>
    <mergeCell ref="H331:I332"/>
    <mergeCell ref="H333:I333"/>
    <mergeCell ref="G282:H282"/>
    <mergeCell ref="M396:O396"/>
    <mergeCell ref="P396:R396"/>
    <mergeCell ref="J391:L391"/>
    <mergeCell ref="V393:X393"/>
    <mergeCell ref="J394:L394"/>
    <mergeCell ref="S394:U394"/>
    <mergeCell ref="V396:X396"/>
    <mergeCell ref="J395:L395"/>
    <mergeCell ref="M395:O395"/>
    <mergeCell ref="P395:R395"/>
    <mergeCell ref="S395:U395"/>
    <mergeCell ref="M391:O391"/>
    <mergeCell ref="P393:R393"/>
    <mergeCell ref="M394:O394"/>
    <mergeCell ref="P394:R394"/>
    <mergeCell ref="V394:X394"/>
    <mergeCell ref="V391:X391"/>
    <mergeCell ref="J392:L392"/>
    <mergeCell ref="S391:U391"/>
    <mergeCell ref="V392:X392"/>
    <mergeCell ref="S396:U396"/>
    <mergeCell ref="J396:L396"/>
    <mergeCell ref="J397:L397"/>
    <mergeCell ref="M397:O397"/>
    <mergeCell ref="S397:U397"/>
    <mergeCell ref="B397:I397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5:P255"/>
    <mergeCell ref="Q255:R255"/>
    <mergeCell ref="I254:J254"/>
    <mergeCell ref="M254:N254"/>
    <mergeCell ref="O254:P254"/>
    <mergeCell ref="Q254:R254"/>
    <mergeCell ref="L118:M118"/>
    <mergeCell ref="L119:M119"/>
    <mergeCell ref="L120:M120"/>
    <mergeCell ref="L121:M121"/>
    <mergeCell ref="L122:M122"/>
    <mergeCell ref="L123:M123"/>
    <mergeCell ref="L124:M124"/>
    <mergeCell ref="K173:L173"/>
    <mergeCell ref="G174:J174"/>
    <mergeCell ref="K174:L174"/>
    <mergeCell ref="A162:U162"/>
    <mergeCell ref="K165:L165"/>
    <mergeCell ref="K166:L166"/>
    <mergeCell ref="D151:K151"/>
    <mergeCell ref="K169:L169"/>
    <mergeCell ref="K168:L168"/>
    <mergeCell ref="L125:M125"/>
    <mergeCell ref="C253:F253"/>
    <mergeCell ref="K283:L283"/>
    <mergeCell ref="I287:J287"/>
    <mergeCell ref="K287:L287"/>
    <mergeCell ref="M287:N287"/>
    <mergeCell ref="O287:P287"/>
    <mergeCell ref="Q285:R285"/>
    <mergeCell ref="M281:N281"/>
    <mergeCell ref="G283:H283"/>
    <mergeCell ref="G284:H284"/>
    <mergeCell ref="G286:H286"/>
    <mergeCell ref="Q282:R282"/>
    <mergeCell ref="O283:P283"/>
    <mergeCell ref="Q283:R283"/>
    <mergeCell ref="O284:P284"/>
    <mergeCell ref="Q284:R284"/>
    <mergeCell ref="O286:P286"/>
    <mergeCell ref="Q286:R286"/>
    <mergeCell ref="O282:P282"/>
    <mergeCell ref="M284:N284"/>
    <mergeCell ref="A450:C450"/>
    <mergeCell ref="D231:F231"/>
    <mergeCell ref="G231:I231"/>
    <mergeCell ref="J231:L231"/>
    <mergeCell ref="D222:F222"/>
    <mergeCell ref="G222:I222"/>
    <mergeCell ref="J222:L222"/>
    <mergeCell ref="A235:Y238"/>
    <mergeCell ref="A430:Y442"/>
    <mergeCell ref="V397:X397"/>
    <mergeCell ref="P397:R397"/>
    <mergeCell ref="J393:L393"/>
    <mergeCell ref="M393:O393"/>
    <mergeCell ref="J360:L360"/>
    <mergeCell ref="M360:O360"/>
    <mergeCell ref="C372:F372"/>
    <mergeCell ref="G372:I372"/>
    <mergeCell ref="G373:I373"/>
    <mergeCell ref="C361:F361"/>
    <mergeCell ref="C365:F366"/>
    <mergeCell ref="P391:R391"/>
    <mergeCell ref="B396:I396"/>
    <mergeCell ref="M222:O222"/>
    <mergeCell ref="P222:R222"/>
    <mergeCell ref="K167:L167"/>
    <mergeCell ref="K164:L164"/>
    <mergeCell ref="C125:K125"/>
    <mergeCell ref="L151:M151"/>
    <mergeCell ref="Q152:S152"/>
    <mergeCell ref="G172:J172"/>
    <mergeCell ref="G171:J171"/>
    <mergeCell ref="G169:J169"/>
    <mergeCell ref="G168:J168"/>
    <mergeCell ref="G167:J167"/>
    <mergeCell ref="G166:J166"/>
    <mergeCell ref="K176:L176"/>
    <mergeCell ref="G173:J173"/>
    <mergeCell ref="V123:W123"/>
    <mergeCell ref="V124:W124"/>
    <mergeCell ref="P223:R223"/>
    <mergeCell ref="D227:F228"/>
    <mergeCell ref="G228:I228"/>
    <mergeCell ref="J228:L228"/>
    <mergeCell ref="H186:J186"/>
    <mergeCell ref="G175:J175"/>
    <mergeCell ref="D190:G190"/>
    <mergeCell ref="K190:M190"/>
    <mergeCell ref="H189:J189"/>
    <mergeCell ref="H190:J190"/>
    <mergeCell ref="D218:F219"/>
    <mergeCell ref="G218:R218"/>
    <mergeCell ref="G219:I219"/>
    <mergeCell ref="J219:L219"/>
    <mergeCell ref="M219:O219"/>
    <mergeCell ref="P219:R219"/>
    <mergeCell ref="D189:G189"/>
    <mergeCell ref="K189:M189"/>
    <mergeCell ref="A209:Y212"/>
    <mergeCell ref="G165:J165"/>
    <mergeCell ref="M26:N26"/>
    <mergeCell ref="M25:N25"/>
    <mergeCell ref="O25:P25"/>
    <mergeCell ref="G61:J61"/>
    <mergeCell ref="V117:W117"/>
    <mergeCell ref="V110:W110"/>
    <mergeCell ref="V111:W111"/>
    <mergeCell ref="V112:W112"/>
    <mergeCell ref="V113:W113"/>
    <mergeCell ref="V114:W114"/>
    <mergeCell ref="V115:W115"/>
    <mergeCell ref="V116:W116"/>
    <mergeCell ref="L117:M117"/>
    <mergeCell ref="L111:M111"/>
    <mergeCell ref="K27:L27"/>
    <mergeCell ref="M27:N27"/>
    <mergeCell ref="O27:P27"/>
    <mergeCell ref="Q27:R27"/>
    <mergeCell ref="G27:J27"/>
    <mergeCell ref="L114:M114"/>
    <mergeCell ref="L115:M115"/>
    <mergeCell ref="L116:M116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76:Y383"/>
    <mergeCell ref="A422:Y424"/>
    <mergeCell ref="A91:Y99"/>
    <mergeCell ref="A154:Y159"/>
    <mergeCell ref="C124:K124"/>
    <mergeCell ref="L112:M112"/>
    <mergeCell ref="L113:M113"/>
    <mergeCell ref="V109:W109"/>
    <mergeCell ref="L109:M109"/>
    <mergeCell ref="L110:M110"/>
    <mergeCell ref="A106:U107"/>
    <mergeCell ref="V118:W118"/>
    <mergeCell ref="V119:W119"/>
    <mergeCell ref="V120:W120"/>
    <mergeCell ref="V121:W121"/>
    <mergeCell ref="C123:K123"/>
    <mergeCell ref="Q151:S151"/>
    <mergeCell ref="K172:L172"/>
    <mergeCell ref="K171:L171"/>
    <mergeCell ref="C122:K122"/>
    <mergeCell ref="V125:W125"/>
    <mergeCell ref="V122:W122"/>
    <mergeCell ref="A178:Y181"/>
    <mergeCell ref="G176:J17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3122</v>
      </c>
      <c r="B6" t="s">
        <v>51</v>
      </c>
      <c r="C6" t="s">
        <v>65</v>
      </c>
      <c r="D6">
        <v>1</v>
      </c>
    </row>
    <row r="7" spans="1:4" x14ac:dyDescent="0.3">
      <c r="A7">
        <v>5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0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33203125" bestFit="1" customWidth="1"/>
    <col min="6" max="7" width="13.3320312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152</v>
      </c>
      <c r="C2">
        <v>23</v>
      </c>
      <c r="D2">
        <v>226</v>
      </c>
      <c r="E2">
        <v>0</v>
      </c>
      <c r="F2">
        <v>6</v>
      </c>
      <c r="G2">
        <v>8</v>
      </c>
    </row>
    <row r="3" spans="1:7" x14ac:dyDescent="0.3">
      <c r="A3">
        <v>2</v>
      </c>
      <c r="B3" t="s">
        <v>123</v>
      </c>
      <c r="C3">
        <v>19</v>
      </c>
      <c r="D3">
        <v>10</v>
      </c>
      <c r="E3">
        <v>0</v>
      </c>
      <c r="F3">
        <v>64</v>
      </c>
      <c r="G3">
        <v>68</v>
      </c>
    </row>
    <row r="4" spans="1:7" x14ac:dyDescent="0.3">
      <c r="A4">
        <v>3</v>
      </c>
      <c r="B4" t="s">
        <v>122</v>
      </c>
      <c r="C4">
        <v>0</v>
      </c>
      <c r="D4">
        <v>75</v>
      </c>
      <c r="E4">
        <v>0</v>
      </c>
      <c r="F4">
        <v>6</v>
      </c>
      <c r="G4">
        <v>15</v>
      </c>
    </row>
    <row r="5" spans="1:7" x14ac:dyDescent="0.3">
      <c r="A5">
        <v>4</v>
      </c>
      <c r="B5" t="s">
        <v>155</v>
      </c>
      <c r="C5">
        <v>0</v>
      </c>
      <c r="D5">
        <v>0</v>
      </c>
      <c r="E5">
        <v>0</v>
      </c>
      <c r="F5">
        <v>24</v>
      </c>
      <c r="G5">
        <v>10</v>
      </c>
    </row>
    <row r="6" spans="1:7" x14ac:dyDescent="0.3">
      <c r="A6">
        <v>5</v>
      </c>
      <c r="B6" t="s">
        <v>134</v>
      </c>
      <c r="C6">
        <v>0</v>
      </c>
      <c r="D6">
        <v>0</v>
      </c>
      <c r="E6">
        <v>0</v>
      </c>
      <c r="F6">
        <v>18</v>
      </c>
      <c r="G6">
        <v>2</v>
      </c>
    </row>
    <row r="7" spans="1:7" x14ac:dyDescent="0.3">
      <c r="A7">
        <v>6</v>
      </c>
      <c r="B7" t="s">
        <v>102</v>
      </c>
      <c r="C7">
        <v>15</v>
      </c>
      <c r="D7">
        <v>14</v>
      </c>
      <c r="E7">
        <v>0</v>
      </c>
      <c r="F7">
        <v>46</v>
      </c>
      <c r="G7">
        <v>74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33203125" bestFit="1" customWidth="1"/>
    <col min="6" max="7" width="13.3320312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152</v>
      </c>
      <c r="C2">
        <v>100</v>
      </c>
      <c r="D2">
        <v>1267</v>
      </c>
      <c r="E2">
        <v>0</v>
      </c>
      <c r="F2">
        <v>24</v>
      </c>
      <c r="G2">
        <v>32</v>
      </c>
    </row>
    <row r="3" spans="1:7" x14ac:dyDescent="0.3">
      <c r="A3">
        <v>2</v>
      </c>
      <c r="B3" t="s">
        <v>123</v>
      </c>
      <c r="C3">
        <v>56</v>
      </c>
      <c r="D3">
        <v>43</v>
      </c>
      <c r="E3">
        <v>6</v>
      </c>
      <c r="F3">
        <v>487</v>
      </c>
      <c r="G3">
        <v>513</v>
      </c>
    </row>
    <row r="4" spans="1:7" x14ac:dyDescent="0.3">
      <c r="A4">
        <v>3</v>
      </c>
      <c r="B4" t="s">
        <v>122</v>
      </c>
      <c r="C4">
        <v>15</v>
      </c>
      <c r="D4">
        <v>639</v>
      </c>
      <c r="E4">
        <v>0</v>
      </c>
      <c r="F4">
        <v>57</v>
      </c>
      <c r="G4">
        <v>113</v>
      </c>
    </row>
    <row r="5" spans="1:7" x14ac:dyDescent="0.3">
      <c r="A5">
        <v>4</v>
      </c>
      <c r="B5" t="s">
        <v>156</v>
      </c>
      <c r="C5">
        <v>93</v>
      </c>
      <c r="D5">
        <v>36</v>
      </c>
      <c r="E5">
        <v>0</v>
      </c>
      <c r="F5">
        <v>0</v>
      </c>
      <c r="G5">
        <v>115</v>
      </c>
    </row>
    <row r="6" spans="1:7" x14ac:dyDescent="0.3">
      <c r="A6">
        <v>5</v>
      </c>
      <c r="B6" t="s">
        <v>155</v>
      </c>
      <c r="C6">
        <v>0</v>
      </c>
      <c r="D6">
        <v>0</v>
      </c>
      <c r="E6">
        <v>0</v>
      </c>
      <c r="F6">
        <v>108</v>
      </c>
      <c r="G6">
        <v>119</v>
      </c>
    </row>
    <row r="7" spans="1:7" x14ac:dyDescent="0.3">
      <c r="A7">
        <v>6</v>
      </c>
      <c r="B7" t="s">
        <v>102</v>
      </c>
      <c r="C7">
        <v>78</v>
      </c>
      <c r="D7">
        <v>46</v>
      </c>
      <c r="E7">
        <v>0</v>
      </c>
      <c r="F7">
        <v>412</v>
      </c>
      <c r="G7">
        <v>480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3320312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598</v>
      </c>
      <c r="B2" t="s">
        <v>108</v>
      </c>
      <c r="C2" t="s">
        <v>161</v>
      </c>
    </row>
    <row r="3" spans="1:3" x14ac:dyDescent="0.3">
      <c r="A3">
        <v>617</v>
      </c>
      <c r="B3" t="s">
        <v>108</v>
      </c>
      <c r="C3" t="s">
        <v>162</v>
      </c>
    </row>
    <row r="4" spans="1:3" x14ac:dyDescent="0.3">
      <c r="A4">
        <v>628</v>
      </c>
      <c r="B4" t="s">
        <v>108</v>
      </c>
      <c r="C4" t="s">
        <v>163</v>
      </c>
    </row>
    <row r="5" spans="1:3" x14ac:dyDescent="0.3">
      <c r="A5">
        <v>602</v>
      </c>
      <c r="B5" t="s">
        <v>108</v>
      </c>
      <c r="C5" t="s">
        <v>164</v>
      </c>
    </row>
    <row r="6" spans="1:3" x14ac:dyDescent="0.3">
      <c r="A6">
        <v>624</v>
      </c>
      <c r="B6" t="s">
        <v>108</v>
      </c>
      <c r="C6" t="s">
        <v>165</v>
      </c>
    </row>
    <row r="7" spans="1:3" x14ac:dyDescent="0.3">
      <c r="A7">
        <v>3224</v>
      </c>
      <c r="B7" t="s">
        <v>5</v>
      </c>
      <c r="C7" t="s">
        <v>161</v>
      </c>
    </row>
    <row r="8" spans="1:3" x14ac:dyDescent="0.3">
      <c r="A8">
        <v>3205</v>
      </c>
      <c r="B8" t="s">
        <v>5</v>
      </c>
      <c r="C8" t="s">
        <v>162</v>
      </c>
    </row>
    <row r="9" spans="1:3" x14ac:dyDescent="0.3">
      <c r="A9">
        <v>3172</v>
      </c>
      <c r="B9" t="s">
        <v>5</v>
      </c>
      <c r="C9" t="s">
        <v>163</v>
      </c>
    </row>
    <row r="10" spans="1:3" x14ac:dyDescent="0.3">
      <c r="A10">
        <v>3175</v>
      </c>
      <c r="B10" t="s">
        <v>5</v>
      </c>
      <c r="C10" t="s">
        <v>164</v>
      </c>
    </row>
    <row r="11" spans="1:3" x14ac:dyDescent="0.3">
      <c r="A11">
        <v>3198</v>
      </c>
      <c r="B11" t="s">
        <v>5</v>
      </c>
      <c r="C11" t="s">
        <v>165</v>
      </c>
    </row>
    <row r="12" spans="1:3" x14ac:dyDescent="0.3">
      <c r="A12">
        <v>147</v>
      </c>
      <c r="B12" t="s">
        <v>6</v>
      </c>
      <c r="C12" t="s">
        <v>161</v>
      </c>
    </row>
    <row r="13" spans="1:3" x14ac:dyDescent="0.3">
      <c r="A13">
        <v>106</v>
      </c>
      <c r="B13" t="s">
        <v>6</v>
      </c>
      <c r="C13" t="s">
        <v>162</v>
      </c>
    </row>
    <row r="14" spans="1:3" x14ac:dyDescent="0.3">
      <c r="A14">
        <v>134</v>
      </c>
      <c r="B14" t="s">
        <v>6</v>
      </c>
      <c r="C14" t="s">
        <v>163</v>
      </c>
    </row>
    <row r="15" spans="1:3" x14ac:dyDescent="0.3">
      <c r="A15">
        <v>132</v>
      </c>
      <c r="B15" t="s">
        <v>6</v>
      </c>
      <c r="C15" t="s">
        <v>164</v>
      </c>
    </row>
    <row r="16" spans="1:3" x14ac:dyDescent="0.3">
      <c r="A16">
        <v>156</v>
      </c>
      <c r="B16" t="s">
        <v>6</v>
      </c>
      <c r="C16" t="s">
        <v>165</v>
      </c>
    </row>
    <row r="17" spans="1:3" x14ac:dyDescent="0.3">
      <c r="A17">
        <v>141</v>
      </c>
      <c r="B17" t="s">
        <v>7</v>
      </c>
      <c r="C17" t="s">
        <v>161</v>
      </c>
    </row>
    <row r="18" spans="1:3" x14ac:dyDescent="0.3">
      <c r="A18">
        <v>140</v>
      </c>
      <c r="B18" t="s">
        <v>7</v>
      </c>
      <c r="C18" t="s">
        <v>162</v>
      </c>
    </row>
    <row r="19" spans="1:3" x14ac:dyDescent="0.3">
      <c r="A19">
        <v>147</v>
      </c>
      <c r="B19" t="s">
        <v>7</v>
      </c>
      <c r="C19" t="s">
        <v>163</v>
      </c>
    </row>
    <row r="20" spans="1:3" x14ac:dyDescent="0.3">
      <c r="A20">
        <v>91</v>
      </c>
      <c r="B20" t="s">
        <v>7</v>
      </c>
      <c r="C20" t="s">
        <v>164</v>
      </c>
    </row>
    <row r="21" spans="1:3" x14ac:dyDescent="0.3">
      <c r="A21" s="2">
        <v>111</v>
      </c>
      <c r="B21" s="2" t="s">
        <v>7</v>
      </c>
      <c r="C21" s="2" t="s">
        <v>165</v>
      </c>
    </row>
    <row r="22" spans="1:3" x14ac:dyDescent="0.3">
      <c r="A22" s="2">
        <v>0</v>
      </c>
      <c r="B22" s="2" t="s">
        <v>132</v>
      </c>
      <c r="C22" s="2" t="s">
        <v>161</v>
      </c>
    </row>
    <row r="23" spans="1:3" x14ac:dyDescent="0.3">
      <c r="A23" s="2">
        <v>0</v>
      </c>
      <c r="B23" s="2" t="s">
        <v>132</v>
      </c>
      <c r="C23" s="2" t="s">
        <v>162</v>
      </c>
    </row>
    <row r="24" spans="1:3" x14ac:dyDescent="0.3">
      <c r="A24" s="2">
        <v>0</v>
      </c>
      <c r="B24" s="2" t="s">
        <v>132</v>
      </c>
      <c r="C24" s="2" t="s">
        <v>163</v>
      </c>
    </row>
    <row r="25" spans="1:3" x14ac:dyDescent="0.3">
      <c r="A25" s="2">
        <v>0</v>
      </c>
      <c r="B25" s="2" t="s">
        <v>132</v>
      </c>
      <c r="C25" s="2" t="s">
        <v>164</v>
      </c>
    </row>
    <row r="26" spans="1:3" x14ac:dyDescent="0.3">
      <c r="A26" s="2">
        <v>0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664062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2146</v>
      </c>
      <c r="C2" t="s">
        <v>34</v>
      </c>
    </row>
    <row r="3" spans="1:3" x14ac:dyDescent="0.3">
      <c r="A3" t="s">
        <v>112</v>
      </c>
      <c r="B3">
        <v>28214</v>
      </c>
      <c r="C3" t="s">
        <v>34</v>
      </c>
    </row>
    <row r="4" spans="1:3" x14ac:dyDescent="0.3">
      <c r="A4" t="s">
        <v>113</v>
      </c>
      <c r="B4">
        <v>1098</v>
      </c>
      <c r="C4" t="s">
        <v>34</v>
      </c>
    </row>
    <row r="5" spans="1:3" x14ac:dyDescent="0.3">
      <c r="A5" t="s">
        <v>30</v>
      </c>
      <c r="B5">
        <v>51605</v>
      </c>
      <c r="C5" t="s">
        <v>34</v>
      </c>
    </row>
    <row r="6" spans="1:3" x14ac:dyDescent="0.3">
      <c r="A6" t="s">
        <v>111</v>
      </c>
      <c r="B6">
        <v>107</v>
      </c>
      <c r="C6" t="s">
        <v>24</v>
      </c>
    </row>
    <row r="7" spans="1:3" x14ac:dyDescent="0.3">
      <c r="A7" t="s">
        <v>112</v>
      </c>
      <c r="B7">
        <v>903</v>
      </c>
      <c r="C7" t="s">
        <v>24</v>
      </c>
    </row>
    <row r="8" spans="1:3" x14ac:dyDescent="0.3">
      <c r="A8" t="s">
        <v>113</v>
      </c>
      <c r="B8">
        <v>101</v>
      </c>
      <c r="C8" t="s">
        <v>24</v>
      </c>
    </row>
    <row r="9" spans="1:3" x14ac:dyDescent="0.3">
      <c r="A9" t="s">
        <v>30</v>
      </c>
      <c r="B9">
        <v>2052</v>
      </c>
      <c r="C9" t="s">
        <v>24</v>
      </c>
    </row>
    <row r="10" spans="1:3" x14ac:dyDescent="0.3">
      <c r="A10" t="s">
        <v>111</v>
      </c>
      <c r="B10">
        <v>282</v>
      </c>
      <c r="C10" t="s">
        <v>35</v>
      </c>
    </row>
    <row r="11" spans="1:3" x14ac:dyDescent="0.3">
      <c r="A11" t="s">
        <v>112</v>
      </c>
      <c r="B11">
        <v>2020</v>
      </c>
      <c r="C11" t="s">
        <v>35</v>
      </c>
    </row>
    <row r="12" spans="1:3" x14ac:dyDescent="0.3">
      <c r="A12" t="s">
        <v>113</v>
      </c>
      <c r="B12">
        <v>116</v>
      </c>
      <c r="C12" t="s">
        <v>35</v>
      </c>
    </row>
    <row r="13" spans="1:3" x14ac:dyDescent="0.3">
      <c r="A13" t="s">
        <v>30</v>
      </c>
      <c r="B13">
        <v>2869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664062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267</v>
      </c>
      <c r="B2" t="s">
        <v>133</v>
      </c>
      <c r="C2" t="s">
        <v>3</v>
      </c>
      <c r="D2">
        <v>1</v>
      </c>
    </row>
    <row r="3" spans="1:4" x14ac:dyDescent="0.3">
      <c r="A3">
        <v>238</v>
      </c>
      <c r="B3" t="s">
        <v>133</v>
      </c>
      <c r="C3" t="s">
        <v>77</v>
      </c>
      <c r="D3">
        <v>1</v>
      </c>
    </row>
    <row r="4" spans="1:4" x14ac:dyDescent="0.3">
      <c r="A4">
        <v>31</v>
      </c>
      <c r="B4" t="s">
        <v>166</v>
      </c>
      <c r="C4" t="s">
        <v>3</v>
      </c>
      <c r="D4">
        <v>2</v>
      </c>
    </row>
    <row r="5" spans="1:4" x14ac:dyDescent="0.3">
      <c r="A5">
        <v>46</v>
      </c>
      <c r="B5" t="s">
        <v>166</v>
      </c>
      <c r="C5" t="s">
        <v>77</v>
      </c>
      <c r="D5">
        <v>2</v>
      </c>
    </row>
    <row r="6" spans="1:4" x14ac:dyDescent="0.3">
      <c r="A6">
        <v>0</v>
      </c>
      <c r="B6" t="s">
        <v>167</v>
      </c>
      <c r="C6" t="s">
        <v>3</v>
      </c>
      <c r="D6">
        <v>3</v>
      </c>
    </row>
    <row r="7" spans="1:4" x14ac:dyDescent="0.3">
      <c r="A7">
        <v>0</v>
      </c>
      <c r="B7" t="s">
        <v>167</v>
      </c>
      <c r="C7" t="s">
        <v>77</v>
      </c>
      <c r="D7">
        <v>3</v>
      </c>
    </row>
    <row r="8" spans="1:4" x14ac:dyDescent="0.3">
      <c r="A8">
        <v>2</v>
      </c>
      <c r="B8" t="s">
        <v>168</v>
      </c>
      <c r="C8" t="s">
        <v>3</v>
      </c>
      <c r="D8">
        <v>4</v>
      </c>
    </row>
    <row r="9" spans="1:4" x14ac:dyDescent="0.3">
      <c r="A9">
        <v>3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664062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13452</v>
      </c>
      <c r="C2" t="s">
        <v>34</v>
      </c>
    </row>
    <row r="3" spans="1:3" x14ac:dyDescent="0.3">
      <c r="A3" t="s">
        <v>112</v>
      </c>
      <c r="B3">
        <v>168478</v>
      </c>
      <c r="C3" t="s">
        <v>34</v>
      </c>
    </row>
    <row r="4" spans="1:3" x14ac:dyDescent="0.3">
      <c r="A4" t="s">
        <v>113</v>
      </c>
      <c r="B4">
        <v>7434</v>
      </c>
      <c r="C4" t="s">
        <v>34</v>
      </c>
    </row>
    <row r="5" spans="1:3" x14ac:dyDescent="0.3">
      <c r="A5" t="s">
        <v>30</v>
      </c>
      <c r="B5">
        <v>262268</v>
      </c>
      <c r="C5" t="s">
        <v>34</v>
      </c>
    </row>
    <row r="6" spans="1:3" x14ac:dyDescent="0.3">
      <c r="A6" t="s">
        <v>111</v>
      </c>
      <c r="B6">
        <v>476</v>
      </c>
      <c r="C6" t="s">
        <v>24</v>
      </c>
    </row>
    <row r="7" spans="1:3" x14ac:dyDescent="0.3">
      <c r="A7" t="s">
        <v>112</v>
      </c>
      <c r="B7">
        <v>4668</v>
      </c>
      <c r="C7" t="s">
        <v>24</v>
      </c>
    </row>
    <row r="8" spans="1:3" x14ac:dyDescent="0.3">
      <c r="A8" t="s">
        <v>113</v>
      </c>
      <c r="B8">
        <v>489</v>
      </c>
      <c r="C8" t="s">
        <v>24</v>
      </c>
    </row>
    <row r="9" spans="1:3" x14ac:dyDescent="0.3">
      <c r="A9" t="s">
        <v>30</v>
      </c>
      <c r="B9">
        <v>10946</v>
      </c>
      <c r="C9" t="s">
        <v>24</v>
      </c>
    </row>
    <row r="10" spans="1:3" x14ac:dyDescent="0.3">
      <c r="A10" t="s">
        <v>111</v>
      </c>
      <c r="B10">
        <v>1358</v>
      </c>
      <c r="C10" t="s">
        <v>35</v>
      </c>
    </row>
    <row r="11" spans="1:3" x14ac:dyDescent="0.3">
      <c r="A11" t="s">
        <v>112</v>
      </c>
      <c r="B11">
        <v>13246</v>
      </c>
      <c r="C11" t="s">
        <v>35</v>
      </c>
    </row>
    <row r="12" spans="1:3" x14ac:dyDescent="0.3">
      <c r="A12" t="s">
        <v>113</v>
      </c>
      <c r="B12">
        <v>765</v>
      </c>
      <c r="C12" t="s">
        <v>35</v>
      </c>
    </row>
    <row r="13" spans="1:3" x14ac:dyDescent="0.3">
      <c r="A13" t="s">
        <v>30</v>
      </c>
      <c r="B13">
        <v>19019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664062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2087</v>
      </c>
      <c r="B2" t="s">
        <v>133</v>
      </c>
      <c r="C2" t="s">
        <v>3</v>
      </c>
      <c r="D2">
        <v>1</v>
      </c>
    </row>
    <row r="3" spans="1:4" x14ac:dyDescent="0.3">
      <c r="A3">
        <v>1722</v>
      </c>
      <c r="B3" t="s">
        <v>133</v>
      </c>
      <c r="C3" t="s">
        <v>77</v>
      </c>
      <c r="D3">
        <v>1</v>
      </c>
    </row>
    <row r="4" spans="1:4" x14ac:dyDescent="0.3">
      <c r="A4">
        <v>259</v>
      </c>
      <c r="B4" t="s">
        <v>166</v>
      </c>
      <c r="C4" t="s">
        <v>3</v>
      </c>
      <c r="D4">
        <v>2</v>
      </c>
    </row>
    <row r="5" spans="1:4" x14ac:dyDescent="0.3">
      <c r="A5">
        <v>226</v>
      </c>
      <c r="B5" t="s">
        <v>166</v>
      </c>
      <c r="C5" t="s">
        <v>77</v>
      </c>
      <c r="D5">
        <v>2</v>
      </c>
    </row>
    <row r="6" spans="1:4" x14ac:dyDescent="0.3">
      <c r="A6">
        <v>0</v>
      </c>
      <c r="B6" t="s">
        <v>167</v>
      </c>
      <c r="C6" t="s">
        <v>3</v>
      </c>
      <c r="D6">
        <v>3</v>
      </c>
    </row>
    <row r="7" spans="1:4" x14ac:dyDescent="0.3">
      <c r="A7">
        <v>3</v>
      </c>
      <c r="B7" t="s">
        <v>167</v>
      </c>
      <c r="C7" t="s">
        <v>77</v>
      </c>
      <c r="D7">
        <v>3</v>
      </c>
    </row>
    <row r="8" spans="1:4" x14ac:dyDescent="0.3">
      <c r="A8">
        <v>32</v>
      </c>
      <c r="B8" t="s">
        <v>168</v>
      </c>
      <c r="C8" t="s">
        <v>3</v>
      </c>
      <c r="D8">
        <v>4</v>
      </c>
    </row>
    <row r="9" spans="1:4" x14ac:dyDescent="0.3">
      <c r="A9">
        <v>19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3320312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9974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477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203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13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16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6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466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13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4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2980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289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139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6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5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288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5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8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1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4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6370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131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55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1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1777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109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44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1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27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97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25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4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1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1019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13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84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12358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653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291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20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9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9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2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1775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10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15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7</v>
      </c>
      <c r="C2" t="s">
        <v>85</v>
      </c>
      <c r="D2" t="s">
        <v>3</v>
      </c>
    </row>
    <row r="3" spans="1:4" x14ac:dyDescent="0.3">
      <c r="A3">
        <v>2</v>
      </c>
      <c r="B3">
        <v>3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130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131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33203125" bestFit="1" customWidth="1"/>
  </cols>
  <sheetData>
    <row r="1" spans="1:4" x14ac:dyDescent="0.3">
      <c r="A1" t="s">
        <v>95</v>
      </c>
      <c r="B1" t="s">
        <v>126</v>
      </c>
      <c r="C1" t="s">
        <v>30</v>
      </c>
      <c r="D1" t="s">
        <v>127</v>
      </c>
    </row>
    <row r="2" spans="1:4" x14ac:dyDescent="0.3">
      <c r="A2">
        <v>1</v>
      </c>
      <c r="B2" t="s">
        <v>128</v>
      </c>
      <c r="C2">
        <v>0</v>
      </c>
      <c r="D2">
        <v>0</v>
      </c>
    </row>
    <row r="3" spans="1:4" x14ac:dyDescent="0.3">
      <c r="A3">
        <v>2</v>
      </c>
      <c r="B3" t="s">
        <v>129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3320312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152</v>
      </c>
      <c r="C2" t="s">
        <v>31</v>
      </c>
      <c r="D2" t="s">
        <v>30</v>
      </c>
      <c r="E2">
        <v>1</v>
      </c>
      <c r="F2">
        <v>229</v>
      </c>
      <c r="G2">
        <v>1</v>
      </c>
    </row>
    <row r="3" spans="1:7" x14ac:dyDescent="0.3">
      <c r="A3">
        <v>2</v>
      </c>
      <c r="B3" t="s">
        <v>123</v>
      </c>
      <c r="C3" t="s">
        <v>31</v>
      </c>
      <c r="D3" t="s">
        <v>30</v>
      </c>
      <c r="E3">
        <v>1</v>
      </c>
      <c r="F3">
        <v>36</v>
      </c>
      <c r="G3">
        <v>1</v>
      </c>
    </row>
    <row r="4" spans="1:7" x14ac:dyDescent="0.3">
      <c r="A4">
        <v>3</v>
      </c>
      <c r="B4" t="s">
        <v>122</v>
      </c>
      <c r="C4" t="s">
        <v>31</v>
      </c>
      <c r="D4" t="s">
        <v>30</v>
      </c>
      <c r="E4">
        <v>1</v>
      </c>
      <c r="F4">
        <v>95</v>
      </c>
      <c r="G4">
        <v>1</v>
      </c>
    </row>
    <row r="5" spans="1:7" x14ac:dyDescent="0.3">
      <c r="A5">
        <v>4</v>
      </c>
      <c r="B5" t="s">
        <v>153</v>
      </c>
      <c r="C5" t="s">
        <v>31</v>
      </c>
      <c r="D5" t="s">
        <v>30</v>
      </c>
      <c r="E5">
        <v>1</v>
      </c>
      <c r="F5">
        <v>9</v>
      </c>
      <c r="G5">
        <v>1</v>
      </c>
    </row>
    <row r="6" spans="1:7" x14ac:dyDescent="0.3">
      <c r="A6">
        <v>5</v>
      </c>
      <c r="B6" t="s">
        <v>154</v>
      </c>
      <c r="C6" t="s">
        <v>31</v>
      </c>
      <c r="D6" t="s">
        <v>30</v>
      </c>
      <c r="E6">
        <v>1</v>
      </c>
      <c r="F6">
        <v>11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76</v>
      </c>
      <c r="G7">
        <v>1</v>
      </c>
    </row>
    <row r="8" spans="1:7" x14ac:dyDescent="0.3">
      <c r="A8">
        <v>1</v>
      </c>
      <c r="B8" t="s">
        <v>152</v>
      </c>
      <c r="C8" t="s">
        <v>31</v>
      </c>
      <c r="D8" t="s">
        <v>10</v>
      </c>
      <c r="E8">
        <v>2</v>
      </c>
      <c r="F8">
        <v>295</v>
      </c>
      <c r="G8">
        <v>1</v>
      </c>
    </row>
    <row r="9" spans="1:7" x14ac:dyDescent="0.3">
      <c r="A9">
        <v>2</v>
      </c>
      <c r="B9" t="s">
        <v>123</v>
      </c>
      <c r="C9" t="s">
        <v>31</v>
      </c>
      <c r="D9" t="s">
        <v>10</v>
      </c>
      <c r="E9">
        <v>2</v>
      </c>
      <c r="F9">
        <v>80</v>
      </c>
      <c r="G9">
        <v>1</v>
      </c>
    </row>
    <row r="10" spans="1:7" x14ac:dyDescent="0.3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134</v>
      </c>
      <c r="G10">
        <v>1</v>
      </c>
    </row>
    <row r="11" spans="1:7" x14ac:dyDescent="0.3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18</v>
      </c>
      <c r="G11">
        <v>1</v>
      </c>
    </row>
    <row r="12" spans="1:7" x14ac:dyDescent="0.3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11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84</v>
      </c>
      <c r="G13">
        <v>1</v>
      </c>
    </row>
    <row r="14" spans="1:7" x14ac:dyDescent="0.3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231</v>
      </c>
      <c r="G14">
        <v>2</v>
      </c>
    </row>
    <row r="15" spans="1:7" x14ac:dyDescent="0.3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67</v>
      </c>
      <c r="G15">
        <v>2</v>
      </c>
    </row>
    <row r="16" spans="1:7" x14ac:dyDescent="0.3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102</v>
      </c>
      <c r="G16">
        <v>2</v>
      </c>
    </row>
    <row r="17" spans="1:7" x14ac:dyDescent="0.3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9</v>
      </c>
      <c r="G17">
        <v>2</v>
      </c>
    </row>
    <row r="18" spans="1:7" x14ac:dyDescent="0.3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13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112</v>
      </c>
      <c r="G19">
        <v>2</v>
      </c>
    </row>
    <row r="20" spans="1:7" x14ac:dyDescent="0.3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300</v>
      </c>
      <c r="G20">
        <v>2</v>
      </c>
    </row>
    <row r="21" spans="1:7" x14ac:dyDescent="0.3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144</v>
      </c>
      <c r="G21">
        <v>2</v>
      </c>
    </row>
    <row r="22" spans="1:7" x14ac:dyDescent="0.3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147</v>
      </c>
      <c r="G22">
        <v>2</v>
      </c>
    </row>
    <row r="23" spans="1:7" x14ac:dyDescent="0.3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18</v>
      </c>
      <c r="G23">
        <v>2</v>
      </c>
    </row>
    <row r="24" spans="1:7" x14ac:dyDescent="0.3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14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124</v>
      </c>
      <c r="G25">
        <v>2</v>
      </c>
    </row>
    <row r="26" spans="1:7" x14ac:dyDescent="0.3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9</v>
      </c>
      <c r="G27">
        <v>3</v>
      </c>
    </row>
    <row r="28" spans="1:7" x14ac:dyDescent="0.3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</v>
      </c>
      <c r="G31">
        <v>3</v>
      </c>
    </row>
    <row r="32" spans="1:7" x14ac:dyDescent="0.3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3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21</v>
      </c>
      <c r="G33">
        <v>3</v>
      </c>
    </row>
    <row r="34" spans="1:7" x14ac:dyDescent="0.3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3320312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152</v>
      </c>
      <c r="C2" t="s">
        <v>31</v>
      </c>
      <c r="D2" t="s">
        <v>30</v>
      </c>
      <c r="E2">
        <v>1</v>
      </c>
      <c r="F2">
        <v>1233</v>
      </c>
      <c r="G2">
        <v>1</v>
      </c>
    </row>
    <row r="3" spans="1:7" x14ac:dyDescent="0.3">
      <c r="A3">
        <v>2</v>
      </c>
      <c r="B3" t="s">
        <v>123</v>
      </c>
      <c r="C3" t="s">
        <v>31</v>
      </c>
      <c r="D3" t="s">
        <v>30</v>
      </c>
      <c r="E3">
        <v>1</v>
      </c>
      <c r="F3">
        <v>251</v>
      </c>
      <c r="G3">
        <v>1</v>
      </c>
    </row>
    <row r="4" spans="1:7" x14ac:dyDescent="0.3">
      <c r="A4">
        <v>3</v>
      </c>
      <c r="B4" t="s">
        <v>122</v>
      </c>
      <c r="C4" t="s">
        <v>31</v>
      </c>
      <c r="D4" t="s">
        <v>30</v>
      </c>
      <c r="E4">
        <v>1</v>
      </c>
      <c r="F4">
        <v>482</v>
      </c>
      <c r="G4">
        <v>1</v>
      </c>
    </row>
    <row r="5" spans="1:7" x14ac:dyDescent="0.3">
      <c r="A5">
        <v>4</v>
      </c>
      <c r="B5" t="s">
        <v>155</v>
      </c>
      <c r="C5" t="s">
        <v>31</v>
      </c>
      <c r="D5" t="s">
        <v>30</v>
      </c>
      <c r="E5">
        <v>1</v>
      </c>
      <c r="F5">
        <v>83</v>
      </c>
      <c r="G5">
        <v>1</v>
      </c>
    </row>
    <row r="6" spans="1:7" x14ac:dyDescent="0.3">
      <c r="A6">
        <v>5</v>
      </c>
      <c r="B6" t="s">
        <v>156</v>
      </c>
      <c r="C6" t="s">
        <v>31</v>
      </c>
      <c r="D6" t="s">
        <v>30</v>
      </c>
      <c r="E6">
        <v>1</v>
      </c>
      <c r="F6">
        <v>70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440</v>
      </c>
      <c r="G7">
        <v>1</v>
      </c>
    </row>
    <row r="8" spans="1:7" x14ac:dyDescent="0.3">
      <c r="A8">
        <v>1</v>
      </c>
      <c r="B8" t="s">
        <v>152</v>
      </c>
      <c r="C8" t="s">
        <v>31</v>
      </c>
      <c r="D8" t="s">
        <v>10</v>
      </c>
      <c r="E8">
        <v>2</v>
      </c>
      <c r="F8">
        <v>1570</v>
      </c>
      <c r="G8">
        <v>1</v>
      </c>
    </row>
    <row r="9" spans="1:7" x14ac:dyDescent="0.3">
      <c r="A9">
        <v>2</v>
      </c>
      <c r="B9" t="s">
        <v>123</v>
      </c>
      <c r="C9" t="s">
        <v>31</v>
      </c>
      <c r="D9" t="s">
        <v>10</v>
      </c>
      <c r="E9">
        <v>2</v>
      </c>
      <c r="F9">
        <v>470</v>
      </c>
      <c r="G9">
        <v>1</v>
      </c>
    </row>
    <row r="10" spans="1:7" x14ac:dyDescent="0.3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663</v>
      </c>
      <c r="G10">
        <v>1</v>
      </c>
    </row>
    <row r="11" spans="1:7" x14ac:dyDescent="0.3">
      <c r="A11">
        <v>4</v>
      </c>
      <c r="B11" t="s">
        <v>155</v>
      </c>
      <c r="C11" t="s">
        <v>31</v>
      </c>
      <c r="D11" t="s">
        <v>10</v>
      </c>
      <c r="E11">
        <v>2</v>
      </c>
      <c r="F11">
        <v>119</v>
      </c>
      <c r="G11">
        <v>1</v>
      </c>
    </row>
    <row r="12" spans="1:7" x14ac:dyDescent="0.3">
      <c r="A12">
        <v>5</v>
      </c>
      <c r="B12" t="s">
        <v>156</v>
      </c>
      <c r="C12" t="s">
        <v>31</v>
      </c>
      <c r="D12" t="s">
        <v>10</v>
      </c>
      <c r="E12">
        <v>2</v>
      </c>
      <c r="F12">
        <v>86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534</v>
      </c>
      <c r="G13">
        <v>1</v>
      </c>
    </row>
    <row r="14" spans="1:7" x14ac:dyDescent="0.3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1259</v>
      </c>
      <c r="G14">
        <v>2</v>
      </c>
    </row>
    <row r="15" spans="1:7" x14ac:dyDescent="0.3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395</v>
      </c>
      <c r="G15">
        <v>2</v>
      </c>
    </row>
    <row r="16" spans="1:7" x14ac:dyDescent="0.3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506</v>
      </c>
      <c r="G16">
        <v>2</v>
      </c>
    </row>
    <row r="17" spans="1:7" x14ac:dyDescent="0.3">
      <c r="A17">
        <v>4</v>
      </c>
      <c r="B17" t="s">
        <v>155</v>
      </c>
      <c r="C17" s="2" t="s">
        <v>55</v>
      </c>
      <c r="D17" t="s">
        <v>30</v>
      </c>
      <c r="E17">
        <v>1</v>
      </c>
      <c r="F17" s="2">
        <v>93</v>
      </c>
      <c r="G17">
        <v>2</v>
      </c>
    </row>
    <row r="18" spans="1:7" x14ac:dyDescent="0.3">
      <c r="A18">
        <v>5</v>
      </c>
      <c r="B18" t="s">
        <v>156</v>
      </c>
      <c r="C18" s="2" t="s">
        <v>55</v>
      </c>
      <c r="D18" t="s">
        <v>30</v>
      </c>
      <c r="E18">
        <v>1</v>
      </c>
      <c r="F18" s="2">
        <v>76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582</v>
      </c>
      <c r="G19">
        <v>2</v>
      </c>
    </row>
    <row r="20" spans="1:7" x14ac:dyDescent="0.3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1625</v>
      </c>
      <c r="G20">
        <v>2</v>
      </c>
    </row>
    <row r="21" spans="1:7" x14ac:dyDescent="0.3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778</v>
      </c>
      <c r="G21">
        <v>2</v>
      </c>
    </row>
    <row r="22" spans="1:7" x14ac:dyDescent="0.3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716</v>
      </c>
      <c r="G22">
        <v>2</v>
      </c>
    </row>
    <row r="23" spans="1:7" x14ac:dyDescent="0.3">
      <c r="A23">
        <v>4</v>
      </c>
      <c r="B23" t="s">
        <v>155</v>
      </c>
      <c r="C23" s="2" t="s">
        <v>55</v>
      </c>
      <c r="D23" t="s">
        <v>10</v>
      </c>
      <c r="E23">
        <v>2</v>
      </c>
      <c r="F23" s="2">
        <v>131</v>
      </c>
      <c r="G23">
        <v>2</v>
      </c>
    </row>
    <row r="24" spans="1:7" x14ac:dyDescent="0.3">
      <c r="A24">
        <v>5</v>
      </c>
      <c r="B24" t="s">
        <v>156</v>
      </c>
      <c r="C24" s="2" t="s">
        <v>55</v>
      </c>
      <c r="D24" t="s">
        <v>10</v>
      </c>
      <c r="E24">
        <v>2</v>
      </c>
      <c r="F24" s="2">
        <v>94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768</v>
      </c>
      <c r="G25">
        <v>2</v>
      </c>
    </row>
    <row r="26" spans="1:7" x14ac:dyDescent="0.3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6</v>
      </c>
      <c r="G26">
        <v>3</v>
      </c>
    </row>
    <row r="27" spans="1:7" x14ac:dyDescent="0.3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40</v>
      </c>
      <c r="G27">
        <v>3</v>
      </c>
    </row>
    <row r="28" spans="1:7" x14ac:dyDescent="0.3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16</v>
      </c>
      <c r="G28">
        <v>3</v>
      </c>
    </row>
    <row r="29" spans="1:7" x14ac:dyDescent="0.3">
      <c r="A29">
        <v>4</v>
      </c>
      <c r="B29" t="s">
        <v>155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156</v>
      </c>
      <c r="C30" t="s">
        <v>103</v>
      </c>
      <c r="D30" t="s">
        <v>30</v>
      </c>
      <c r="E30">
        <v>1</v>
      </c>
      <c r="F30">
        <v>5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51</v>
      </c>
      <c r="G31">
        <v>3</v>
      </c>
    </row>
    <row r="32" spans="1:7" x14ac:dyDescent="0.3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3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100</v>
      </c>
      <c r="G33">
        <v>3</v>
      </c>
    </row>
    <row r="34" spans="1:7" x14ac:dyDescent="0.3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20</v>
      </c>
      <c r="G34">
        <v>3</v>
      </c>
    </row>
    <row r="35" spans="1:7" x14ac:dyDescent="0.3">
      <c r="A35">
        <v>4</v>
      </c>
      <c r="B35" t="s">
        <v>155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156</v>
      </c>
      <c r="C36" t="s">
        <v>103</v>
      </c>
      <c r="D36" t="s">
        <v>10</v>
      </c>
      <c r="E36">
        <v>2</v>
      </c>
      <c r="F36">
        <v>5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1160</v>
      </c>
      <c r="D2">
        <v>1060</v>
      </c>
      <c r="E2">
        <v>186</v>
      </c>
    </row>
    <row r="3" spans="1:5" x14ac:dyDescent="0.3">
      <c r="A3">
        <v>2</v>
      </c>
      <c r="B3" t="s">
        <v>125</v>
      </c>
      <c r="C3">
        <v>375</v>
      </c>
      <c r="D3">
        <v>339</v>
      </c>
      <c r="E3">
        <v>7</v>
      </c>
    </row>
    <row r="4" spans="1:5" x14ac:dyDescent="0.3">
      <c r="A4">
        <v>3</v>
      </c>
      <c r="B4" t="s">
        <v>136</v>
      </c>
      <c r="C4">
        <v>164</v>
      </c>
      <c r="D4">
        <v>155</v>
      </c>
      <c r="E4">
        <v>7</v>
      </c>
    </row>
    <row r="5" spans="1:5" x14ac:dyDescent="0.3">
      <c r="A5" s="2">
        <v>4</v>
      </c>
      <c r="B5" s="2" t="s">
        <v>157</v>
      </c>
      <c r="C5" s="2">
        <v>125</v>
      </c>
      <c r="D5" s="2">
        <v>118</v>
      </c>
      <c r="E5" s="2">
        <v>54</v>
      </c>
    </row>
    <row r="6" spans="1:5" x14ac:dyDescent="0.3">
      <c r="A6" s="2">
        <v>5</v>
      </c>
      <c r="B6" s="2" t="s">
        <v>158</v>
      </c>
      <c r="C6" s="2">
        <v>108</v>
      </c>
      <c r="D6" s="2">
        <v>105</v>
      </c>
      <c r="E6" s="2">
        <v>4</v>
      </c>
    </row>
    <row r="7" spans="1:5" x14ac:dyDescent="0.3">
      <c r="A7" s="2">
        <v>6</v>
      </c>
      <c r="B7" s="2" t="s">
        <v>102</v>
      </c>
      <c r="C7" s="2">
        <v>338</v>
      </c>
      <c r="D7" s="2">
        <v>306</v>
      </c>
      <c r="E7" s="2">
        <v>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47</v>
      </c>
      <c r="D2" s="2">
        <v>39</v>
      </c>
      <c r="E2" s="2">
        <v>29</v>
      </c>
    </row>
    <row r="3" spans="1:5" x14ac:dyDescent="0.3">
      <c r="A3" s="2">
        <v>2</v>
      </c>
      <c r="B3" s="2" t="s">
        <v>137</v>
      </c>
      <c r="C3" s="2">
        <v>12</v>
      </c>
      <c r="D3" s="2">
        <v>8</v>
      </c>
      <c r="E3" s="2">
        <v>0</v>
      </c>
    </row>
    <row r="4" spans="1:5" x14ac:dyDescent="0.3">
      <c r="A4" s="2">
        <v>3</v>
      </c>
      <c r="B4" s="2" t="s">
        <v>125</v>
      </c>
      <c r="C4" s="2">
        <v>10</v>
      </c>
      <c r="D4" s="2">
        <v>2</v>
      </c>
      <c r="E4" s="2">
        <v>1</v>
      </c>
    </row>
    <row r="5" spans="1:5" x14ac:dyDescent="0.3">
      <c r="A5" s="2">
        <v>4</v>
      </c>
      <c r="B5" s="2" t="s">
        <v>159</v>
      </c>
      <c r="C5" s="2">
        <v>8</v>
      </c>
      <c r="D5" s="2">
        <v>8</v>
      </c>
      <c r="E5" s="2">
        <v>3</v>
      </c>
    </row>
    <row r="6" spans="1:5" x14ac:dyDescent="0.3">
      <c r="A6" s="2">
        <v>5</v>
      </c>
      <c r="B6" s="2" t="s">
        <v>160</v>
      </c>
      <c r="C6" s="2">
        <v>7</v>
      </c>
      <c r="D6" s="2">
        <v>3</v>
      </c>
      <c r="E6" s="2">
        <v>0</v>
      </c>
    </row>
    <row r="7" spans="1:5" x14ac:dyDescent="0.3">
      <c r="A7" s="2">
        <v>6</v>
      </c>
      <c r="B7" s="2" t="s">
        <v>102</v>
      </c>
      <c r="C7" s="2">
        <v>43</v>
      </c>
      <c r="D7" s="2">
        <v>24</v>
      </c>
      <c r="E7" s="2">
        <v>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3320312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474</v>
      </c>
      <c r="B6" t="s">
        <v>51</v>
      </c>
      <c r="C6" t="s">
        <v>65</v>
      </c>
      <c r="D6">
        <v>1</v>
      </c>
    </row>
    <row r="7" spans="1:4" x14ac:dyDescent="0.3">
      <c r="A7">
        <v>1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0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Więckowski Artur</cp:lastModifiedBy>
  <cp:lastPrinted>2015-01-07T11:10:02Z</cp:lastPrinted>
  <dcterms:created xsi:type="dcterms:W3CDTF">2014-07-29T18:33:30Z</dcterms:created>
  <dcterms:modified xsi:type="dcterms:W3CDTF">2023-08-02T09:49:42Z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