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rian.kielczewski\Documents\DCI BP P3 Um DOSTAW 2026 SERWIS KOPIE ZAPASOWE - MK\01. Rozeznanie rynku\Rozezn - MK do Dyr\"/>
    </mc:Choice>
  </mc:AlternateContent>
  <xr:revisionPtr revIDLastSave="0" documentId="13_ncr:1_{3E719D5B-7254-4D8B-9A00-B5F4F3E437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ariant płatności z góry" sheetId="4" r:id="rId1"/>
    <sheet name="Wariant płatność z dołu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4" l="1"/>
  <c r="B6" i="4"/>
  <c r="B7" i="4" s="1"/>
  <c r="F6" i="4" s="1"/>
  <c r="F4" i="4"/>
  <c r="J28" i="4" s="1"/>
  <c r="K28" i="4" s="1"/>
  <c r="N12" i="2"/>
  <c r="D39" i="2"/>
  <c r="D40" i="2" s="1"/>
  <c r="D41" i="2" s="1"/>
  <c r="B6" i="2"/>
  <c r="F4" i="2"/>
  <c r="J13" i="2" s="1"/>
  <c r="K13" i="2" s="1"/>
  <c r="T28" i="4" l="1"/>
  <c r="U28" i="4" s="1"/>
  <c r="T26" i="4"/>
  <c r="U26" i="4" s="1"/>
  <c r="T14" i="4"/>
  <c r="U14" i="4" s="1"/>
  <c r="T12" i="4"/>
  <c r="T29" i="4"/>
  <c r="T24" i="4"/>
  <c r="U24" i="4" s="1"/>
  <c r="T22" i="4"/>
  <c r="U22" i="4" s="1"/>
  <c r="T20" i="4"/>
  <c r="U20" i="4" s="1"/>
  <c r="T18" i="4"/>
  <c r="U18" i="4" s="1"/>
  <c r="T16" i="4"/>
  <c r="U16" i="4" s="1"/>
  <c r="S29" i="4"/>
  <c r="S28" i="4"/>
  <c r="S26" i="4"/>
  <c r="S24" i="4"/>
  <c r="S22" i="4"/>
  <c r="S20" i="4"/>
  <c r="S18" i="4"/>
  <c r="S16" i="4"/>
  <c r="S14" i="4"/>
  <c r="S12" i="4"/>
  <c r="S25" i="4"/>
  <c r="S17" i="4"/>
  <c r="T27" i="4"/>
  <c r="U27" i="4" s="1"/>
  <c r="T25" i="4"/>
  <c r="U25" i="4" s="1"/>
  <c r="T23" i="4"/>
  <c r="U23" i="4" s="1"/>
  <c r="T21" i="4"/>
  <c r="U21" i="4" s="1"/>
  <c r="T19" i="4"/>
  <c r="U19" i="4" s="1"/>
  <c r="T17" i="4"/>
  <c r="U17" i="4" s="1"/>
  <c r="T15" i="4"/>
  <c r="U15" i="4" s="1"/>
  <c r="T13" i="4"/>
  <c r="U13" i="4" s="1"/>
  <c r="S19" i="4"/>
  <c r="S27" i="4"/>
  <c r="S23" i="4"/>
  <c r="S21" i="4"/>
  <c r="S15" i="4"/>
  <c r="S13" i="4"/>
  <c r="L28" i="4"/>
  <c r="M28" i="4"/>
  <c r="D41" i="4"/>
  <c r="I13" i="4"/>
  <c r="I15" i="4"/>
  <c r="I17" i="4"/>
  <c r="I19" i="4"/>
  <c r="I21" i="4"/>
  <c r="I23" i="4"/>
  <c r="I25" i="4"/>
  <c r="I27" i="4"/>
  <c r="I29" i="4"/>
  <c r="J13" i="4"/>
  <c r="K13" i="4" s="1"/>
  <c r="J15" i="4"/>
  <c r="K15" i="4" s="1"/>
  <c r="J17" i="4"/>
  <c r="K17" i="4" s="1"/>
  <c r="J19" i="4"/>
  <c r="K19" i="4" s="1"/>
  <c r="J21" i="4"/>
  <c r="K21" i="4" s="1"/>
  <c r="J23" i="4"/>
  <c r="K23" i="4" s="1"/>
  <c r="J25" i="4"/>
  <c r="K25" i="4" s="1"/>
  <c r="J27" i="4"/>
  <c r="K27" i="4" s="1"/>
  <c r="J29" i="4"/>
  <c r="F5" i="4"/>
  <c r="I12" i="4"/>
  <c r="I14" i="4"/>
  <c r="I16" i="4"/>
  <c r="I18" i="4"/>
  <c r="I20" i="4"/>
  <c r="I22" i="4"/>
  <c r="I24" i="4"/>
  <c r="I26" i="4"/>
  <c r="I28" i="4"/>
  <c r="D40" i="4"/>
  <c r="J12" i="4"/>
  <c r="J14" i="4"/>
  <c r="K14" i="4" s="1"/>
  <c r="J16" i="4"/>
  <c r="K16" i="4" s="1"/>
  <c r="J18" i="4"/>
  <c r="K18" i="4" s="1"/>
  <c r="J20" i="4"/>
  <c r="K20" i="4" s="1"/>
  <c r="J22" i="4"/>
  <c r="K22" i="4" s="1"/>
  <c r="J24" i="4"/>
  <c r="K24" i="4" s="1"/>
  <c r="J26" i="4"/>
  <c r="K26" i="4" s="1"/>
  <c r="L13" i="2"/>
  <c r="M13" i="2" s="1"/>
  <c r="J15" i="2"/>
  <c r="K15" i="2" s="1"/>
  <c r="J29" i="2"/>
  <c r="J28" i="2"/>
  <c r="K28" i="2" s="1"/>
  <c r="J26" i="2"/>
  <c r="K26" i="2" s="1"/>
  <c r="J24" i="2"/>
  <c r="K24" i="2" s="1"/>
  <c r="J22" i="2"/>
  <c r="K22" i="2" s="1"/>
  <c r="J21" i="2"/>
  <c r="K21" i="2" s="1"/>
  <c r="J19" i="2"/>
  <c r="K19" i="2" s="1"/>
  <c r="J16" i="2"/>
  <c r="K16" i="2" s="1"/>
  <c r="I29" i="2"/>
  <c r="I28" i="2"/>
  <c r="I26" i="2"/>
  <c r="I24" i="2"/>
  <c r="I22" i="2"/>
  <c r="I21" i="2"/>
  <c r="I19" i="2"/>
  <c r="I16" i="2"/>
  <c r="J25" i="2"/>
  <c r="K25" i="2" s="1"/>
  <c r="J23" i="2"/>
  <c r="K23" i="2" s="1"/>
  <c r="J20" i="2"/>
  <c r="K20" i="2" s="1"/>
  <c r="J17" i="2"/>
  <c r="K17" i="2" s="1"/>
  <c r="I15" i="2"/>
  <c r="I13" i="2"/>
  <c r="I25" i="2"/>
  <c r="I23" i="2"/>
  <c r="I20" i="2"/>
  <c r="I17" i="2"/>
  <c r="I27" i="2"/>
  <c r="I14" i="2"/>
  <c r="I18" i="2"/>
  <c r="J27" i="2"/>
  <c r="K27" i="2" s="1"/>
  <c r="I12" i="2"/>
  <c r="J14" i="2"/>
  <c r="K14" i="2" s="1"/>
  <c r="J12" i="2"/>
  <c r="J18" i="2"/>
  <c r="K18" i="2" s="1"/>
  <c r="B7" i="2"/>
  <c r="F6" i="2" s="1"/>
  <c r="F5" i="2"/>
  <c r="V15" i="4" l="1"/>
  <c r="W15" i="4" s="1"/>
  <c r="V25" i="4"/>
  <c r="W25" i="4" s="1"/>
  <c r="L14" i="4"/>
  <c r="M14" i="4" s="1"/>
  <c r="X14" i="4"/>
  <c r="N23" i="4"/>
  <c r="N21" i="4"/>
  <c r="N15" i="4"/>
  <c r="N13" i="4"/>
  <c r="N27" i="4"/>
  <c r="N25" i="4"/>
  <c r="N19" i="4"/>
  <c r="N17" i="4"/>
  <c r="O27" i="4"/>
  <c r="P27" i="4" s="1"/>
  <c r="O25" i="4"/>
  <c r="P25" i="4" s="1"/>
  <c r="O23" i="4"/>
  <c r="P23" i="4" s="1"/>
  <c r="X23" i="4" s="1"/>
  <c r="O21" i="4"/>
  <c r="P21" i="4" s="1"/>
  <c r="O19" i="4"/>
  <c r="P19" i="4" s="1"/>
  <c r="O17" i="4"/>
  <c r="P17" i="4" s="1"/>
  <c r="O15" i="4"/>
  <c r="P15" i="4" s="1"/>
  <c r="X15" i="4" s="1"/>
  <c r="O13" i="4"/>
  <c r="P13" i="4" s="1"/>
  <c r="O29" i="4"/>
  <c r="N29" i="4"/>
  <c r="O28" i="4"/>
  <c r="P28" i="4" s="1"/>
  <c r="O26" i="4"/>
  <c r="P26" i="4" s="1"/>
  <c r="O24" i="4"/>
  <c r="P24" i="4" s="1"/>
  <c r="O22" i="4"/>
  <c r="P22" i="4" s="1"/>
  <c r="X22" i="4" s="1"/>
  <c r="O20" i="4"/>
  <c r="P20" i="4" s="1"/>
  <c r="X20" i="4" s="1"/>
  <c r="O18" i="4"/>
  <c r="P18" i="4" s="1"/>
  <c r="O16" i="4"/>
  <c r="P16" i="4" s="1"/>
  <c r="O14" i="4"/>
  <c r="P14" i="4" s="1"/>
  <c r="O12" i="4"/>
  <c r="N28" i="4"/>
  <c r="N26" i="4"/>
  <c r="N24" i="4"/>
  <c r="N22" i="4"/>
  <c r="N20" i="4"/>
  <c r="N18" i="4"/>
  <c r="N16" i="4"/>
  <c r="N14" i="4"/>
  <c r="N12" i="4"/>
  <c r="W27" i="4"/>
  <c r="V27" i="4"/>
  <c r="W16" i="4"/>
  <c r="V16" i="4"/>
  <c r="X21" i="4"/>
  <c r="L21" i="4"/>
  <c r="M21" i="4" s="1"/>
  <c r="L16" i="4"/>
  <c r="M27" i="4"/>
  <c r="X27" i="4"/>
  <c r="L27" i="4"/>
  <c r="V18" i="4"/>
  <c r="W18" i="4" s="1"/>
  <c r="K12" i="4"/>
  <c r="J30" i="4"/>
  <c r="M25" i="4"/>
  <c r="X25" i="4"/>
  <c r="L25" i="4"/>
  <c r="V20" i="4"/>
  <c r="W20" i="4" s="1"/>
  <c r="M19" i="4"/>
  <c r="L19" i="4"/>
  <c r="L23" i="4"/>
  <c r="V22" i="4"/>
  <c r="W22" i="4" s="1"/>
  <c r="W13" i="4"/>
  <c r="V13" i="4"/>
  <c r="V24" i="4"/>
  <c r="W24" i="4" s="1"/>
  <c r="L24" i="4"/>
  <c r="M24" i="4" s="1"/>
  <c r="X24" i="4"/>
  <c r="X17" i="4"/>
  <c r="L17" i="4"/>
  <c r="V17" i="4"/>
  <c r="W17" i="4" s="1"/>
  <c r="U12" i="4"/>
  <c r="T30" i="4"/>
  <c r="X26" i="4"/>
  <c r="L26" i="4"/>
  <c r="L22" i="4"/>
  <c r="M22" i="4" s="1"/>
  <c r="L15" i="4"/>
  <c r="M15" i="4" s="1"/>
  <c r="V19" i="4"/>
  <c r="W19" i="4" s="1"/>
  <c r="V14" i="4"/>
  <c r="W14" i="4" s="1"/>
  <c r="L20" i="4"/>
  <c r="M20" i="4"/>
  <c r="V21" i="4"/>
  <c r="W21" i="4" s="1"/>
  <c r="V26" i="4"/>
  <c r="W26" i="4" s="1"/>
  <c r="M13" i="4"/>
  <c r="X13" i="4"/>
  <c r="L13" i="4"/>
  <c r="L18" i="4"/>
  <c r="X18" i="4"/>
  <c r="M18" i="4"/>
  <c r="W23" i="4"/>
  <c r="V23" i="4"/>
  <c r="W28" i="4"/>
  <c r="V28" i="4"/>
  <c r="L17" i="2"/>
  <c r="M17" i="2" s="1"/>
  <c r="L21" i="2"/>
  <c r="M21" i="2" s="1"/>
  <c r="K12" i="2"/>
  <c r="J30" i="2"/>
  <c r="L20" i="2"/>
  <c r="M20" i="2" s="1"/>
  <c r="L22" i="2"/>
  <c r="L23" i="2"/>
  <c r="M23" i="2" s="1"/>
  <c r="L24" i="2"/>
  <c r="L18" i="2"/>
  <c r="O29" i="2"/>
  <c r="N29" i="2"/>
  <c r="O27" i="2"/>
  <c r="P27" i="2" s="1"/>
  <c r="O25" i="2"/>
  <c r="P25" i="2" s="1"/>
  <c r="O23" i="2"/>
  <c r="P23" i="2" s="1"/>
  <c r="O20" i="2"/>
  <c r="P20" i="2" s="1"/>
  <c r="O18" i="2"/>
  <c r="P18" i="2" s="1"/>
  <c r="O17" i="2"/>
  <c r="P17" i="2" s="1"/>
  <c r="N27" i="2"/>
  <c r="N25" i="2"/>
  <c r="N23" i="2"/>
  <c r="N20" i="2"/>
  <c r="N18" i="2"/>
  <c r="N17" i="2"/>
  <c r="O14" i="2"/>
  <c r="P14" i="2" s="1"/>
  <c r="O12" i="2"/>
  <c r="O13" i="2"/>
  <c r="P13" i="2" s="1"/>
  <c r="O22" i="2"/>
  <c r="P22" i="2" s="1"/>
  <c r="N15" i="2"/>
  <c r="O26" i="2"/>
  <c r="P26" i="2" s="1"/>
  <c r="O24" i="2"/>
  <c r="P24" i="2" s="1"/>
  <c r="O21" i="2"/>
  <c r="P21" i="2" s="1"/>
  <c r="N14" i="2"/>
  <c r="O19" i="2"/>
  <c r="P19" i="2" s="1"/>
  <c r="N26" i="2"/>
  <c r="N24" i="2"/>
  <c r="N21" i="2"/>
  <c r="N19" i="2"/>
  <c r="O15" i="2"/>
  <c r="P15" i="2" s="1"/>
  <c r="O28" i="2"/>
  <c r="P28" i="2" s="1"/>
  <c r="O16" i="2"/>
  <c r="P16" i="2" s="1"/>
  <c r="N13" i="2"/>
  <c r="N28" i="2"/>
  <c r="N16" i="2"/>
  <c r="N22" i="2"/>
  <c r="L25" i="2"/>
  <c r="M25" i="2" s="1"/>
  <c r="T29" i="2"/>
  <c r="S29" i="2"/>
  <c r="S27" i="2"/>
  <c r="S25" i="2"/>
  <c r="S23" i="2"/>
  <c r="S20" i="2"/>
  <c r="S18" i="2"/>
  <c r="S17" i="2"/>
  <c r="T28" i="2"/>
  <c r="U28" i="2" s="1"/>
  <c r="T26" i="2"/>
  <c r="U26" i="2" s="1"/>
  <c r="T24" i="2"/>
  <c r="U24" i="2" s="1"/>
  <c r="T22" i="2"/>
  <c r="U22" i="2" s="1"/>
  <c r="T21" i="2"/>
  <c r="U21" i="2" s="1"/>
  <c r="T19" i="2"/>
  <c r="U19" i="2" s="1"/>
  <c r="T16" i="2"/>
  <c r="U16" i="2" s="1"/>
  <c r="S26" i="2"/>
  <c r="T15" i="2"/>
  <c r="U15" i="2" s="1"/>
  <c r="T13" i="2"/>
  <c r="U13" i="2" s="1"/>
  <c r="T14" i="2"/>
  <c r="U14" i="2" s="1"/>
  <c r="T27" i="2"/>
  <c r="U27" i="2" s="1"/>
  <c r="X27" i="2" s="1"/>
  <c r="T18" i="2"/>
  <c r="U18" i="2" s="1"/>
  <c r="S15" i="2"/>
  <c r="S13" i="2"/>
  <c r="S28" i="2"/>
  <c r="S22" i="2"/>
  <c r="S19" i="2"/>
  <c r="S16" i="2"/>
  <c r="T23" i="2"/>
  <c r="U23" i="2" s="1"/>
  <c r="S12" i="2"/>
  <c r="T12" i="2"/>
  <c r="T25" i="2"/>
  <c r="U25" i="2" s="1"/>
  <c r="T20" i="2"/>
  <c r="U20" i="2" s="1"/>
  <c r="T17" i="2"/>
  <c r="U17" i="2" s="1"/>
  <c r="S14" i="2"/>
  <c r="S21" i="2"/>
  <c r="S24" i="2"/>
  <c r="L26" i="2"/>
  <c r="M26" i="2" s="1"/>
  <c r="L27" i="2"/>
  <c r="M27" i="2" s="1"/>
  <c r="L28" i="2"/>
  <c r="M28" i="2" s="1"/>
  <c r="L14" i="2"/>
  <c r="L15" i="2"/>
  <c r="M15" i="2" s="1"/>
  <c r="L16" i="2"/>
  <c r="M16" i="2" s="1"/>
  <c r="L19" i="2"/>
  <c r="M19" i="2" s="1"/>
  <c r="V12" i="4" l="1"/>
  <c r="V30" i="4" s="1"/>
  <c r="U30" i="4"/>
  <c r="P32" i="4" s="1"/>
  <c r="K30" i="4"/>
  <c r="J32" i="4" s="1"/>
  <c r="X12" i="4"/>
  <c r="L12" i="4"/>
  <c r="M12" i="4" s="1"/>
  <c r="Q13" i="4"/>
  <c r="R13" i="4"/>
  <c r="P12" i="4"/>
  <c r="O30" i="4"/>
  <c r="M17" i="4"/>
  <c r="M23" i="4"/>
  <c r="Q14" i="4"/>
  <c r="Y14" i="4" s="1"/>
  <c r="Q17" i="4"/>
  <c r="Y17" i="4" s="1"/>
  <c r="R17" i="4"/>
  <c r="Y15" i="4"/>
  <c r="Q16" i="4"/>
  <c r="R16" i="4" s="1"/>
  <c r="Q19" i="4"/>
  <c r="Y19" i="4" s="1"/>
  <c r="Q15" i="4"/>
  <c r="R15" i="4"/>
  <c r="Z15" i="4" s="1"/>
  <c r="X19" i="4"/>
  <c r="Q18" i="4"/>
  <c r="R18" i="4" s="1"/>
  <c r="Z18" i="4" s="1"/>
  <c r="Q21" i="4"/>
  <c r="R21" i="4" s="1"/>
  <c r="Z21" i="4" s="1"/>
  <c r="Q20" i="4"/>
  <c r="R20" i="4" s="1"/>
  <c r="Z20" i="4" s="1"/>
  <c r="Q23" i="4"/>
  <c r="R23" i="4" s="1"/>
  <c r="Y16" i="4"/>
  <c r="Q25" i="4"/>
  <c r="Y25" i="4" s="1"/>
  <c r="R25" i="4"/>
  <c r="M16" i="4"/>
  <c r="Q24" i="4"/>
  <c r="R24" i="4" s="1"/>
  <c r="Z24" i="4" s="1"/>
  <c r="Q27" i="4"/>
  <c r="Y27" i="4" s="1"/>
  <c r="R27" i="4"/>
  <c r="Z27" i="4"/>
  <c r="Y20" i="4"/>
  <c r="M26" i="4"/>
  <c r="Z26" i="4" s="1"/>
  <c r="Q22" i="4"/>
  <c r="R22" i="4" s="1"/>
  <c r="Z22" i="4" s="1"/>
  <c r="Y13" i="4"/>
  <c r="X16" i="4"/>
  <c r="R26" i="4"/>
  <c r="Q26" i="4"/>
  <c r="Y26" i="4" s="1"/>
  <c r="Q28" i="4"/>
  <c r="Y28" i="4" s="1"/>
  <c r="X28" i="4"/>
  <c r="Z13" i="4"/>
  <c r="Z25" i="4"/>
  <c r="X18" i="2"/>
  <c r="X21" i="2"/>
  <c r="X16" i="2"/>
  <c r="X25" i="2"/>
  <c r="X26" i="2"/>
  <c r="X23" i="2"/>
  <c r="X28" i="2"/>
  <c r="X22" i="2"/>
  <c r="Q13" i="2"/>
  <c r="R13" i="2" s="1"/>
  <c r="X13" i="2"/>
  <c r="V20" i="2"/>
  <c r="W20" i="2" s="1"/>
  <c r="V25" i="2"/>
  <c r="W25" i="2" s="1"/>
  <c r="Q17" i="2"/>
  <c r="M18" i="2"/>
  <c r="V15" i="2"/>
  <c r="W15" i="2" s="1"/>
  <c r="V16" i="2"/>
  <c r="W16" i="2" s="1"/>
  <c r="Q21" i="2"/>
  <c r="R21" i="2" s="1"/>
  <c r="Q20" i="2"/>
  <c r="R20" i="2" s="1"/>
  <c r="K30" i="2"/>
  <c r="J32" i="2" s="1"/>
  <c r="L12" i="2"/>
  <c r="V18" i="2"/>
  <c r="W18" i="2" s="1"/>
  <c r="V19" i="2"/>
  <c r="W19" i="2" s="1"/>
  <c r="Q24" i="2"/>
  <c r="R24" i="2" s="1"/>
  <c r="M22" i="2"/>
  <c r="Q19" i="2"/>
  <c r="R19" i="2" s="1"/>
  <c r="Q14" i="2"/>
  <c r="R14" i="2" s="1"/>
  <c r="V21" i="2"/>
  <c r="W21" i="2" s="1"/>
  <c r="Q16" i="2"/>
  <c r="R16" i="2" s="1"/>
  <c r="Q26" i="2"/>
  <c r="R26" i="2" s="1"/>
  <c r="Q23" i="2"/>
  <c r="R23" i="2" s="1"/>
  <c r="V28" i="2"/>
  <c r="W28" i="2" s="1"/>
  <c r="X19" i="2"/>
  <c r="T30" i="2"/>
  <c r="U12" i="2"/>
  <c r="X14" i="2"/>
  <c r="V23" i="2"/>
  <c r="W23" i="2" s="1"/>
  <c r="V22" i="2"/>
  <c r="W22" i="2" s="1"/>
  <c r="Q28" i="2"/>
  <c r="R28" i="2" s="1"/>
  <c r="X24" i="2"/>
  <c r="X17" i="2"/>
  <c r="V17" i="2"/>
  <c r="W17" i="2" s="1"/>
  <c r="O30" i="2"/>
  <c r="P12" i="2"/>
  <c r="Q18" i="2"/>
  <c r="R18" i="2" s="1"/>
  <c r="M14" i="2"/>
  <c r="V27" i="2"/>
  <c r="W27" i="2" s="1"/>
  <c r="V24" i="2"/>
  <c r="Y24" i="2" s="1"/>
  <c r="Q15" i="2"/>
  <c r="Q25" i="2"/>
  <c r="R25" i="2" s="1"/>
  <c r="M24" i="2"/>
  <c r="X20" i="2"/>
  <c r="V14" i="2"/>
  <c r="Q27" i="2"/>
  <c r="R27" i="2" s="1"/>
  <c r="X15" i="2"/>
  <c r="V13" i="2"/>
  <c r="W13" i="2" s="1"/>
  <c r="V26" i="2"/>
  <c r="Q22" i="2"/>
  <c r="M30" i="4" l="1"/>
  <c r="J33" i="4" s="1"/>
  <c r="Z16" i="4"/>
  <c r="Y18" i="4"/>
  <c r="Y23" i="4"/>
  <c r="Y21" i="4"/>
  <c r="R14" i="4"/>
  <c r="Z14" i="4" s="1"/>
  <c r="R19" i="4"/>
  <c r="Z19" i="4" s="1"/>
  <c r="Z23" i="4"/>
  <c r="L30" i="4"/>
  <c r="Y12" i="4"/>
  <c r="Y30" i="4" s="1"/>
  <c r="Z17" i="4"/>
  <c r="Q12" i="4"/>
  <c r="Q30" i="4" s="1"/>
  <c r="P30" i="4"/>
  <c r="M32" i="4" s="1"/>
  <c r="Y22" i="4"/>
  <c r="X30" i="4"/>
  <c r="R28" i="4"/>
  <c r="Z28" i="4" s="1"/>
  <c r="W12" i="4"/>
  <c r="W30" i="4" s="1"/>
  <c r="P33" i="4" s="1"/>
  <c r="Y24" i="4"/>
  <c r="Z16" i="2"/>
  <c r="Y23" i="2"/>
  <c r="Y22" i="2"/>
  <c r="Y27" i="2"/>
  <c r="Z28" i="2"/>
  <c r="R22" i="2"/>
  <c r="Z22" i="2" s="1"/>
  <c r="Y14" i="2"/>
  <c r="Z21" i="2"/>
  <c r="Y21" i="2"/>
  <c r="Y17" i="2"/>
  <c r="Y26" i="2"/>
  <c r="Z27" i="2"/>
  <c r="W14" i="2"/>
  <c r="Z14" i="2" s="1"/>
  <c r="X12" i="2"/>
  <c r="X30" i="2" s="1"/>
  <c r="T32" i="2" s="1"/>
  <c r="Y20" i="2"/>
  <c r="Z20" i="2"/>
  <c r="Y19" i="2"/>
  <c r="Y28" i="2"/>
  <c r="Z25" i="2"/>
  <c r="Y25" i="2"/>
  <c r="Y15" i="2"/>
  <c r="Z23" i="2"/>
  <c r="Z19" i="2"/>
  <c r="R15" i="2"/>
  <c r="Z15" i="2" s="1"/>
  <c r="W24" i="2"/>
  <c r="Z24" i="2" s="1"/>
  <c r="Y16" i="2"/>
  <c r="U30" i="2"/>
  <c r="P32" i="2" s="1"/>
  <c r="V12" i="2"/>
  <c r="V30" i="2" s="1"/>
  <c r="L30" i="2"/>
  <c r="R17" i="2"/>
  <c r="Z17" i="2" s="1"/>
  <c r="W26" i="2"/>
  <c r="Z26" i="2" s="1"/>
  <c r="M12" i="2"/>
  <c r="Y18" i="2"/>
  <c r="Z18" i="2"/>
  <c r="Y13" i="2"/>
  <c r="P30" i="2"/>
  <c r="M32" i="2" s="1"/>
  <c r="Q12" i="2"/>
  <c r="Q30" i="2" s="1"/>
  <c r="Z13" i="2"/>
  <c r="D43" i="4" l="1"/>
  <c r="T32" i="4"/>
  <c r="R12" i="4"/>
  <c r="D43" i="2"/>
  <c r="Y12" i="2"/>
  <c r="Y30" i="2" s="1"/>
  <c r="R12" i="2"/>
  <c r="R30" i="2" s="1"/>
  <c r="M33" i="2" s="1"/>
  <c r="M30" i="2"/>
  <c r="J33" i="2" s="1"/>
  <c r="W12" i="2"/>
  <c r="W30" i="2" s="1"/>
  <c r="P33" i="2" s="1"/>
  <c r="R30" i="4" l="1"/>
  <c r="M33" i="4" s="1"/>
  <c r="Z12" i="4"/>
  <c r="Z30" i="4" s="1"/>
  <c r="Z12" i="2"/>
  <c r="Z30" i="2" s="1"/>
  <c r="D44" i="4" l="1"/>
  <c r="T33" i="4"/>
  <c r="D44" i="2"/>
  <c r="T33" i="2"/>
</calcChain>
</file>

<file path=xl/sharedStrings.xml><?xml version="1.0" encoding="utf-8"?>
<sst xmlns="http://schemas.openxmlformats.org/spreadsheetml/2006/main" count="222" uniqueCount="88">
  <si>
    <t>Parametr</t>
  </si>
  <si>
    <t>Wartość</t>
  </si>
  <si>
    <t>Uwagi</t>
  </si>
  <si>
    <t>Stawka VAT</t>
  </si>
  <si>
    <t>Edytowalna stawka VAT</t>
  </si>
  <si>
    <t>Koniec 1. okresu</t>
  </si>
  <si>
    <t>Początek 1. okresu</t>
  </si>
  <si>
    <t>Koniec 2. okresu</t>
  </si>
  <si>
    <t>Początek 2. okresu</t>
  </si>
  <si>
    <t>Koniec 3. okresu</t>
  </si>
  <si>
    <t>Początek 3. okresu</t>
  </si>
  <si>
    <t>Lp.</t>
  </si>
  <si>
    <t>Nazwa urządzenia</t>
  </si>
  <si>
    <t>Numer seryjny/produktu</t>
  </si>
  <si>
    <t>PN</t>
  </si>
  <si>
    <t>Numer kontraktu</t>
  </si>
  <si>
    <t>Wymagane licencje</t>
  </si>
  <si>
    <t>Miesięczny koszt serwisu netto [PLN]</t>
  </si>
  <si>
    <t>1. okres rozliczeniowy</t>
  </si>
  <si>
    <t>2. okres rozliczeniowy</t>
  </si>
  <si>
    <t>3. okres rozliczeniowy</t>
  </si>
  <si>
    <t>Razem</t>
  </si>
  <si>
    <t>Data startu wsparcia</t>
  </si>
  <si>
    <t>Liczba mies.</t>
  </si>
  <si>
    <t>Netto [PLN]</t>
  </si>
  <si>
    <t>VAT [PLN]</t>
  </si>
  <si>
    <t>Brutto [PLN]</t>
  </si>
  <si>
    <t>PODSUMOWANIE</t>
  </si>
  <si>
    <t>Suma 1. okres netto</t>
  </si>
  <si>
    <t>Suma 2. okres netto</t>
  </si>
  <si>
    <t>Suma 3. okres netto</t>
  </si>
  <si>
    <t>RAZEM 3 okresy netto</t>
  </si>
  <si>
    <t>Suma 1. okres brutto</t>
  </si>
  <si>
    <t>Suma 2. okres brutto</t>
  </si>
  <si>
    <t>Suma 3. okres brutto</t>
  </si>
  <si>
    <t>RAZEM 3 okresy brutto</t>
  </si>
  <si>
    <t>KALKULACJA WSPARCIA EKSPERCKIEGO (PULA 10 000 RBH)</t>
  </si>
  <si>
    <t>Pula roboczogodzin [rbh]</t>
  </si>
  <si>
    <t>Stała pula wsparcia eksperckiego przewidziana w OPZ.</t>
  </si>
  <si>
    <t>Cena netto za 1 rbh wsparcia [PLN]</t>
  </si>
  <si>
    <t>Do wpisania przez Wykonawcę.</t>
  </si>
  <si>
    <t>Wartość wsparcia eksperckiego netto [PLN]</t>
  </si>
  <si>
    <t>Iloczyn puli 10 000 rbh i ceny netto za 1 rbh.</t>
  </si>
  <si>
    <t>VAT od wsparcia eksperckiego [PLN]</t>
  </si>
  <si>
    <t>Wyliczenie według stawki VAT z komórki B4.</t>
  </si>
  <si>
    <t>Wartość wsparcia eksperckiego brutto [PLN]</t>
  </si>
  <si>
    <t>Suma netto i VAT dla puli wsparcia eksperckiego.</t>
  </si>
  <si>
    <t>Suma wartości Sprzętu z 3 okresów i wsparcia eksperckiego netto.</t>
  </si>
  <si>
    <t>Suma wartości Sprzętu z 3 okresów i wsparcia eksperckiego brutto.</t>
  </si>
  <si>
    <t>RAZEM zamówienie netto (Serwis + wsparcie eksperckie) [PLN]</t>
  </si>
  <si>
    <t>RAZEM zamówienie brutto (Serwis + wsparcie eksperckie) [PLN]</t>
  </si>
  <si>
    <t>FORMULARZ SZACOWANIA WARTOŚCI ZAMÓWIENIA - WARIANT PŁATNOŚĆ Z DOŁU</t>
  </si>
  <si>
    <t>Dell PowerProtect DD9400</t>
  </si>
  <si>
    <t>4HFM8Z3</t>
  </si>
  <si>
    <t>CRK00233308261</t>
  </si>
  <si>
    <t>C-DS60-ADAE</t>
  </si>
  <si>
    <t>BCMNFV3</t>
  </si>
  <si>
    <t>CCMNFV3</t>
  </si>
  <si>
    <t>Dell PowerProtect DD6400</t>
  </si>
  <si>
    <t>3C5M8Z3</t>
  </si>
  <si>
    <t>CRK00233404617</t>
  </si>
  <si>
    <t>HPE StoreEver MSL6480</t>
  </si>
  <si>
    <t>DEC330100S</t>
  </si>
  <si>
    <t>Dell ML6000</t>
  </si>
  <si>
    <t>A0D0048713</t>
  </si>
  <si>
    <t>JGFM8Z3</t>
  </si>
  <si>
    <t>CRK00233308260</t>
  </si>
  <si>
    <t>8CMNFV3</t>
  </si>
  <si>
    <t>7CMNFV3</t>
  </si>
  <si>
    <t>Dell EMC Data Domain DD6300</t>
  </si>
  <si>
    <t>CKM00202700729</t>
  </si>
  <si>
    <t>5HFM8Z3</t>
  </si>
  <si>
    <t>CRK00233404618</t>
  </si>
  <si>
    <t>DD DS60R SHELF Factory</t>
  </si>
  <si>
    <t>FCMNFV3</t>
  </si>
  <si>
    <t>GCMNFV3</t>
  </si>
  <si>
    <t>Dell PowerEdge R350</t>
  </si>
  <si>
    <t>FQJSMZ3</t>
  </si>
  <si>
    <t>Dell PowerSwitch S4128F-ON</t>
  </si>
  <si>
    <t>C2GQV43</t>
  </si>
  <si>
    <t>C4GPV43</t>
  </si>
  <si>
    <t>ELPROMA NTS5000 LTE</t>
  </si>
  <si>
    <t>Koniec obecnego wsparcia Support Dell</t>
  </si>
  <si>
    <t>Pierwszy okres: 26.09.2026–25.09.2027</t>
  </si>
  <si>
    <t>Drugi okres: 26.09.2027–25.09.2028</t>
  </si>
  <si>
    <t>Trzeci okres: 26.09.2028–25.09.2029</t>
  </si>
  <si>
    <t>Założenie kalkulacyjne: liczba miesięcy aktywnego wsparcia jest liczona w miesięcznych cyklach rozliczeniowych zgodnych z okresem 26. dzień miesiąca – 25. dzień kolejnego miesiąca. Jeżeli wsparcie wykonawcy zaczyna się w trakcie takiego miesiąca, miesiąc ten jest liczony jako aktywny. Dla pozycji bez ważnego wsparcia na dzień 26.09.2026 wyrównanie należy ująć w 1. okresie.</t>
  </si>
  <si>
    <t>FORMULARZ SZACOWANIA WARTOŚCI ZAMÓWIENIA - WARIANT PŁATNOŚĆ Z GÓRY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</si>
</sst>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d\.mm\.yyyy"/>
  </numFmts>
  <fonts count="10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FF"/>
      <name val="Calibri"/>
      <family val="2"/>
      <charset val="238"/>
    </font>
    <font>
      <i/>
      <sz val="11"/>
      <color rgb="FF666666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DE7F6"/>
      </patternFill>
    </fill>
    <fill>
      <patternFill patternType="solid">
        <fgColor rgb="FFFFF2CC"/>
      </patternFill>
    </fill>
    <fill>
      <patternFill patternType="solid">
        <fgColor rgb="FFF3F3F3"/>
      </patternFill>
    </fill>
    <fill>
      <patternFill patternType="solid">
        <fgColor rgb="FFBDD7EE"/>
      </patternFill>
    </fill>
    <fill>
      <patternFill patternType="solid">
        <fgColor rgb="FFD9EAF7"/>
      </patternFill>
    </fill>
    <fill>
      <patternFill patternType="solid">
        <fgColor rgb="FFE2F0D9"/>
      </patternFill>
    </fill>
    <fill>
      <patternFill patternType="solid">
        <fgColor rgb="FFFFFF00"/>
        <bgColor indexed="64"/>
      </patternFill>
    </fill>
    <fill>
      <patternFill patternType="solid">
        <fgColor rgb="FFFFF2CC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rgb="FFD9D9D9"/>
      </bottom>
      <diagonal/>
    </border>
    <border>
      <left/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 style="hair">
        <color rgb="FFD9D9D9"/>
      </top>
      <bottom style="hair">
        <color rgb="FFD9D9D9"/>
      </bottom>
      <diagonal style="hair">
        <color rgb="FFD9D9D9"/>
      </diagonal>
    </border>
  </borders>
  <cellStyleXfs count="2">
    <xf numFmtId="0" fontId="0" fillId="0" borderId="0"/>
    <xf numFmtId="0" fontId="8" fillId="0" borderId="0"/>
  </cellStyleXfs>
  <cellXfs count="48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horizontal="left" vertical="center" wrapText="1"/>
    </xf>
    <xf numFmtId="164" fontId="4" fillId="4" borderId="0" xfId="1" applyNumberFormat="1" applyFont="1" applyFill="1" applyAlignment="1">
      <alignment horizontal="center" vertical="center" wrapText="1"/>
    </xf>
    <xf numFmtId="0" fontId="0" fillId="5" borderId="0" xfId="1" applyFont="1" applyFill="1" applyAlignment="1">
      <alignment horizontal="left" vertical="center" wrapText="1"/>
    </xf>
    <xf numFmtId="0" fontId="3" fillId="3" borderId="0" xfId="1" applyFont="1" applyFill="1"/>
    <xf numFmtId="165" fontId="0" fillId="5" borderId="0" xfId="1" applyNumberFormat="1" applyFont="1" applyFill="1" applyAlignment="1">
      <alignment horizontal="center" vertical="center" wrapText="1"/>
    </xf>
    <xf numFmtId="165" fontId="4" fillId="4" borderId="0" xfId="1" applyNumberFormat="1" applyFont="1" applyFill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40" fontId="4" fillId="4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0" fontId="7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/>
    <xf numFmtId="0" fontId="7" fillId="0" borderId="1" xfId="1" applyFont="1" applyBorder="1"/>
    <xf numFmtId="0" fontId="7" fillId="8" borderId="2" xfId="1" applyFont="1" applyFill="1" applyBorder="1"/>
    <xf numFmtId="40" fontId="7" fillId="8" borderId="2" xfId="1" applyNumberFormat="1" applyFont="1" applyFill="1" applyBorder="1"/>
    <xf numFmtId="0" fontId="3" fillId="8" borderId="0" xfId="1" applyFont="1" applyFill="1"/>
    <xf numFmtId="40" fontId="6" fillId="5" borderId="0" xfId="1" applyNumberFormat="1" applyFont="1" applyFill="1"/>
    <xf numFmtId="0" fontId="6" fillId="5" borderId="0" xfId="1" applyFont="1" applyFill="1"/>
    <xf numFmtId="0" fontId="6" fillId="8" borderId="0" xfId="1" applyFont="1" applyFill="1"/>
    <xf numFmtId="0" fontId="3" fillId="5" borderId="0" xfId="1" applyFont="1" applyFill="1"/>
    <xf numFmtId="165" fontId="7" fillId="0" borderId="1" xfId="1" applyNumberFormat="1" applyFont="1" applyBorder="1"/>
    <xf numFmtId="40" fontId="7" fillId="9" borderId="1" xfId="1" applyNumberFormat="1" applyFont="1" applyFill="1" applyBorder="1" applyAlignment="1">
      <alignment horizontal="center" vertical="center" wrapText="1"/>
    </xf>
    <xf numFmtId="40" fontId="7" fillId="9" borderId="2" xfId="1" applyNumberFormat="1" applyFont="1" applyFill="1" applyBorder="1"/>
    <xf numFmtId="0" fontId="2" fillId="2" borderId="0" xfId="0" applyFont="1" applyFill="1" applyAlignment="1">
      <alignment horizontal="center" vertical="center" wrapText="1"/>
    </xf>
    <xf numFmtId="40" fontId="9" fillId="10" borderId="0" xfId="0" applyNumberFormat="1" applyFont="1" applyFill="1" applyAlignment="1">
      <alignment horizontal="center" vertical="center" wrapText="1"/>
    </xf>
    <xf numFmtId="40" fontId="6" fillId="5" borderId="0" xfId="0" applyNumberFormat="1" applyFont="1" applyFill="1"/>
    <xf numFmtId="3" fontId="4" fillId="11" borderId="0" xfId="0" applyNumberFormat="1" applyFont="1" applyFill="1" applyAlignment="1">
      <alignment horizontal="center" vertical="center" wrapText="1"/>
    </xf>
    <xf numFmtId="0" fontId="0" fillId="0" borderId="0" xfId="0"/>
    <xf numFmtId="0" fontId="3" fillId="7" borderId="4" xfId="1" applyFont="1" applyFill="1" applyBorder="1" applyAlignment="1">
      <alignment horizontal="center" vertical="center" wrapText="1"/>
    </xf>
    <xf numFmtId="0" fontId="0" fillId="0" borderId="0" xfId="0"/>
    <xf numFmtId="165" fontId="0" fillId="0" borderId="1" xfId="1" applyNumberFormat="1" applyFont="1" applyFill="1" applyBorder="1" applyAlignment="1">
      <alignment horizontal="center" vertical="center" wrapText="1"/>
    </xf>
    <xf numFmtId="0" fontId="0" fillId="0" borderId="5" xfId="1" applyFont="1" applyBorder="1" applyAlignment="1">
      <alignment horizontal="left" vertical="center" wrapText="1"/>
    </xf>
    <xf numFmtId="0" fontId="0" fillId="11" borderId="0" xfId="1" applyFont="1" applyFill="1" applyAlignment="1">
      <alignment horizontal="left" vertical="center" wrapText="1"/>
    </xf>
    <xf numFmtId="0" fontId="3" fillId="8" borderId="0" xfId="0" applyFont="1" applyFill="1"/>
    <xf numFmtId="0" fontId="0" fillId="0" borderId="0" xfId="0"/>
    <xf numFmtId="0" fontId="8" fillId="5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5" fillId="5" borderId="0" xfId="1" applyFont="1" applyFill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0" fillId="0" borderId="4" xfId="0" applyBorder="1"/>
    <xf numFmtId="0" fontId="3" fillId="6" borderId="4" xfId="1" applyFont="1" applyFill="1" applyBorder="1" applyAlignment="1">
      <alignment horizontal="center" vertical="center" wrapText="1"/>
    </xf>
    <xf numFmtId="0" fontId="3" fillId="8" borderId="3" xfId="1" applyFont="1" applyFill="1" applyBorder="1"/>
    <xf numFmtId="0" fontId="0" fillId="0" borderId="3" xfId="0" applyBorder="1"/>
  </cellXfs>
  <cellStyles count="2">
    <cellStyle name="Normal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AAF1B-7721-4BF4-B1CF-1801DA70EE9F}">
  <dimension ref="A1:Z44"/>
  <sheetViews>
    <sheetView tabSelected="1" workbookViewId="0">
      <selection activeCell="B20" sqref="B20"/>
    </sheetView>
  </sheetViews>
  <sheetFormatPr defaultRowHeight="15" x14ac:dyDescent="0.25"/>
  <cols>
    <col min="1" max="1" width="24" style="33" customWidth="1"/>
    <col min="2" max="2" width="28" style="33" customWidth="1"/>
    <col min="3" max="3" width="23.42578125" style="33" customWidth="1"/>
    <col min="4" max="4" width="18" style="33" customWidth="1"/>
    <col min="5" max="5" width="18.28515625" style="33" customWidth="1"/>
    <col min="6" max="6" width="18" style="33" customWidth="1"/>
    <col min="7" max="7" width="20.42578125" style="33" customWidth="1"/>
    <col min="8" max="8" width="18" style="33" customWidth="1"/>
    <col min="9" max="9" width="19.28515625" style="33" customWidth="1"/>
    <col min="10" max="10" width="10" style="33" customWidth="1"/>
    <col min="11" max="11" width="12" style="33" customWidth="1"/>
    <col min="12" max="12" width="20.28515625" style="33" customWidth="1"/>
    <col min="13" max="13" width="12" style="33" customWidth="1"/>
    <col min="14" max="14" width="13" style="33" customWidth="1"/>
    <col min="15" max="15" width="18.85546875" style="33" customWidth="1"/>
    <col min="16" max="18" width="12" style="33" customWidth="1"/>
    <col min="19" max="19" width="21.7109375" style="33" customWidth="1"/>
    <col min="20" max="20" width="10" style="33" customWidth="1"/>
    <col min="21" max="26" width="12" style="33" customWidth="1"/>
    <col min="27" max="16384" width="9.140625" style="33"/>
  </cols>
  <sheetData>
    <row r="1" spans="1:26" ht="19.149999999999999" customHeight="1" x14ac:dyDescent="0.25">
      <c r="A1" s="41" t="s">
        <v>87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3" spans="1:26" x14ac:dyDescent="0.25">
      <c r="A3" s="1" t="s">
        <v>0</v>
      </c>
      <c r="B3" s="1" t="s">
        <v>1</v>
      </c>
      <c r="C3" s="1" t="s">
        <v>2</v>
      </c>
      <c r="H3" s="42" t="s">
        <v>86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x14ac:dyDescent="0.25">
      <c r="A4" s="2" t="s">
        <v>3</v>
      </c>
      <c r="B4" s="3">
        <v>0.23</v>
      </c>
      <c r="C4" s="4" t="s">
        <v>4</v>
      </c>
      <c r="E4" s="5" t="s">
        <v>5</v>
      </c>
      <c r="F4" s="6">
        <f>EDATE(B5,12)-1</f>
        <v>46655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28.9" customHeight="1" x14ac:dyDescent="0.25">
      <c r="A5" s="2" t="s">
        <v>6</v>
      </c>
      <c r="B5" s="7">
        <v>46291</v>
      </c>
      <c r="C5" s="36" t="s">
        <v>83</v>
      </c>
      <c r="E5" s="5" t="s">
        <v>7</v>
      </c>
      <c r="F5" s="6">
        <f>EDATE(B6,12)-1</f>
        <v>47021</v>
      </c>
    </row>
    <row r="6" spans="1:26" ht="28.9" customHeight="1" x14ac:dyDescent="0.25">
      <c r="A6" s="2" t="s">
        <v>8</v>
      </c>
      <c r="B6" s="7">
        <f>EDATE(B5,12)</f>
        <v>46656</v>
      </c>
      <c r="C6" s="36" t="s">
        <v>84</v>
      </c>
      <c r="E6" s="5" t="s">
        <v>9</v>
      </c>
      <c r="F6" s="6">
        <f>EDATE(B7,12)-1</f>
        <v>47386</v>
      </c>
    </row>
    <row r="7" spans="1:26" ht="28.9" customHeight="1" x14ac:dyDescent="0.25">
      <c r="A7" s="2" t="s">
        <v>10</v>
      </c>
      <c r="B7" s="7">
        <f>EDATE(B6,12)</f>
        <v>47022</v>
      </c>
      <c r="C7" s="36" t="s">
        <v>85</v>
      </c>
    </row>
    <row r="10" spans="1:26" ht="22.35" customHeight="1" x14ac:dyDescent="0.25">
      <c r="A10" s="43" t="s">
        <v>11</v>
      </c>
      <c r="B10" s="43" t="s">
        <v>12</v>
      </c>
      <c r="C10" s="43" t="s">
        <v>13</v>
      </c>
      <c r="D10" s="43" t="s">
        <v>14</v>
      </c>
      <c r="E10" s="43" t="s">
        <v>15</v>
      </c>
      <c r="F10" s="43" t="s">
        <v>82</v>
      </c>
      <c r="G10" s="43" t="s">
        <v>16</v>
      </c>
      <c r="H10" s="43" t="s">
        <v>17</v>
      </c>
      <c r="I10" s="45" t="s">
        <v>18</v>
      </c>
      <c r="J10" s="44"/>
      <c r="K10" s="44"/>
      <c r="L10" s="44"/>
      <c r="M10" s="44"/>
      <c r="N10" s="45" t="s">
        <v>19</v>
      </c>
      <c r="O10" s="44"/>
      <c r="P10" s="44"/>
      <c r="Q10" s="44"/>
      <c r="R10" s="44"/>
      <c r="S10" s="45" t="s">
        <v>20</v>
      </c>
      <c r="T10" s="44"/>
      <c r="U10" s="44"/>
      <c r="V10" s="44"/>
      <c r="W10" s="44"/>
      <c r="X10" s="45" t="s">
        <v>21</v>
      </c>
      <c r="Y10" s="44"/>
      <c r="Z10" s="44"/>
    </row>
    <row r="11" spans="1:26" ht="31.15" customHeight="1" x14ac:dyDescent="0.25">
      <c r="A11" s="44"/>
      <c r="B11" s="44"/>
      <c r="C11" s="44"/>
      <c r="D11" s="44"/>
      <c r="E11" s="44"/>
      <c r="F11" s="44"/>
      <c r="G11" s="44"/>
      <c r="H11" s="44"/>
      <c r="I11" s="32" t="s">
        <v>22</v>
      </c>
      <c r="J11" s="32" t="s">
        <v>23</v>
      </c>
      <c r="K11" s="32" t="s">
        <v>24</v>
      </c>
      <c r="L11" s="32" t="s">
        <v>25</v>
      </c>
      <c r="M11" s="32" t="s">
        <v>26</v>
      </c>
      <c r="N11" s="32" t="s">
        <v>22</v>
      </c>
      <c r="O11" s="32" t="s">
        <v>23</v>
      </c>
      <c r="P11" s="32" t="s">
        <v>24</v>
      </c>
      <c r="Q11" s="32" t="s">
        <v>25</v>
      </c>
      <c r="R11" s="32" t="s">
        <v>26</v>
      </c>
      <c r="S11" s="32" t="s">
        <v>22</v>
      </c>
      <c r="T11" s="32" t="s">
        <v>23</v>
      </c>
      <c r="U11" s="32" t="s">
        <v>24</v>
      </c>
      <c r="V11" s="32" t="s">
        <v>25</v>
      </c>
      <c r="W11" s="32" t="s">
        <v>26</v>
      </c>
      <c r="X11" s="32" t="s">
        <v>24</v>
      </c>
      <c r="Y11" s="32" t="s">
        <v>25</v>
      </c>
      <c r="Z11" s="32" t="s">
        <v>26</v>
      </c>
    </row>
    <row r="12" spans="1:26" ht="28.9" customHeight="1" x14ac:dyDescent="0.25">
      <c r="A12" s="8">
        <v>1</v>
      </c>
      <c r="B12" s="9" t="s">
        <v>52</v>
      </c>
      <c r="C12" s="9" t="s">
        <v>53</v>
      </c>
      <c r="D12" s="9" t="s">
        <v>54</v>
      </c>
      <c r="E12" s="35"/>
      <c r="F12" s="10">
        <v>46291</v>
      </c>
      <c r="G12" s="35"/>
      <c r="H12" s="11"/>
      <c r="I12" s="12">
        <f t="shared" ref="I12:I29" si="0">IF(MAX($B$5,$F12+1)&gt;$F$4,"",MAX($B$5,$F12+1))</f>
        <v>46292</v>
      </c>
      <c r="J12" s="13">
        <f t="shared" ref="J12:J29" si="1">IF(MAX($B$5,$F12+1)&gt;$F$4,0,12-(((YEAR(MAX($B$5,$F12+1))-YEAR($B$5))*12)+(MONTH(MAX($B$5,$F12+1))-MONTH($B$5))-IF(DAY(MAX($B$5,$F12+1))&lt;DAY($B$5),1,0)))</f>
        <v>12</v>
      </c>
      <c r="K12" s="14">
        <f t="shared" ref="K12:K28" si="2">IFERROR($H12*J12,0)</f>
        <v>0</v>
      </c>
      <c r="L12" s="14">
        <f t="shared" ref="L12:L28" si="3">K12*$B$4</f>
        <v>0</v>
      </c>
      <c r="M12" s="14">
        <f t="shared" ref="M12:M28" si="4">K12+L12</f>
        <v>0</v>
      </c>
      <c r="N12" s="12">
        <f>IF(MAX($B$6,$F12+1)&gt;$F$5,"",MAX($B$6,$F12+1))</f>
        <v>46656</v>
      </c>
      <c r="O12" s="13">
        <f t="shared" ref="O12:O29" si="5">IF(MAX($B$6,$F12+1)&gt;$F$5,0,12-(((YEAR(MAX($B$6,$F12+1))-YEAR($B$6))*12)+(MONTH(MAX($B$6,$F12+1))-MONTH($B$6))-IF(DAY(MAX($B$6,$F12+1))&lt;DAY($B$6),1,0)))</f>
        <v>12</v>
      </c>
      <c r="P12" s="14">
        <f t="shared" ref="P12:P28" si="6">IFERROR($H12*O12,0)</f>
        <v>0</v>
      </c>
      <c r="Q12" s="14">
        <f t="shared" ref="Q12:Q28" si="7">P12*$B$4</f>
        <v>0</v>
      </c>
      <c r="R12" s="14">
        <f t="shared" ref="R12:R28" si="8">P12+Q12</f>
        <v>0</v>
      </c>
      <c r="S12" s="12">
        <f t="shared" ref="S12:S29" si="9">IF(MAX($B$7,$F12+1)&gt;$F$6,"",MAX($B$7,$F12+1))</f>
        <v>47022</v>
      </c>
      <c r="T12" s="13">
        <f t="shared" ref="T12:T29" si="10">IF(MAX($B$7,$F12+1)&gt;$F$6,0,12-(((YEAR(MAX($B$7,$F12+1))-YEAR($B$7))*12)+(MONTH(MAX($B$7,$F12+1))-MONTH($B$7))-IF(DAY(MAX($B$7,$F12+1))&lt;DAY($B$7),1,0)))</f>
        <v>12</v>
      </c>
      <c r="U12" s="14">
        <f t="shared" ref="U12:U28" si="11">IFERROR($H12*T12,0)</f>
        <v>0</v>
      </c>
      <c r="V12" s="14">
        <f t="shared" ref="V12:V28" si="12">U12*$B$4</f>
        <v>0</v>
      </c>
      <c r="W12" s="14">
        <f t="shared" ref="W12:W28" si="13">U12+V12</f>
        <v>0</v>
      </c>
      <c r="X12" s="25">
        <f t="shared" ref="X12:Z28" si="14">SUM(K12,P12,U12)</f>
        <v>0</v>
      </c>
      <c r="Y12" s="25">
        <f t="shared" si="14"/>
        <v>0</v>
      </c>
      <c r="Z12" s="25">
        <f t="shared" si="14"/>
        <v>0</v>
      </c>
    </row>
    <row r="13" spans="1:26" ht="28.9" customHeight="1" x14ac:dyDescent="0.25">
      <c r="A13" s="8">
        <v>2</v>
      </c>
      <c r="B13" s="9" t="s">
        <v>55</v>
      </c>
      <c r="C13" s="9" t="s">
        <v>56</v>
      </c>
      <c r="D13" s="9"/>
      <c r="E13" s="35"/>
      <c r="F13" s="10">
        <v>46291</v>
      </c>
      <c r="G13" s="35"/>
      <c r="H13" s="11"/>
      <c r="I13" s="12">
        <f t="shared" si="0"/>
        <v>46292</v>
      </c>
      <c r="J13" s="13">
        <f t="shared" si="1"/>
        <v>12</v>
      </c>
      <c r="K13" s="14">
        <f t="shared" si="2"/>
        <v>0</v>
      </c>
      <c r="L13" s="14">
        <f t="shared" si="3"/>
        <v>0</v>
      </c>
      <c r="M13" s="14">
        <f t="shared" si="4"/>
        <v>0</v>
      </c>
      <c r="N13" s="12">
        <f t="shared" ref="N13:N29" si="15">IF(MAX($B$6,$F13+1)&gt;$F$5,"",MAX($B$6,$F13+1))</f>
        <v>46656</v>
      </c>
      <c r="O13" s="13">
        <f t="shared" si="5"/>
        <v>12</v>
      </c>
      <c r="P13" s="14">
        <f t="shared" si="6"/>
        <v>0</v>
      </c>
      <c r="Q13" s="14">
        <f t="shared" si="7"/>
        <v>0</v>
      </c>
      <c r="R13" s="14">
        <f t="shared" si="8"/>
        <v>0</v>
      </c>
      <c r="S13" s="12">
        <f t="shared" si="9"/>
        <v>47022</v>
      </c>
      <c r="T13" s="13">
        <f t="shared" si="10"/>
        <v>12</v>
      </c>
      <c r="U13" s="14">
        <f t="shared" si="11"/>
        <v>0</v>
      </c>
      <c r="V13" s="14">
        <f t="shared" si="12"/>
        <v>0</v>
      </c>
      <c r="W13" s="14">
        <f t="shared" si="13"/>
        <v>0</v>
      </c>
      <c r="X13" s="25">
        <f t="shared" si="14"/>
        <v>0</v>
      </c>
      <c r="Y13" s="25">
        <f t="shared" si="14"/>
        <v>0</v>
      </c>
      <c r="Z13" s="25">
        <f t="shared" si="14"/>
        <v>0</v>
      </c>
    </row>
    <row r="14" spans="1:26" ht="28.9" customHeight="1" x14ac:dyDescent="0.25">
      <c r="A14" s="8">
        <v>3</v>
      </c>
      <c r="B14" s="9" t="s">
        <v>55</v>
      </c>
      <c r="C14" s="9" t="s">
        <v>57</v>
      </c>
      <c r="D14" s="9"/>
      <c r="E14" s="35"/>
      <c r="F14" s="10">
        <v>46291</v>
      </c>
      <c r="G14" s="35"/>
      <c r="H14" s="11"/>
      <c r="I14" s="12">
        <f t="shared" si="0"/>
        <v>46292</v>
      </c>
      <c r="J14" s="13">
        <f t="shared" si="1"/>
        <v>12</v>
      </c>
      <c r="K14" s="14">
        <f t="shared" si="2"/>
        <v>0</v>
      </c>
      <c r="L14" s="14">
        <f t="shared" si="3"/>
        <v>0</v>
      </c>
      <c r="M14" s="14">
        <f t="shared" si="4"/>
        <v>0</v>
      </c>
      <c r="N14" s="12">
        <f t="shared" si="15"/>
        <v>46656</v>
      </c>
      <c r="O14" s="13">
        <f t="shared" si="5"/>
        <v>12</v>
      </c>
      <c r="P14" s="14">
        <f t="shared" si="6"/>
        <v>0</v>
      </c>
      <c r="Q14" s="14">
        <f t="shared" si="7"/>
        <v>0</v>
      </c>
      <c r="R14" s="14">
        <f t="shared" si="8"/>
        <v>0</v>
      </c>
      <c r="S14" s="12">
        <f t="shared" si="9"/>
        <v>47022</v>
      </c>
      <c r="T14" s="13">
        <f t="shared" si="10"/>
        <v>12</v>
      </c>
      <c r="U14" s="14">
        <f t="shared" si="11"/>
        <v>0</v>
      </c>
      <c r="V14" s="14">
        <f t="shared" si="12"/>
        <v>0</v>
      </c>
      <c r="W14" s="14">
        <f t="shared" si="13"/>
        <v>0</v>
      </c>
      <c r="X14" s="25">
        <f t="shared" si="14"/>
        <v>0</v>
      </c>
      <c r="Y14" s="25">
        <f t="shared" si="14"/>
        <v>0</v>
      </c>
      <c r="Z14" s="25">
        <f t="shared" si="14"/>
        <v>0</v>
      </c>
    </row>
    <row r="15" spans="1:26" ht="28.9" customHeight="1" x14ac:dyDescent="0.25">
      <c r="A15" s="8">
        <v>4</v>
      </c>
      <c r="B15" s="9" t="s">
        <v>58</v>
      </c>
      <c r="C15" s="9" t="s">
        <v>59</v>
      </c>
      <c r="D15" s="9" t="s">
        <v>60</v>
      </c>
      <c r="E15" s="35"/>
      <c r="F15" s="10">
        <v>46676</v>
      </c>
      <c r="G15" s="35"/>
      <c r="H15" s="11"/>
      <c r="I15" s="12" t="str">
        <f t="shared" si="0"/>
        <v/>
      </c>
      <c r="J15" s="13">
        <f t="shared" si="1"/>
        <v>0</v>
      </c>
      <c r="K15" s="14">
        <f t="shared" si="2"/>
        <v>0</v>
      </c>
      <c r="L15" s="14">
        <f t="shared" si="3"/>
        <v>0</v>
      </c>
      <c r="M15" s="14">
        <f t="shared" si="4"/>
        <v>0</v>
      </c>
      <c r="N15" s="12">
        <f t="shared" si="15"/>
        <v>46677</v>
      </c>
      <c r="O15" s="13">
        <f t="shared" si="5"/>
        <v>12</v>
      </c>
      <c r="P15" s="14">
        <f t="shared" si="6"/>
        <v>0</v>
      </c>
      <c r="Q15" s="14">
        <f t="shared" si="7"/>
        <v>0</v>
      </c>
      <c r="R15" s="14">
        <f t="shared" si="8"/>
        <v>0</v>
      </c>
      <c r="S15" s="12">
        <f t="shared" si="9"/>
        <v>47022</v>
      </c>
      <c r="T15" s="13">
        <f t="shared" si="10"/>
        <v>12</v>
      </c>
      <c r="U15" s="14">
        <f t="shared" si="11"/>
        <v>0</v>
      </c>
      <c r="V15" s="14">
        <f t="shared" si="12"/>
        <v>0</v>
      </c>
      <c r="W15" s="14">
        <f t="shared" si="13"/>
        <v>0</v>
      </c>
      <c r="X15" s="25">
        <f t="shared" si="14"/>
        <v>0</v>
      </c>
      <c r="Y15" s="25">
        <f t="shared" si="14"/>
        <v>0</v>
      </c>
      <c r="Z15" s="25">
        <f t="shared" si="14"/>
        <v>0</v>
      </c>
    </row>
    <row r="16" spans="1:26" ht="28.9" customHeight="1" x14ac:dyDescent="0.25">
      <c r="A16" s="8">
        <v>5</v>
      </c>
      <c r="B16" s="9" t="s">
        <v>61</v>
      </c>
      <c r="C16" s="9" t="s">
        <v>62</v>
      </c>
      <c r="D16" s="9"/>
      <c r="E16" s="35"/>
      <c r="F16" s="10">
        <v>46649</v>
      </c>
      <c r="G16" s="35"/>
      <c r="H16" s="11"/>
      <c r="I16" s="12">
        <f t="shared" si="0"/>
        <v>46650</v>
      </c>
      <c r="J16" s="13">
        <f t="shared" si="1"/>
        <v>1</v>
      </c>
      <c r="K16" s="14">
        <f t="shared" si="2"/>
        <v>0</v>
      </c>
      <c r="L16" s="14">
        <f t="shared" si="3"/>
        <v>0</v>
      </c>
      <c r="M16" s="14">
        <f t="shared" si="4"/>
        <v>0</v>
      </c>
      <c r="N16" s="12">
        <f t="shared" si="15"/>
        <v>46656</v>
      </c>
      <c r="O16" s="13">
        <f t="shared" si="5"/>
        <v>12</v>
      </c>
      <c r="P16" s="14">
        <f t="shared" si="6"/>
        <v>0</v>
      </c>
      <c r="Q16" s="14">
        <f t="shared" si="7"/>
        <v>0</v>
      </c>
      <c r="R16" s="14">
        <f t="shared" si="8"/>
        <v>0</v>
      </c>
      <c r="S16" s="12">
        <f t="shared" si="9"/>
        <v>47022</v>
      </c>
      <c r="T16" s="13">
        <f t="shared" si="10"/>
        <v>12</v>
      </c>
      <c r="U16" s="14">
        <f t="shared" si="11"/>
        <v>0</v>
      </c>
      <c r="V16" s="14">
        <f t="shared" si="12"/>
        <v>0</v>
      </c>
      <c r="W16" s="14">
        <f t="shared" si="13"/>
        <v>0</v>
      </c>
      <c r="X16" s="25">
        <f t="shared" si="14"/>
        <v>0</v>
      </c>
      <c r="Y16" s="25">
        <f t="shared" si="14"/>
        <v>0</v>
      </c>
      <c r="Z16" s="25">
        <f t="shared" si="14"/>
        <v>0</v>
      </c>
    </row>
    <row r="17" spans="1:26" ht="28.9" customHeight="1" x14ac:dyDescent="0.25">
      <c r="A17" s="8">
        <v>6</v>
      </c>
      <c r="B17" s="9" t="s">
        <v>63</v>
      </c>
      <c r="C17" s="9" t="s">
        <v>64</v>
      </c>
      <c r="D17" s="9"/>
      <c r="E17" s="35"/>
      <c r="F17" s="10">
        <v>46307</v>
      </c>
      <c r="G17" s="35"/>
      <c r="H17" s="11"/>
      <c r="I17" s="12">
        <f t="shared" si="0"/>
        <v>46308</v>
      </c>
      <c r="J17" s="13">
        <f t="shared" si="1"/>
        <v>12</v>
      </c>
      <c r="K17" s="14">
        <f t="shared" si="2"/>
        <v>0</v>
      </c>
      <c r="L17" s="14">
        <f t="shared" si="3"/>
        <v>0</v>
      </c>
      <c r="M17" s="14">
        <f t="shared" si="4"/>
        <v>0</v>
      </c>
      <c r="N17" s="12">
        <f t="shared" si="15"/>
        <v>46656</v>
      </c>
      <c r="O17" s="13">
        <f t="shared" si="5"/>
        <v>12</v>
      </c>
      <c r="P17" s="14">
        <f t="shared" si="6"/>
        <v>0</v>
      </c>
      <c r="Q17" s="14">
        <f t="shared" si="7"/>
        <v>0</v>
      </c>
      <c r="R17" s="14">
        <f t="shared" si="8"/>
        <v>0</v>
      </c>
      <c r="S17" s="12">
        <f t="shared" si="9"/>
        <v>47022</v>
      </c>
      <c r="T17" s="13">
        <f t="shared" si="10"/>
        <v>12</v>
      </c>
      <c r="U17" s="14">
        <f t="shared" si="11"/>
        <v>0</v>
      </c>
      <c r="V17" s="14">
        <f t="shared" si="12"/>
        <v>0</v>
      </c>
      <c r="W17" s="14">
        <f t="shared" si="13"/>
        <v>0</v>
      </c>
      <c r="X17" s="25">
        <f t="shared" si="14"/>
        <v>0</v>
      </c>
      <c r="Y17" s="25">
        <f t="shared" si="14"/>
        <v>0</v>
      </c>
      <c r="Z17" s="25">
        <f t="shared" si="14"/>
        <v>0</v>
      </c>
    </row>
    <row r="18" spans="1:26" ht="28.9" customHeight="1" x14ac:dyDescent="0.25">
      <c r="A18" s="8">
        <v>7</v>
      </c>
      <c r="B18" s="9" t="s">
        <v>52</v>
      </c>
      <c r="C18" s="9" t="s">
        <v>65</v>
      </c>
      <c r="D18" s="9" t="s">
        <v>66</v>
      </c>
      <c r="E18" s="35"/>
      <c r="F18" s="10">
        <v>46291</v>
      </c>
      <c r="G18" s="35"/>
      <c r="H18" s="11"/>
      <c r="I18" s="12">
        <f t="shared" si="0"/>
        <v>46292</v>
      </c>
      <c r="J18" s="13">
        <f t="shared" si="1"/>
        <v>12</v>
      </c>
      <c r="K18" s="14">
        <f t="shared" si="2"/>
        <v>0</v>
      </c>
      <c r="L18" s="14">
        <f t="shared" si="3"/>
        <v>0</v>
      </c>
      <c r="M18" s="14">
        <f t="shared" si="4"/>
        <v>0</v>
      </c>
      <c r="N18" s="12">
        <f t="shared" si="15"/>
        <v>46656</v>
      </c>
      <c r="O18" s="13">
        <f t="shared" si="5"/>
        <v>12</v>
      </c>
      <c r="P18" s="14">
        <f t="shared" si="6"/>
        <v>0</v>
      </c>
      <c r="Q18" s="14">
        <f t="shared" si="7"/>
        <v>0</v>
      </c>
      <c r="R18" s="14">
        <f t="shared" si="8"/>
        <v>0</v>
      </c>
      <c r="S18" s="12">
        <f t="shared" si="9"/>
        <v>47022</v>
      </c>
      <c r="T18" s="13">
        <f t="shared" si="10"/>
        <v>12</v>
      </c>
      <c r="U18" s="14">
        <f t="shared" si="11"/>
        <v>0</v>
      </c>
      <c r="V18" s="14">
        <f t="shared" si="12"/>
        <v>0</v>
      </c>
      <c r="W18" s="14">
        <f t="shared" si="13"/>
        <v>0</v>
      </c>
      <c r="X18" s="25">
        <f t="shared" si="14"/>
        <v>0</v>
      </c>
      <c r="Y18" s="25">
        <f t="shared" si="14"/>
        <v>0</v>
      </c>
      <c r="Z18" s="25">
        <f t="shared" si="14"/>
        <v>0</v>
      </c>
    </row>
    <row r="19" spans="1:26" ht="28.9" customHeight="1" x14ac:dyDescent="0.25">
      <c r="A19" s="8">
        <v>8</v>
      </c>
      <c r="B19" s="9" t="s">
        <v>55</v>
      </c>
      <c r="C19" s="9" t="s">
        <v>67</v>
      </c>
      <c r="D19" s="9"/>
      <c r="E19" s="35"/>
      <c r="F19" s="10">
        <v>46291</v>
      </c>
      <c r="G19" s="35"/>
      <c r="H19" s="11"/>
      <c r="I19" s="12">
        <f t="shared" si="0"/>
        <v>46292</v>
      </c>
      <c r="J19" s="13">
        <f t="shared" si="1"/>
        <v>12</v>
      </c>
      <c r="K19" s="14">
        <f t="shared" si="2"/>
        <v>0</v>
      </c>
      <c r="L19" s="14">
        <f t="shared" si="3"/>
        <v>0</v>
      </c>
      <c r="M19" s="14">
        <f t="shared" si="4"/>
        <v>0</v>
      </c>
      <c r="N19" s="12">
        <f t="shared" si="15"/>
        <v>46656</v>
      </c>
      <c r="O19" s="13">
        <f t="shared" si="5"/>
        <v>12</v>
      </c>
      <c r="P19" s="14">
        <f t="shared" si="6"/>
        <v>0</v>
      </c>
      <c r="Q19" s="14">
        <f t="shared" si="7"/>
        <v>0</v>
      </c>
      <c r="R19" s="14">
        <f t="shared" si="8"/>
        <v>0</v>
      </c>
      <c r="S19" s="12">
        <f t="shared" si="9"/>
        <v>47022</v>
      </c>
      <c r="T19" s="13">
        <f t="shared" si="10"/>
        <v>12</v>
      </c>
      <c r="U19" s="14">
        <f t="shared" si="11"/>
        <v>0</v>
      </c>
      <c r="V19" s="14">
        <f t="shared" si="12"/>
        <v>0</v>
      </c>
      <c r="W19" s="14">
        <f t="shared" si="13"/>
        <v>0</v>
      </c>
      <c r="X19" s="25">
        <f t="shared" si="14"/>
        <v>0</v>
      </c>
      <c r="Y19" s="25">
        <f t="shared" si="14"/>
        <v>0</v>
      </c>
      <c r="Z19" s="25">
        <f t="shared" si="14"/>
        <v>0</v>
      </c>
    </row>
    <row r="20" spans="1:26" ht="28.9" customHeight="1" x14ac:dyDescent="0.25">
      <c r="A20" s="8">
        <v>9</v>
      </c>
      <c r="B20" s="9" t="s">
        <v>55</v>
      </c>
      <c r="C20" s="9" t="s">
        <v>68</v>
      </c>
      <c r="D20" s="9"/>
      <c r="E20" s="35"/>
      <c r="F20" s="10">
        <v>46291</v>
      </c>
      <c r="G20" s="35"/>
      <c r="H20" s="11"/>
      <c r="I20" s="12">
        <f t="shared" si="0"/>
        <v>46292</v>
      </c>
      <c r="J20" s="13">
        <f t="shared" si="1"/>
        <v>12</v>
      </c>
      <c r="K20" s="14">
        <f t="shared" si="2"/>
        <v>0</v>
      </c>
      <c r="L20" s="14">
        <f t="shared" si="3"/>
        <v>0</v>
      </c>
      <c r="M20" s="14">
        <f t="shared" si="4"/>
        <v>0</v>
      </c>
      <c r="N20" s="12">
        <f t="shared" si="15"/>
        <v>46656</v>
      </c>
      <c r="O20" s="13">
        <f t="shared" si="5"/>
        <v>12</v>
      </c>
      <c r="P20" s="14">
        <f t="shared" si="6"/>
        <v>0</v>
      </c>
      <c r="Q20" s="14">
        <f t="shared" si="7"/>
        <v>0</v>
      </c>
      <c r="R20" s="14">
        <f t="shared" si="8"/>
        <v>0</v>
      </c>
      <c r="S20" s="12">
        <f t="shared" si="9"/>
        <v>47022</v>
      </c>
      <c r="T20" s="13">
        <f t="shared" si="10"/>
        <v>12</v>
      </c>
      <c r="U20" s="14">
        <f t="shared" si="11"/>
        <v>0</v>
      </c>
      <c r="V20" s="14">
        <f t="shared" si="12"/>
        <v>0</v>
      </c>
      <c r="W20" s="14">
        <f t="shared" si="13"/>
        <v>0</v>
      </c>
      <c r="X20" s="25">
        <f t="shared" si="14"/>
        <v>0</v>
      </c>
      <c r="Y20" s="25">
        <f t="shared" si="14"/>
        <v>0</v>
      </c>
      <c r="Z20" s="25">
        <f t="shared" si="14"/>
        <v>0</v>
      </c>
    </row>
    <row r="21" spans="1:26" ht="28.9" customHeight="1" x14ac:dyDescent="0.25">
      <c r="A21" s="8">
        <v>10</v>
      </c>
      <c r="B21" s="9" t="s">
        <v>69</v>
      </c>
      <c r="C21" s="9" t="s">
        <v>70</v>
      </c>
      <c r="D21" s="9" t="s">
        <v>70</v>
      </c>
      <c r="E21" s="35"/>
      <c r="F21" s="10">
        <v>46308</v>
      </c>
      <c r="G21" s="35"/>
      <c r="H21" s="11"/>
      <c r="I21" s="12">
        <f t="shared" si="0"/>
        <v>46309</v>
      </c>
      <c r="J21" s="13">
        <f t="shared" si="1"/>
        <v>12</v>
      </c>
      <c r="K21" s="14">
        <f t="shared" si="2"/>
        <v>0</v>
      </c>
      <c r="L21" s="14">
        <f t="shared" si="3"/>
        <v>0</v>
      </c>
      <c r="M21" s="14">
        <f t="shared" si="4"/>
        <v>0</v>
      </c>
      <c r="N21" s="12">
        <f t="shared" si="15"/>
        <v>46656</v>
      </c>
      <c r="O21" s="13">
        <f t="shared" si="5"/>
        <v>12</v>
      </c>
      <c r="P21" s="14">
        <f t="shared" si="6"/>
        <v>0</v>
      </c>
      <c r="Q21" s="14">
        <f t="shared" si="7"/>
        <v>0</v>
      </c>
      <c r="R21" s="14">
        <f t="shared" si="8"/>
        <v>0</v>
      </c>
      <c r="S21" s="12">
        <f t="shared" si="9"/>
        <v>47022</v>
      </c>
      <c r="T21" s="13">
        <f t="shared" si="10"/>
        <v>12</v>
      </c>
      <c r="U21" s="14">
        <f t="shared" si="11"/>
        <v>0</v>
      </c>
      <c r="V21" s="14">
        <f t="shared" si="12"/>
        <v>0</v>
      </c>
      <c r="W21" s="14">
        <f t="shared" si="13"/>
        <v>0</v>
      </c>
      <c r="X21" s="25">
        <f t="shared" si="14"/>
        <v>0</v>
      </c>
      <c r="Y21" s="25">
        <f t="shared" si="14"/>
        <v>0</v>
      </c>
      <c r="Z21" s="25">
        <f t="shared" si="14"/>
        <v>0</v>
      </c>
    </row>
    <row r="22" spans="1:26" ht="28.9" customHeight="1" x14ac:dyDescent="0.25">
      <c r="A22" s="8">
        <v>11</v>
      </c>
      <c r="B22" s="9" t="s">
        <v>52</v>
      </c>
      <c r="C22" s="9" t="s">
        <v>71</v>
      </c>
      <c r="D22" s="9" t="s">
        <v>72</v>
      </c>
      <c r="E22" s="35"/>
      <c r="F22" s="10">
        <v>46676</v>
      </c>
      <c r="G22" s="35"/>
      <c r="H22" s="11"/>
      <c r="I22" s="12" t="str">
        <f t="shared" si="0"/>
        <v/>
      </c>
      <c r="J22" s="13">
        <f t="shared" si="1"/>
        <v>0</v>
      </c>
      <c r="K22" s="14">
        <f t="shared" si="2"/>
        <v>0</v>
      </c>
      <c r="L22" s="14">
        <f t="shared" si="3"/>
        <v>0</v>
      </c>
      <c r="M22" s="14">
        <f t="shared" si="4"/>
        <v>0</v>
      </c>
      <c r="N22" s="12">
        <f t="shared" si="15"/>
        <v>46677</v>
      </c>
      <c r="O22" s="13">
        <f t="shared" si="5"/>
        <v>12</v>
      </c>
      <c r="P22" s="14">
        <f t="shared" si="6"/>
        <v>0</v>
      </c>
      <c r="Q22" s="14">
        <f t="shared" si="7"/>
        <v>0</v>
      </c>
      <c r="R22" s="14">
        <f t="shared" si="8"/>
        <v>0</v>
      </c>
      <c r="S22" s="12">
        <f t="shared" si="9"/>
        <v>47022</v>
      </c>
      <c r="T22" s="13">
        <f t="shared" si="10"/>
        <v>12</v>
      </c>
      <c r="U22" s="14">
        <f t="shared" si="11"/>
        <v>0</v>
      </c>
      <c r="V22" s="14">
        <f t="shared" si="12"/>
        <v>0</v>
      </c>
      <c r="W22" s="14">
        <f t="shared" si="13"/>
        <v>0</v>
      </c>
      <c r="X22" s="25">
        <f t="shared" si="14"/>
        <v>0</v>
      </c>
      <c r="Y22" s="25">
        <f t="shared" si="14"/>
        <v>0</v>
      </c>
      <c r="Z22" s="25">
        <f t="shared" si="14"/>
        <v>0</v>
      </c>
    </row>
    <row r="23" spans="1:26" ht="28.9" customHeight="1" x14ac:dyDescent="0.25">
      <c r="A23" s="8">
        <v>12</v>
      </c>
      <c r="B23" s="9" t="s">
        <v>73</v>
      </c>
      <c r="C23" s="9" t="s">
        <v>74</v>
      </c>
      <c r="D23" s="9"/>
      <c r="E23" s="35"/>
      <c r="F23" s="10">
        <v>46676</v>
      </c>
      <c r="G23" s="35"/>
      <c r="H23" s="11"/>
      <c r="I23" s="12" t="str">
        <f t="shared" si="0"/>
        <v/>
      </c>
      <c r="J23" s="13">
        <f t="shared" si="1"/>
        <v>0</v>
      </c>
      <c r="K23" s="14">
        <f t="shared" si="2"/>
        <v>0</v>
      </c>
      <c r="L23" s="14">
        <f t="shared" si="3"/>
        <v>0</v>
      </c>
      <c r="M23" s="14">
        <f t="shared" si="4"/>
        <v>0</v>
      </c>
      <c r="N23" s="12">
        <f t="shared" si="15"/>
        <v>46677</v>
      </c>
      <c r="O23" s="13">
        <f t="shared" si="5"/>
        <v>12</v>
      </c>
      <c r="P23" s="14">
        <f t="shared" si="6"/>
        <v>0</v>
      </c>
      <c r="Q23" s="14">
        <f t="shared" si="7"/>
        <v>0</v>
      </c>
      <c r="R23" s="14">
        <f t="shared" si="8"/>
        <v>0</v>
      </c>
      <c r="S23" s="12">
        <f t="shared" si="9"/>
        <v>47022</v>
      </c>
      <c r="T23" s="13">
        <f t="shared" si="10"/>
        <v>12</v>
      </c>
      <c r="U23" s="14">
        <f t="shared" si="11"/>
        <v>0</v>
      </c>
      <c r="V23" s="14">
        <f t="shared" si="12"/>
        <v>0</v>
      </c>
      <c r="W23" s="14">
        <f t="shared" si="13"/>
        <v>0</v>
      </c>
      <c r="X23" s="25">
        <f t="shared" si="14"/>
        <v>0</v>
      </c>
      <c r="Y23" s="25">
        <f t="shared" si="14"/>
        <v>0</v>
      </c>
      <c r="Z23" s="25">
        <f t="shared" si="14"/>
        <v>0</v>
      </c>
    </row>
    <row r="24" spans="1:26" ht="28.9" customHeight="1" x14ac:dyDescent="0.25">
      <c r="A24" s="8">
        <v>13</v>
      </c>
      <c r="B24" s="9" t="s">
        <v>73</v>
      </c>
      <c r="C24" s="9" t="s">
        <v>75</v>
      </c>
      <c r="D24" s="9"/>
      <c r="E24" s="35"/>
      <c r="F24" s="10">
        <v>46676</v>
      </c>
      <c r="G24" s="35"/>
      <c r="H24" s="11"/>
      <c r="I24" s="12" t="str">
        <f t="shared" si="0"/>
        <v/>
      </c>
      <c r="J24" s="13">
        <f t="shared" si="1"/>
        <v>0</v>
      </c>
      <c r="K24" s="14">
        <f t="shared" si="2"/>
        <v>0</v>
      </c>
      <c r="L24" s="14">
        <f t="shared" si="3"/>
        <v>0</v>
      </c>
      <c r="M24" s="14">
        <f t="shared" si="4"/>
        <v>0</v>
      </c>
      <c r="N24" s="12">
        <f t="shared" si="15"/>
        <v>46677</v>
      </c>
      <c r="O24" s="13">
        <f t="shared" si="5"/>
        <v>12</v>
      </c>
      <c r="P24" s="14">
        <f t="shared" si="6"/>
        <v>0</v>
      </c>
      <c r="Q24" s="14">
        <f t="shared" si="7"/>
        <v>0</v>
      </c>
      <c r="R24" s="14">
        <f t="shared" si="8"/>
        <v>0</v>
      </c>
      <c r="S24" s="12">
        <f t="shared" si="9"/>
        <v>47022</v>
      </c>
      <c r="T24" s="13">
        <f t="shared" si="10"/>
        <v>12</v>
      </c>
      <c r="U24" s="14">
        <f t="shared" si="11"/>
        <v>0</v>
      </c>
      <c r="V24" s="14">
        <f t="shared" si="12"/>
        <v>0</v>
      </c>
      <c r="W24" s="14">
        <f t="shared" si="13"/>
        <v>0</v>
      </c>
      <c r="X24" s="25">
        <f t="shared" si="14"/>
        <v>0</v>
      </c>
      <c r="Y24" s="25">
        <f t="shared" si="14"/>
        <v>0</v>
      </c>
      <c r="Z24" s="25">
        <f t="shared" si="14"/>
        <v>0</v>
      </c>
    </row>
    <row r="25" spans="1:26" ht="28.9" customHeight="1" x14ac:dyDescent="0.25">
      <c r="A25" s="8">
        <v>14</v>
      </c>
      <c r="B25" s="9" t="s">
        <v>76</v>
      </c>
      <c r="C25" s="9" t="s">
        <v>77</v>
      </c>
      <c r="D25" s="9"/>
      <c r="E25" s="35"/>
      <c r="F25" s="10">
        <v>46307</v>
      </c>
      <c r="G25" s="35"/>
      <c r="H25" s="11"/>
      <c r="I25" s="12">
        <f t="shared" si="0"/>
        <v>46308</v>
      </c>
      <c r="J25" s="13">
        <f t="shared" si="1"/>
        <v>12</v>
      </c>
      <c r="K25" s="14">
        <f t="shared" si="2"/>
        <v>0</v>
      </c>
      <c r="L25" s="14">
        <f t="shared" si="3"/>
        <v>0</v>
      </c>
      <c r="M25" s="14">
        <f t="shared" si="4"/>
        <v>0</v>
      </c>
      <c r="N25" s="12">
        <f t="shared" si="15"/>
        <v>46656</v>
      </c>
      <c r="O25" s="13">
        <f t="shared" si="5"/>
        <v>12</v>
      </c>
      <c r="P25" s="14">
        <f t="shared" si="6"/>
        <v>0</v>
      </c>
      <c r="Q25" s="14">
        <f t="shared" si="7"/>
        <v>0</v>
      </c>
      <c r="R25" s="14">
        <f t="shared" si="8"/>
        <v>0</v>
      </c>
      <c r="S25" s="12">
        <f t="shared" si="9"/>
        <v>47022</v>
      </c>
      <c r="T25" s="13">
        <f t="shared" si="10"/>
        <v>12</v>
      </c>
      <c r="U25" s="14">
        <f t="shared" si="11"/>
        <v>0</v>
      </c>
      <c r="V25" s="14">
        <f t="shared" si="12"/>
        <v>0</v>
      </c>
      <c r="W25" s="14">
        <f t="shared" si="13"/>
        <v>0</v>
      </c>
      <c r="X25" s="25">
        <f t="shared" si="14"/>
        <v>0</v>
      </c>
      <c r="Y25" s="25">
        <f t="shared" si="14"/>
        <v>0</v>
      </c>
      <c r="Z25" s="25">
        <f t="shared" si="14"/>
        <v>0</v>
      </c>
    </row>
    <row r="26" spans="1:26" ht="28.9" customHeight="1" x14ac:dyDescent="0.25">
      <c r="A26" s="8">
        <v>15</v>
      </c>
      <c r="B26" s="9" t="s">
        <v>78</v>
      </c>
      <c r="C26" s="9" t="s">
        <v>79</v>
      </c>
      <c r="D26" s="9"/>
      <c r="E26" s="35"/>
      <c r="F26" s="10">
        <v>46617</v>
      </c>
      <c r="G26" s="35"/>
      <c r="H26" s="11"/>
      <c r="I26" s="12">
        <f t="shared" si="0"/>
        <v>46618</v>
      </c>
      <c r="J26" s="13">
        <f t="shared" si="1"/>
        <v>2</v>
      </c>
      <c r="K26" s="14">
        <f t="shared" si="2"/>
        <v>0</v>
      </c>
      <c r="L26" s="14">
        <f t="shared" si="3"/>
        <v>0</v>
      </c>
      <c r="M26" s="14">
        <f t="shared" si="4"/>
        <v>0</v>
      </c>
      <c r="N26" s="12">
        <f t="shared" si="15"/>
        <v>46656</v>
      </c>
      <c r="O26" s="13">
        <f t="shared" si="5"/>
        <v>12</v>
      </c>
      <c r="P26" s="14">
        <f t="shared" si="6"/>
        <v>0</v>
      </c>
      <c r="Q26" s="14">
        <f t="shared" si="7"/>
        <v>0</v>
      </c>
      <c r="R26" s="14">
        <f t="shared" si="8"/>
        <v>0</v>
      </c>
      <c r="S26" s="12">
        <f t="shared" si="9"/>
        <v>47022</v>
      </c>
      <c r="T26" s="13">
        <f t="shared" si="10"/>
        <v>12</v>
      </c>
      <c r="U26" s="14">
        <f t="shared" si="11"/>
        <v>0</v>
      </c>
      <c r="V26" s="14">
        <f t="shared" si="12"/>
        <v>0</v>
      </c>
      <c r="W26" s="14">
        <f t="shared" si="13"/>
        <v>0</v>
      </c>
      <c r="X26" s="25">
        <f t="shared" si="14"/>
        <v>0</v>
      </c>
      <c r="Y26" s="25">
        <f t="shared" si="14"/>
        <v>0</v>
      </c>
      <c r="Z26" s="25">
        <f t="shared" si="14"/>
        <v>0</v>
      </c>
    </row>
    <row r="27" spans="1:26" ht="28.9" customHeight="1" x14ac:dyDescent="0.25">
      <c r="A27" s="8">
        <v>16</v>
      </c>
      <c r="B27" s="9" t="s">
        <v>78</v>
      </c>
      <c r="C27" s="9" t="s">
        <v>80</v>
      </c>
      <c r="D27" s="9"/>
      <c r="E27" s="35"/>
      <c r="F27" s="10">
        <v>46617</v>
      </c>
      <c r="G27" s="35"/>
      <c r="H27" s="11"/>
      <c r="I27" s="12">
        <f t="shared" si="0"/>
        <v>46618</v>
      </c>
      <c r="J27" s="13">
        <f t="shared" si="1"/>
        <v>2</v>
      </c>
      <c r="K27" s="14">
        <f t="shared" si="2"/>
        <v>0</v>
      </c>
      <c r="L27" s="14">
        <f t="shared" si="3"/>
        <v>0</v>
      </c>
      <c r="M27" s="14">
        <f t="shared" si="4"/>
        <v>0</v>
      </c>
      <c r="N27" s="12">
        <f t="shared" si="15"/>
        <v>46656</v>
      </c>
      <c r="O27" s="13">
        <f t="shared" si="5"/>
        <v>12</v>
      </c>
      <c r="P27" s="14">
        <f t="shared" si="6"/>
        <v>0</v>
      </c>
      <c r="Q27" s="14">
        <f t="shared" si="7"/>
        <v>0</v>
      </c>
      <c r="R27" s="14">
        <f t="shared" si="8"/>
        <v>0</v>
      </c>
      <c r="S27" s="12">
        <f t="shared" si="9"/>
        <v>47022</v>
      </c>
      <c r="T27" s="13">
        <f t="shared" si="10"/>
        <v>12</v>
      </c>
      <c r="U27" s="14">
        <f t="shared" si="11"/>
        <v>0</v>
      </c>
      <c r="V27" s="14">
        <f t="shared" si="12"/>
        <v>0</v>
      </c>
      <c r="W27" s="14">
        <f t="shared" si="13"/>
        <v>0</v>
      </c>
      <c r="X27" s="25">
        <f t="shared" si="14"/>
        <v>0</v>
      </c>
      <c r="Y27" s="25">
        <f t="shared" si="14"/>
        <v>0</v>
      </c>
      <c r="Z27" s="25">
        <f t="shared" si="14"/>
        <v>0</v>
      </c>
    </row>
    <row r="28" spans="1:26" ht="28.9" customHeight="1" x14ac:dyDescent="0.25">
      <c r="A28" s="8">
        <v>17</v>
      </c>
      <c r="B28" s="9" t="s">
        <v>81</v>
      </c>
      <c r="C28" s="9">
        <v>15836228</v>
      </c>
      <c r="D28" s="9"/>
      <c r="E28" s="35"/>
      <c r="F28" s="34">
        <v>46307</v>
      </c>
      <c r="G28" s="35"/>
      <c r="H28" s="11"/>
      <c r="I28" s="12">
        <f t="shared" si="0"/>
        <v>46308</v>
      </c>
      <c r="J28" s="13">
        <f t="shared" si="1"/>
        <v>12</v>
      </c>
      <c r="K28" s="14">
        <f t="shared" si="2"/>
        <v>0</v>
      </c>
      <c r="L28" s="14">
        <f t="shared" si="3"/>
        <v>0</v>
      </c>
      <c r="M28" s="14">
        <f t="shared" si="4"/>
        <v>0</v>
      </c>
      <c r="N28" s="12">
        <f t="shared" si="15"/>
        <v>46656</v>
      </c>
      <c r="O28" s="13">
        <f t="shared" si="5"/>
        <v>12</v>
      </c>
      <c r="P28" s="14">
        <f t="shared" si="6"/>
        <v>0</v>
      </c>
      <c r="Q28" s="14">
        <f t="shared" si="7"/>
        <v>0</v>
      </c>
      <c r="R28" s="14">
        <f t="shared" si="8"/>
        <v>0</v>
      </c>
      <c r="S28" s="12">
        <f t="shared" si="9"/>
        <v>47022</v>
      </c>
      <c r="T28" s="13">
        <f t="shared" si="10"/>
        <v>12</v>
      </c>
      <c r="U28" s="14">
        <f t="shared" si="11"/>
        <v>0</v>
      </c>
      <c r="V28" s="14">
        <f t="shared" si="12"/>
        <v>0</v>
      </c>
      <c r="W28" s="14">
        <f t="shared" si="13"/>
        <v>0</v>
      </c>
      <c r="X28" s="25">
        <f t="shared" si="14"/>
        <v>0</v>
      </c>
      <c r="Y28" s="25">
        <f t="shared" si="14"/>
        <v>0</v>
      </c>
      <c r="Z28" s="25">
        <f t="shared" si="14"/>
        <v>0</v>
      </c>
    </row>
    <row r="29" spans="1:26" ht="28.9" customHeight="1" thickBot="1" x14ac:dyDescent="0.3">
      <c r="A29" s="15"/>
      <c r="B29" s="15"/>
      <c r="C29" s="15"/>
      <c r="D29" s="15"/>
      <c r="E29" s="15"/>
      <c r="F29" s="15"/>
      <c r="G29" s="15"/>
      <c r="H29" s="15"/>
      <c r="I29" s="24">
        <f t="shared" si="0"/>
        <v>46291</v>
      </c>
      <c r="J29" s="16">
        <f t="shared" si="1"/>
        <v>12</v>
      </c>
      <c r="K29" s="16"/>
      <c r="L29" s="16"/>
      <c r="M29" s="16"/>
      <c r="N29" s="24">
        <f t="shared" si="15"/>
        <v>46656</v>
      </c>
      <c r="O29" s="16">
        <f t="shared" si="5"/>
        <v>12</v>
      </c>
      <c r="P29" s="16"/>
      <c r="Q29" s="16"/>
      <c r="R29" s="16"/>
      <c r="S29" s="24">
        <f t="shared" si="9"/>
        <v>47022</v>
      </c>
      <c r="T29" s="16">
        <f t="shared" si="10"/>
        <v>12</v>
      </c>
      <c r="U29" s="16"/>
      <c r="V29" s="16"/>
      <c r="W29" s="16"/>
      <c r="X29" s="16"/>
      <c r="Y29" s="16"/>
      <c r="Z29" s="16"/>
    </row>
    <row r="30" spans="1:26" ht="22.35" customHeight="1" x14ac:dyDescent="0.25">
      <c r="A30" s="46" t="s">
        <v>27</v>
      </c>
      <c r="B30" s="47"/>
      <c r="C30" s="47"/>
      <c r="D30" s="47"/>
      <c r="E30" s="47"/>
      <c r="F30" s="47"/>
      <c r="G30" s="47"/>
      <c r="H30" s="47"/>
      <c r="I30" s="47"/>
      <c r="J30" s="17">
        <f>SUM(J12:J29)</f>
        <v>137</v>
      </c>
      <c r="K30" s="18">
        <f>SUM(K12:K29)</f>
        <v>0</v>
      </c>
      <c r="L30" s="18">
        <f>SUM(L12:L29)</f>
        <v>0</v>
      </c>
      <c r="M30" s="18">
        <f>SUM(M12:M29)</f>
        <v>0</v>
      </c>
      <c r="N30" s="17"/>
      <c r="O30" s="17">
        <f>SUM(O12:O29)</f>
        <v>216</v>
      </c>
      <c r="P30" s="18">
        <f>SUM(P12:P29)</f>
        <v>0</v>
      </c>
      <c r="Q30" s="18">
        <f>SUM(Q12:Q29)</f>
        <v>0</v>
      </c>
      <c r="R30" s="18">
        <f>SUM(R12:R29)</f>
        <v>0</v>
      </c>
      <c r="S30" s="17"/>
      <c r="T30" s="17">
        <f t="shared" ref="T30:Z30" si="16">SUM(T12:T29)</f>
        <v>216</v>
      </c>
      <c r="U30" s="18">
        <f t="shared" si="16"/>
        <v>0</v>
      </c>
      <c r="V30" s="18">
        <f t="shared" si="16"/>
        <v>0</v>
      </c>
      <c r="W30" s="18">
        <f t="shared" si="16"/>
        <v>0</v>
      </c>
      <c r="X30" s="26">
        <f t="shared" si="16"/>
        <v>0</v>
      </c>
      <c r="Y30" s="26">
        <f t="shared" si="16"/>
        <v>0</v>
      </c>
      <c r="Z30" s="26">
        <f t="shared" si="16"/>
        <v>0</v>
      </c>
    </row>
    <row r="31" spans="1:26" ht="22.35" customHeight="1" x14ac:dyDescent="0.25"/>
    <row r="32" spans="1:26" ht="22.35" customHeight="1" x14ac:dyDescent="0.25">
      <c r="I32" s="19" t="s">
        <v>28</v>
      </c>
      <c r="J32" s="20">
        <f>K30</f>
        <v>0</v>
      </c>
      <c r="K32" s="21"/>
      <c r="L32" s="19" t="s">
        <v>29</v>
      </c>
      <c r="M32" s="20">
        <f>P30</f>
        <v>0</v>
      </c>
      <c r="N32" s="21"/>
      <c r="O32" s="19" t="s">
        <v>30</v>
      </c>
      <c r="P32" s="20">
        <f>U30</f>
        <v>0</v>
      </c>
      <c r="Q32" s="21"/>
      <c r="R32" s="22"/>
      <c r="S32" s="23" t="s">
        <v>31</v>
      </c>
      <c r="T32" s="20">
        <f>X30</f>
        <v>0</v>
      </c>
    </row>
    <row r="33" spans="1:26" x14ac:dyDescent="0.25">
      <c r="I33" s="19" t="s">
        <v>32</v>
      </c>
      <c r="J33" s="20">
        <f>M30</f>
        <v>0</v>
      </c>
      <c r="K33" s="21"/>
      <c r="L33" s="19" t="s">
        <v>33</v>
      </c>
      <c r="M33" s="20">
        <f>R30</f>
        <v>0</v>
      </c>
      <c r="N33" s="21"/>
      <c r="O33" s="19" t="s">
        <v>34</v>
      </c>
      <c r="P33" s="20">
        <f>W30</f>
        <v>0</v>
      </c>
      <c r="Q33" s="21"/>
      <c r="R33" s="22"/>
      <c r="S33" s="23" t="s">
        <v>35</v>
      </c>
      <c r="T33" s="20">
        <f>Z30</f>
        <v>0</v>
      </c>
    </row>
    <row r="35" spans="1:26" x14ac:dyDescent="0.25">
      <c r="A35" s="40" t="s">
        <v>36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x14ac:dyDescent="0.25">
      <c r="A36" s="27" t="s">
        <v>0</v>
      </c>
      <c r="B36" s="27" t="s">
        <v>1</v>
      </c>
      <c r="C36" s="27" t="s">
        <v>2</v>
      </c>
    </row>
    <row r="37" spans="1:26" x14ac:dyDescent="0.25">
      <c r="A37" s="37" t="s">
        <v>37</v>
      </c>
      <c r="B37" s="38"/>
      <c r="C37" s="38"/>
      <c r="D37" s="30">
        <v>10000</v>
      </c>
      <c r="E37" s="39" t="s">
        <v>38</v>
      </c>
      <c r="F37" s="38"/>
      <c r="G37" s="38"/>
      <c r="H37" s="38"/>
    </row>
    <row r="38" spans="1:26" x14ac:dyDescent="0.25">
      <c r="A38" s="37" t="s">
        <v>39</v>
      </c>
      <c r="B38" s="38"/>
      <c r="C38" s="38"/>
      <c r="D38" s="28"/>
      <c r="E38" s="39" t="s">
        <v>40</v>
      </c>
      <c r="F38" s="38"/>
      <c r="G38" s="38"/>
      <c r="H38" s="38"/>
    </row>
    <row r="39" spans="1:26" x14ac:dyDescent="0.25">
      <c r="A39" s="37" t="s">
        <v>41</v>
      </c>
      <c r="B39" s="38"/>
      <c r="C39" s="38"/>
      <c r="D39" s="29">
        <f>D37*D38</f>
        <v>0</v>
      </c>
      <c r="E39" s="39" t="s">
        <v>42</v>
      </c>
      <c r="F39" s="38"/>
      <c r="G39" s="38"/>
      <c r="H39" s="38"/>
    </row>
    <row r="40" spans="1:26" x14ac:dyDescent="0.25">
      <c r="A40" s="37" t="s">
        <v>43</v>
      </c>
      <c r="B40" s="38"/>
      <c r="C40" s="38"/>
      <c r="D40" s="29">
        <f>D39*$B$4</f>
        <v>0</v>
      </c>
      <c r="E40" s="39" t="s">
        <v>44</v>
      </c>
      <c r="F40" s="38"/>
      <c r="G40" s="38"/>
      <c r="H40" s="38"/>
    </row>
    <row r="41" spans="1:26" x14ac:dyDescent="0.25">
      <c r="A41" s="37" t="s">
        <v>45</v>
      </c>
      <c r="B41" s="38"/>
      <c r="C41" s="38"/>
      <c r="D41" s="29">
        <f>D39+D40</f>
        <v>0</v>
      </c>
      <c r="E41" s="39" t="s">
        <v>46</v>
      </c>
      <c r="F41" s="38"/>
      <c r="G41" s="38"/>
      <c r="H41" s="38"/>
    </row>
    <row r="43" spans="1:26" x14ac:dyDescent="0.25">
      <c r="A43" s="37" t="s">
        <v>49</v>
      </c>
      <c r="B43" s="38"/>
      <c r="C43" s="38"/>
      <c r="D43" s="29">
        <f>X30+D39</f>
        <v>0</v>
      </c>
      <c r="E43" s="39" t="s">
        <v>47</v>
      </c>
      <c r="F43" s="38"/>
      <c r="G43" s="38"/>
      <c r="H43" s="38"/>
    </row>
    <row r="44" spans="1:26" x14ac:dyDescent="0.25">
      <c r="A44" s="37" t="s">
        <v>50</v>
      </c>
      <c r="B44" s="38"/>
      <c r="C44" s="38"/>
      <c r="D44" s="29">
        <f>Z30+D41</f>
        <v>0</v>
      </c>
      <c r="E44" s="39" t="s">
        <v>48</v>
      </c>
      <c r="F44" s="38"/>
      <c r="G44" s="38"/>
      <c r="H44" s="38"/>
    </row>
  </sheetData>
  <mergeCells count="30">
    <mergeCell ref="A35:Z35"/>
    <mergeCell ref="A1:Z1"/>
    <mergeCell ref="H3:Z4"/>
    <mergeCell ref="A10:A11"/>
    <mergeCell ref="B10:B11"/>
    <mergeCell ref="C10:C11"/>
    <mergeCell ref="D10:D11"/>
    <mergeCell ref="E10:E11"/>
    <mergeCell ref="F10:F11"/>
    <mergeCell ref="G10:G11"/>
    <mergeCell ref="H10:H11"/>
    <mergeCell ref="I10:M10"/>
    <mergeCell ref="N10:R10"/>
    <mergeCell ref="S10:W10"/>
    <mergeCell ref="X10:Z10"/>
    <mergeCell ref="A30:I30"/>
    <mergeCell ref="A37:C37"/>
    <mergeCell ref="E37:H37"/>
    <mergeCell ref="A38:C38"/>
    <mergeCell ref="E38:H38"/>
    <mergeCell ref="A39:C39"/>
    <mergeCell ref="E39:H39"/>
    <mergeCell ref="A44:C44"/>
    <mergeCell ref="E44:H44"/>
    <mergeCell ref="A40:C40"/>
    <mergeCell ref="E40:H40"/>
    <mergeCell ref="A41:C41"/>
    <mergeCell ref="E41:H41"/>
    <mergeCell ref="A43:C43"/>
    <mergeCell ref="E43:H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91A6C-7B5F-4C61-8547-762E74E57B5A}">
  <dimension ref="A1:Z44"/>
  <sheetViews>
    <sheetView workbookViewId="0">
      <selection activeCell="D18" sqref="D18"/>
    </sheetView>
  </sheetViews>
  <sheetFormatPr defaultRowHeight="15" x14ac:dyDescent="0.25"/>
  <cols>
    <col min="1" max="1" width="24" style="31" customWidth="1"/>
    <col min="2" max="2" width="28" style="31" customWidth="1"/>
    <col min="3" max="3" width="23.42578125" style="31" customWidth="1"/>
    <col min="4" max="4" width="18" style="31" customWidth="1"/>
    <col min="5" max="5" width="18.28515625" style="31" customWidth="1"/>
    <col min="6" max="6" width="18" style="31" customWidth="1"/>
    <col min="7" max="7" width="20.42578125" style="31" customWidth="1"/>
    <col min="8" max="8" width="18" style="31" customWidth="1"/>
    <col min="9" max="9" width="19.28515625" style="31" customWidth="1"/>
    <col min="10" max="10" width="10" style="31" customWidth="1"/>
    <col min="11" max="11" width="12" style="31" customWidth="1"/>
    <col min="12" max="12" width="20.28515625" style="31" customWidth="1"/>
    <col min="13" max="13" width="12" style="31" customWidth="1"/>
    <col min="14" max="14" width="13" style="31" customWidth="1"/>
    <col min="15" max="15" width="18.85546875" style="31" customWidth="1"/>
    <col min="16" max="18" width="12" style="31" customWidth="1"/>
    <col min="19" max="19" width="21.7109375" style="31" customWidth="1"/>
    <col min="20" max="20" width="10" style="31" customWidth="1"/>
    <col min="21" max="26" width="12" style="31" customWidth="1"/>
    <col min="27" max="16384" width="9.140625" style="31"/>
  </cols>
  <sheetData>
    <row r="1" spans="1:26" ht="19.149999999999999" customHeight="1" x14ac:dyDescent="0.25">
      <c r="A1" s="41" t="s">
        <v>51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3" spans="1:26" x14ac:dyDescent="0.25">
      <c r="A3" s="1" t="s">
        <v>0</v>
      </c>
      <c r="B3" s="1" t="s">
        <v>1</v>
      </c>
      <c r="C3" s="1" t="s">
        <v>2</v>
      </c>
      <c r="H3" s="42" t="s">
        <v>86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x14ac:dyDescent="0.25">
      <c r="A4" s="2" t="s">
        <v>3</v>
      </c>
      <c r="B4" s="3">
        <v>0.23</v>
      </c>
      <c r="C4" s="4" t="s">
        <v>4</v>
      </c>
      <c r="E4" s="5" t="s">
        <v>5</v>
      </c>
      <c r="F4" s="6">
        <f>EDATE(B5,12)-1</f>
        <v>46655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28.9" customHeight="1" x14ac:dyDescent="0.25">
      <c r="A5" s="2" t="s">
        <v>6</v>
      </c>
      <c r="B5" s="7">
        <v>46291</v>
      </c>
      <c r="C5" s="36" t="s">
        <v>83</v>
      </c>
      <c r="E5" s="5" t="s">
        <v>7</v>
      </c>
      <c r="F5" s="6">
        <f>EDATE(B6,12)-1</f>
        <v>47021</v>
      </c>
    </row>
    <row r="6" spans="1:26" ht="28.9" customHeight="1" x14ac:dyDescent="0.25">
      <c r="A6" s="2" t="s">
        <v>8</v>
      </c>
      <c r="B6" s="7">
        <f>EDATE(B5,12)</f>
        <v>46656</v>
      </c>
      <c r="C6" s="36" t="s">
        <v>84</v>
      </c>
      <c r="E6" s="5" t="s">
        <v>9</v>
      </c>
      <c r="F6" s="6">
        <f>EDATE(B7,12)-1</f>
        <v>47386</v>
      </c>
    </row>
    <row r="7" spans="1:26" ht="28.9" customHeight="1" x14ac:dyDescent="0.25">
      <c r="A7" s="2" t="s">
        <v>10</v>
      </c>
      <c r="B7" s="7">
        <f>EDATE(B6,12)</f>
        <v>47022</v>
      </c>
      <c r="C7" s="36" t="s">
        <v>85</v>
      </c>
    </row>
    <row r="10" spans="1:26" ht="22.35" customHeight="1" x14ac:dyDescent="0.25">
      <c r="A10" s="43" t="s">
        <v>11</v>
      </c>
      <c r="B10" s="43" t="s">
        <v>12</v>
      </c>
      <c r="C10" s="43" t="s">
        <v>13</v>
      </c>
      <c r="D10" s="43" t="s">
        <v>14</v>
      </c>
      <c r="E10" s="43" t="s">
        <v>15</v>
      </c>
      <c r="F10" s="43" t="s">
        <v>82</v>
      </c>
      <c r="G10" s="43" t="s">
        <v>16</v>
      </c>
      <c r="H10" s="43" t="s">
        <v>17</v>
      </c>
      <c r="I10" s="45" t="s">
        <v>18</v>
      </c>
      <c r="J10" s="44"/>
      <c r="K10" s="44"/>
      <c r="L10" s="44"/>
      <c r="M10" s="44"/>
      <c r="N10" s="45" t="s">
        <v>19</v>
      </c>
      <c r="O10" s="44"/>
      <c r="P10" s="44"/>
      <c r="Q10" s="44"/>
      <c r="R10" s="44"/>
      <c r="S10" s="45" t="s">
        <v>20</v>
      </c>
      <c r="T10" s="44"/>
      <c r="U10" s="44"/>
      <c r="V10" s="44"/>
      <c r="W10" s="44"/>
      <c r="X10" s="45" t="s">
        <v>21</v>
      </c>
      <c r="Y10" s="44"/>
      <c r="Z10" s="44"/>
    </row>
    <row r="11" spans="1:26" ht="31.15" customHeight="1" x14ac:dyDescent="0.25">
      <c r="A11" s="44"/>
      <c r="B11" s="44"/>
      <c r="C11" s="44"/>
      <c r="D11" s="44"/>
      <c r="E11" s="44"/>
      <c r="F11" s="44"/>
      <c r="G11" s="44"/>
      <c r="H11" s="44"/>
      <c r="I11" s="32" t="s">
        <v>22</v>
      </c>
      <c r="J11" s="32" t="s">
        <v>23</v>
      </c>
      <c r="K11" s="32" t="s">
        <v>24</v>
      </c>
      <c r="L11" s="32" t="s">
        <v>25</v>
      </c>
      <c r="M11" s="32" t="s">
        <v>26</v>
      </c>
      <c r="N11" s="32" t="s">
        <v>22</v>
      </c>
      <c r="O11" s="32" t="s">
        <v>23</v>
      </c>
      <c r="P11" s="32" t="s">
        <v>24</v>
      </c>
      <c r="Q11" s="32" t="s">
        <v>25</v>
      </c>
      <c r="R11" s="32" t="s">
        <v>26</v>
      </c>
      <c r="S11" s="32" t="s">
        <v>22</v>
      </c>
      <c r="T11" s="32" t="s">
        <v>23</v>
      </c>
      <c r="U11" s="32" t="s">
        <v>24</v>
      </c>
      <c r="V11" s="32" t="s">
        <v>25</v>
      </c>
      <c r="W11" s="32" t="s">
        <v>26</v>
      </c>
      <c r="X11" s="32" t="s">
        <v>24</v>
      </c>
      <c r="Y11" s="32" t="s">
        <v>25</v>
      </c>
      <c r="Z11" s="32" t="s">
        <v>26</v>
      </c>
    </row>
    <row r="12" spans="1:26" ht="28.9" customHeight="1" x14ac:dyDescent="0.25">
      <c r="A12" s="8">
        <v>1</v>
      </c>
      <c r="B12" s="9" t="s">
        <v>52</v>
      </c>
      <c r="C12" s="9" t="s">
        <v>53</v>
      </c>
      <c r="D12" s="9" t="s">
        <v>54</v>
      </c>
      <c r="E12" s="35"/>
      <c r="F12" s="10">
        <v>46291</v>
      </c>
      <c r="G12" s="35"/>
      <c r="H12" s="11"/>
      <c r="I12" s="12">
        <f t="shared" ref="I12:I28" si="0">IF(MAX($B$5,$F12+1)&gt;$F$4,"",MAX($B$5,$F12+1))</f>
        <v>46292</v>
      </c>
      <c r="J12" s="13">
        <f t="shared" ref="J12:J28" si="1">IF(MAX($B$5,$F12+1)&gt;$F$4,0,12-(((YEAR(MAX($B$5,$F12+1))-YEAR($B$5))*12)+(MONTH(MAX($B$5,$F12+1))-MONTH($B$5))-IF(DAY(MAX($B$5,$F12+1))&lt;DAY($B$5),1,0)))</f>
        <v>12</v>
      </c>
      <c r="K12" s="14">
        <f t="shared" ref="K12:K28" si="2">IFERROR($H12*J12,0)</f>
        <v>0</v>
      </c>
      <c r="L12" s="14">
        <f t="shared" ref="L12:L28" si="3">K12*$B$4</f>
        <v>0</v>
      </c>
      <c r="M12" s="14">
        <f t="shared" ref="M12:M28" si="4">K12+L12</f>
        <v>0</v>
      </c>
      <c r="N12" s="12">
        <f>IF(MAX($B$6,$F12+1)&gt;$F$5,"",MAX($B$6,$F12+1))</f>
        <v>46656</v>
      </c>
      <c r="O12" s="13">
        <f t="shared" ref="O12:O28" si="5">IF(MAX($B$6,$F12+1)&gt;$F$5,0,12-(((YEAR(MAX($B$6,$F12+1))-YEAR($B$6))*12)+(MONTH(MAX($B$6,$F12+1))-MONTH($B$6))-IF(DAY(MAX($B$6,$F12+1))&lt;DAY($B$6),1,0)))</f>
        <v>12</v>
      </c>
      <c r="P12" s="14">
        <f t="shared" ref="P12:P28" si="6">IFERROR($H12*O12,0)</f>
        <v>0</v>
      </c>
      <c r="Q12" s="14">
        <f t="shared" ref="Q12:Q28" si="7">P12*$B$4</f>
        <v>0</v>
      </c>
      <c r="R12" s="14">
        <f t="shared" ref="R12:R28" si="8">P12+Q12</f>
        <v>0</v>
      </c>
      <c r="S12" s="12">
        <f t="shared" ref="S12:S28" si="9">IF(MAX($B$7,$F12+1)&gt;$F$6,"",MAX($B$7,$F12+1))</f>
        <v>47022</v>
      </c>
      <c r="T12" s="13">
        <f t="shared" ref="T12:T28" si="10">IF(MAX($B$7,$F12+1)&gt;$F$6,0,12-(((YEAR(MAX($B$7,$F12+1))-YEAR($B$7))*12)+(MONTH(MAX($B$7,$F12+1))-MONTH($B$7))-IF(DAY(MAX($B$7,$F12+1))&lt;DAY($B$7),1,0)))</f>
        <v>12</v>
      </c>
      <c r="U12" s="14">
        <f t="shared" ref="U12:U28" si="11">IFERROR($H12*T12,0)</f>
        <v>0</v>
      </c>
      <c r="V12" s="14">
        <f t="shared" ref="V12:V28" si="12">U12*$B$4</f>
        <v>0</v>
      </c>
      <c r="W12" s="14">
        <f t="shared" ref="W12:W28" si="13">U12+V12</f>
        <v>0</v>
      </c>
      <c r="X12" s="25">
        <f t="shared" ref="X12:Z28" si="14">SUM(K12,P12,U12)</f>
        <v>0</v>
      </c>
      <c r="Y12" s="25">
        <f t="shared" si="14"/>
        <v>0</v>
      </c>
      <c r="Z12" s="25">
        <f t="shared" si="14"/>
        <v>0</v>
      </c>
    </row>
    <row r="13" spans="1:26" ht="28.9" customHeight="1" x14ac:dyDescent="0.25">
      <c r="A13" s="8">
        <v>2</v>
      </c>
      <c r="B13" s="9" t="s">
        <v>55</v>
      </c>
      <c r="C13" s="9" t="s">
        <v>56</v>
      </c>
      <c r="D13" s="9"/>
      <c r="E13" s="35"/>
      <c r="F13" s="10">
        <v>46291</v>
      </c>
      <c r="G13" s="35"/>
      <c r="H13" s="11"/>
      <c r="I13" s="12">
        <f t="shared" si="0"/>
        <v>46292</v>
      </c>
      <c r="J13" s="13">
        <f t="shared" si="1"/>
        <v>12</v>
      </c>
      <c r="K13" s="14">
        <f t="shared" si="2"/>
        <v>0</v>
      </c>
      <c r="L13" s="14">
        <f t="shared" si="3"/>
        <v>0</v>
      </c>
      <c r="M13" s="14">
        <f t="shared" si="4"/>
        <v>0</v>
      </c>
      <c r="N13" s="12">
        <f t="shared" ref="N13:N28" si="15">IF(MAX($B$6,$F13+1)&gt;$F$5,"",MAX($B$6,$F13+1))</f>
        <v>46656</v>
      </c>
      <c r="O13" s="13">
        <f t="shared" si="5"/>
        <v>12</v>
      </c>
      <c r="P13" s="14">
        <f t="shared" si="6"/>
        <v>0</v>
      </c>
      <c r="Q13" s="14">
        <f t="shared" si="7"/>
        <v>0</v>
      </c>
      <c r="R13" s="14">
        <f t="shared" si="8"/>
        <v>0</v>
      </c>
      <c r="S13" s="12">
        <f t="shared" si="9"/>
        <v>47022</v>
      </c>
      <c r="T13" s="13">
        <f t="shared" si="10"/>
        <v>12</v>
      </c>
      <c r="U13" s="14">
        <f t="shared" si="11"/>
        <v>0</v>
      </c>
      <c r="V13" s="14">
        <f t="shared" si="12"/>
        <v>0</v>
      </c>
      <c r="W13" s="14">
        <f t="shared" si="13"/>
        <v>0</v>
      </c>
      <c r="X13" s="25">
        <f t="shared" si="14"/>
        <v>0</v>
      </c>
      <c r="Y13" s="25">
        <f t="shared" si="14"/>
        <v>0</v>
      </c>
      <c r="Z13" s="25">
        <f t="shared" si="14"/>
        <v>0</v>
      </c>
    </row>
    <row r="14" spans="1:26" ht="28.9" customHeight="1" x14ac:dyDescent="0.25">
      <c r="A14" s="8">
        <v>3</v>
      </c>
      <c r="B14" s="9" t="s">
        <v>55</v>
      </c>
      <c r="C14" s="9" t="s">
        <v>57</v>
      </c>
      <c r="D14" s="9"/>
      <c r="E14" s="35"/>
      <c r="F14" s="10">
        <v>46291</v>
      </c>
      <c r="G14" s="35"/>
      <c r="H14" s="11"/>
      <c r="I14" s="12">
        <f t="shared" si="0"/>
        <v>46292</v>
      </c>
      <c r="J14" s="13">
        <f t="shared" si="1"/>
        <v>12</v>
      </c>
      <c r="K14" s="14">
        <f t="shared" si="2"/>
        <v>0</v>
      </c>
      <c r="L14" s="14">
        <f t="shared" si="3"/>
        <v>0</v>
      </c>
      <c r="M14" s="14">
        <f t="shared" si="4"/>
        <v>0</v>
      </c>
      <c r="N14" s="12">
        <f t="shared" si="15"/>
        <v>46656</v>
      </c>
      <c r="O14" s="13">
        <f t="shared" si="5"/>
        <v>12</v>
      </c>
      <c r="P14" s="14">
        <f t="shared" si="6"/>
        <v>0</v>
      </c>
      <c r="Q14" s="14">
        <f t="shared" si="7"/>
        <v>0</v>
      </c>
      <c r="R14" s="14">
        <f t="shared" si="8"/>
        <v>0</v>
      </c>
      <c r="S14" s="12">
        <f t="shared" si="9"/>
        <v>47022</v>
      </c>
      <c r="T14" s="13">
        <f t="shared" si="10"/>
        <v>12</v>
      </c>
      <c r="U14" s="14">
        <f t="shared" si="11"/>
        <v>0</v>
      </c>
      <c r="V14" s="14">
        <f t="shared" si="12"/>
        <v>0</v>
      </c>
      <c r="W14" s="14">
        <f t="shared" si="13"/>
        <v>0</v>
      </c>
      <c r="X14" s="25">
        <f t="shared" si="14"/>
        <v>0</v>
      </c>
      <c r="Y14" s="25">
        <f t="shared" si="14"/>
        <v>0</v>
      </c>
      <c r="Z14" s="25">
        <f t="shared" si="14"/>
        <v>0</v>
      </c>
    </row>
    <row r="15" spans="1:26" ht="28.9" customHeight="1" x14ac:dyDescent="0.25">
      <c r="A15" s="8">
        <v>4</v>
      </c>
      <c r="B15" s="9" t="s">
        <v>58</v>
      </c>
      <c r="C15" s="9" t="s">
        <v>59</v>
      </c>
      <c r="D15" s="9" t="s">
        <v>60</v>
      </c>
      <c r="E15" s="35"/>
      <c r="F15" s="10">
        <v>46676</v>
      </c>
      <c r="G15" s="35"/>
      <c r="H15" s="11"/>
      <c r="I15" s="12" t="str">
        <f t="shared" si="0"/>
        <v/>
      </c>
      <c r="J15" s="13">
        <f t="shared" si="1"/>
        <v>0</v>
      </c>
      <c r="K15" s="14">
        <f t="shared" si="2"/>
        <v>0</v>
      </c>
      <c r="L15" s="14">
        <f t="shared" si="3"/>
        <v>0</v>
      </c>
      <c r="M15" s="14">
        <f t="shared" si="4"/>
        <v>0</v>
      </c>
      <c r="N15" s="12">
        <f t="shared" si="15"/>
        <v>46677</v>
      </c>
      <c r="O15" s="13">
        <f t="shared" si="5"/>
        <v>12</v>
      </c>
      <c r="P15" s="14">
        <f t="shared" si="6"/>
        <v>0</v>
      </c>
      <c r="Q15" s="14">
        <f t="shared" si="7"/>
        <v>0</v>
      </c>
      <c r="R15" s="14">
        <f t="shared" si="8"/>
        <v>0</v>
      </c>
      <c r="S15" s="12">
        <f t="shared" si="9"/>
        <v>47022</v>
      </c>
      <c r="T15" s="13">
        <f t="shared" si="10"/>
        <v>12</v>
      </c>
      <c r="U15" s="14">
        <f t="shared" si="11"/>
        <v>0</v>
      </c>
      <c r="V15" s="14">
        <f t="shared" si="12"/>
        <v>0</v>
      </c>
      <c r="W15" s="14">
        <f t="shared" si="13"/>
        <v>0</v>
      </c>
      <c r="X15" s="25">
        <f t="shared" si="14"/>
        <v>0</v>
      </c>
      <c r="Y15" s="25">
        <f t="shared" si="14"/>
        <v>0</v>
      </c>
      <c r="Z15" s="25">
        <f t="shared" si="14"/>
        <v>0</v>
      </c>
    </row>
    <row r="16" spans="1:26" ht="28.9" customHeight="1" x14ac:dyDescent="0.25">
      <c r="A16" s="8">
        <v>5</v>
      </c>
      <c r="B16" s="9" t="s">
        <v>61</v>
      </c>
      <c r="C16" s="9" t="s">
        <v>62</v>
      </c>
      <c r="D16" s="9"/>
      <c r="E16" s="35"/>
      <c r="F16" s="10">
        <v>46649</v>
      </c>
      <c r="G16" s="35"/>
      <c r="H16" s="11"/>
      <c r="I16" s="12">
        <f t="shared" si="0"/>
        <v>46650</v>
      </c>
      <c r="J16" s="13">
        <f t="shared" si="1"/>
        <v>1</v>
      </c>
      <c r="K16" s="14">
        <f t="shared" si="2"/>
        <v>0</v>
      </c>
      <c r="L16" s="14">
        <f t="shared" si="3"/>
        <v>0</v>
      </c>
      <c r="M16" s="14">
        <f t="shared" si="4"/>
        <v>0</v>
      </c>
      <c r="N16" s="12">
        <f t="shared" si="15"/>
        <v>46656</v>
      </c>
      <c r="O16" s="13">
        <f t="shared" si="5"/>
        <v>12</v>
      </c>
      <c r="P16" s="14">
        <f t="shared" si="6"/>
        <v>0</v>
      </c>
      <c r="Q16" s="14">
        <f t="shared" si="7"/>
        <v>0</v>
      </c>
      <c r="R16" s="14">
        <f t="shared" si="8"/>
        <v>0</v>
      </c>
      <c r="S16" s="12">
        <f t="shared" si="9"/>
        <v>47022</v>
      </c>
      <c r="T16" s="13">
        <f t="shared" si="10"/>
        <v>12</v>
      </c>
      <c r="U16" s="14">
        <f t="shared" si="11"/>
        <v>0</v>
      </c>
      <c r="V16" s="14">
        <f t="shared" si="12"/>
        <v>0</v>
      </c>
      <c r="W16" s="14">
        <f t="shared" si="13"/>
        <v>0</v>
      </c>
      <c r="X16" s="25">
        <f t="shared" si="14"/>
        <v>0</v>
      </c>
      <c r="Y16" s="25">
        <f t="shared" si="14"/>
        <v>0</v>
      </c>
      <c r="Z16" s="25">
        <f t="shared" si="14"/>
        <v>0</v>
      </c>
    </row>
    <row r="17" spans="1:26" ht="28.9" customHeight="1" x14ac:dyDescent="0.25">
      <c r="A17" s="8">
        <v>6</v>
      </c>
      <c r="B17" s="9" t="s">
        <v>63</v>
      </c>
      <c r="C17" s="9" t="s">
        <v>64</v>
      </c>
      <c r="D17" s="9"/>
      <c r="E17" s="35"/>
      <c r="F17" s="10">
        <v>46307</v>
      </c>
      <c r="G17" s="35"/>
      <c r="H17" s="11"/>
      <c r="I17" s="12">
        <f t="shared" si="0"/>
        <v>46308</v>
      </c>
      <c r="J17" s="13">
        <f t="shared" si="1"/>
        <v>12</v>
      </c>
      <c r="K17" s="14">
        <f t="shared" si="2"/>
        <v>0</v>
      </c>
      <c r="L17" s="14">
        <f t="shared" si="3"/>
        <v>0</v>
      </c>
      <c r="M17" s="14">
        <f t="shared" si="4"/>
        <v>0</v>
      </c>
      <c r="N17" s="12">
        <f t="shared" si="15"/>
        <v>46656</v>
      </c>
      <c r="O17" s="13">
        <f t="shared" si="5"/>
        <v>12</v>
      </c>
      <c r="P17" s="14">
        <f t="shared" si="6"/>
        <v>0</v>
      </c>
      <c r="Q17" s="14">
        <f t="shared" si="7"/>
        <v>0</v>
      </c>
      <c r="R17" s="14">
        <f t="shared" si="8"/>
        <v>0</v>
      </c>
      <c r="S17" s="12">
        <f t="shared" si="9"/>
        <v>47022</v>
      </c>
      <c r="T17" s="13">
        <f t="shared" si="10"/>
        <v>12</v>
      </c>
      <c r="U17" s="14">
        <f t="shared" si="11"/>
        <v>0</v>
      </c>
      <c r="V17" s="14">
        <f t="shared" si="12"/>
        <v>0</v>
      </c>
      <c r="W17" s="14">
        <f t="shared" si="13"/>
        <v>0</v>
      </c>
      <c r="X17" s="25">
        <f t="shared" si="14"/>
        <v>0</v>
      </c>
      <c r="Y17" s="25">
        <f t="shared" si="14"/>
        <v>0</v>
      </c>
      <c r="Z17" s="25">
        <f t="shared" si="14"/>
        <v>0</v>
      </c>
    </row>
    <row r="18" spans="1:26" ht="28.9" customHeight="1" x14ac:dyDescent="0.25">
      <c r="A18" s="8">
        <v>7</v>
      </c>
      <c r="B18" s="9" t="s">
        <v>52</v>
      </c>
      <c r="C18" s="9" t="s">
        <v>65</v>
      </c>
      <c r="D18" s="9" t="s">
        <v>66</v>
      </c>
      <c r="E18" s="35"/>
      <c r="F18" s="10">
        <v>46291</v>
      </c>
      <c r="G18" s="35"/>
      <c r="H18" s="11"/>
      <c r="I18" s="12">
        <f t="shared" si="0"/>
        <v>46292</v>
      </c>
      <c r="J18" s="13">
        <f t="shared" si="1"/>
        <v>12</v>
      </c>
      <c r="K18" s="14">
        <f t="shared" si="2"/>
        <v>0</v>
      </c>
      <c r="L18" s="14">
        <f t="shared" si="3"/>
        <v>0</v>
      </c>
      <c r="M18" s="14">
        <f t="shared" si="4"/>
        <v>0</v>
      </c>
      <c r="N18" s="12">
        <f t="shared" si="15"/>
        <v>46656</v>
      </c>
      <c r="O18" s="13">
        <f t="shared" si="5"/>
        <v>12</v>
      </c>
      <c r="P18" s="14">
        <f t="shared" si="6"/>
        <v>0</v>
      </c>
      <c r="Q18" s="14">
        <f t="shared" si="7"/>
        <v>0</v>
      </c>
      <c r="R18" s="14">
        <f t="shared" si="8"/>
        <v>0</v>
      </c>
      <c r="S18" s="12">
        <f t="shared" si="9"/>
        <v>47022</v>
      </c>
      <c r="T18" s="13">
        <f t="shared" si="10"/>
        <v>12</v>
      </c>
      <c r="U18" s="14">
        <f t="shared" si="11"/>
        <v>0</v>
      </c>
      <c r="V18" s="14">
        <f t="shared" si="12"/>
        <v>0</v>
      </c>
      <c r="W18" s="14">
        <f t="shared" si="13"/>
        <v>0</v>
      </c>
      <c r="X18" s="25">
        <f t="shared" si="14"/>
        <v>0</v>
      </c>
      <c r="Y18" s="25">
        <f t="shared" si="14"/>
        <v>0</v>
      </c>
      <c r="Z18" s="25">
        <f t="shared" si="14"/>
        <v>0</v>
      </c>
    </row>
    <row r="19" spans="1:26" ht="28.9" customHeight="1" x14ac:dyDescent="0.25">
      <c r="A19" s="8">
        <v>8</v>
      </c>
      <c r="B19" s="9" t="s">
        <v>55</v>
      </c>
      <c r="C19" s="9" t="s">
        <v>67</v>
      </c>
      <c r="D19" s="9"/>
      <c r="E19" s="35"/>
      <c r="F19" s="10">
        <v>46291</v>
      </c>
      <c r="G19" s="35"/>
      <c r="H19" s="11"/>
      <c r="I19" s="12">
        <f t="shared" si="0"/>
        <v>46292</v>
      </c>
      <c r="J19" s="13">
        <f t="shared" si="1"/>
        <v>12</v>
      </c>
      <c r="K19" s="14">
        <f t="shared" si="2"/>
        <v>0</v>
      </c>
      <c r="L19" s="14">
        <f t="shared" si="3"/>
        <v>0</v>
      </c>
      <c r="M19" s="14">
        <f t="shared" si="4"/>
        <v>0</v>
      </c>
      <c r="N19" s="12">
        <f t="shared" si="15"/>
        <v>46656</v>
      </c>
      <c r="O19" s="13">
        <f t="shared" si="5"/>
        <v>12</v>
      </c>
      <c r="P19" s="14">
        <f t="shared" si="6"/>
        <v>0</v>
      </c>
      <c r="Q19" s="14">
        <f t="shared" si="7"/>
        <v>0</v>
      </c>
      <c r="R19" s="14">
        <f t="shared" si="8"/>
        <v>0</v>
      </c>
      <c r="S19" s="12">
        <f t="shared" si="9"/>
        <v>47022</v>
      </c>
      <c r="T19" s="13">
        <f t="shared" si="10"/>
        <v>12</v>
      </c>
      <c r="U19" s="14">
        <f t="shared" si="11"/>
        <v>0</v>
      </c>
      <c r="V19" s="14">
        <f t="shared" si="12"/>
        <v>0</v>
      </c>
      <c r="W19" s="14">
        <f t="shared" si="13"/>
        <v>0</v>
      </c>
      <c r="X19" s="25">
        <f t="shared" si="14"/>
        <v>0</v>
      </c>
      <c r="Y19" s="25">
        <f t="shared" si="14"/>
        <v>0</v>
      </c>
      <c r="Z19" s="25">
        <f t="shared" si="14"/>
        <v>0</v>
      </c>
    </row>
    <row r="20" spans="1:26" ht="28.9" customHeight="1" x14ac:dyDescent="0.25">
      <c r="A20" s="8">
        <v>9</v>
      </c>
      <c r="B20" s="9" t="s">
        <v>55</v>
      </c>
      <c r="C20" s="9" t="s">
        <v>68</v>
      </c>
      <c r="D20" s="9"/>
      <c r="E20" s="35"/>
      <c r="F20" s="10">
        <v>46291</v>
      </c>
      <c r="G20" s="35"/>
      <c r="H20" s="11"/>
      <c r="I20" s="12">
        <f t="shared" si="0"/>
        <v>46292</v>
      </c>
      <c r="J20" s="13">
        <f t="shared" si="1"/>
        <v>12</v>
      </c>
      <c r="K20" s="14">
        <f t="shared" si="2"/>
        <v>0</v>
      </c>
      <c r="L20" s="14">
        <f t="shared" si="3"/>
        <v>0</v>
      </c>
      <c r="M20" s="14">
        <f t="shared" si="4"/>
        <v>0</v>
      </c>
      <c r="N20" s="12">
        <f t="shared" si="15"/>
        <v>46656</v>
      </c>
      <c r="O20" s="13">
        <f t="shared" si="5"/>
        <v>12</v>
      </c>
      <c r="P20" s="14">
        <f t="shared" si="6"/>
        <v>0</v>
      </c>
      <c r="Q20" s="14">
        <f t="shared" si="7"/>
        <v>0</v>
      </c>
      <c r="R20" s="14">
        <f t="shared" si="8"/>
        <v>0</v>
      </c>
      <c r="S20" s="12">
        <f t="shared" si="9"/>
        <v>47022</v>
      </c>
      <c r="T20" s="13">
        <f t="shared" si="10"/>
        <v>12</v>
      </c>
      <c r="U20" s="14">
        <f t="shared" si="11"/>
        <v>0</v>
      </c>
      <c r="V20" s="14">
        <f t="shared" si="12"/>
        <v>0</v>
      </c>
      <c r="W20" s="14">
        <f t="shared" si="13"/>
        <v>0</v>
      </c>
      <c r="X20" s="25">
        <f t="shared" si="14"/>
        <v>0</v>
      </c>
      <c r="Y20" s="25">
        <f t="shared" si="14"/>
        <v>0</v>
      </c>
      <c r="Z20" s="25">
        <f t="shared" si="14"/>
        <v>0</v>
      </c>
    </row>
    <row r="21" spans="1:26" ht="28.9" customHeight="1" x14ac:dyDescent="0.25">
      <c r="A21" s="8">
        <v>10</v>
      </c>
      <c r="B21" s="9" t="s">
        <v>69</v>
      </c>
      <c r="C21" s="9" t="s">
        <v>70</v>
      </c>
      <c r="D21" s="9" t="s">
        <v>70</v>
      </c>
      <c r="E21" s="35"/>
      <c r="F21" s="10">
        <v>46308</v>
      </c>
      <c r="G21" s="35"/>
      <c r="H21" s="11"/>
      <c r="I21" s="12">
        <f t="shared" si="0"/>
        <v>46309</v>
      </c>
      <c r="J21" s="13">
        <f t="shared" si="1"/>
        <v>12</v>
      </c>
      <c r="K21" s="14">
        <f t="shared" si="2"/>
        <v>0</v>
      </c>
      <c r="L21" s="14">
        <f t="shared" si="3"/>
        <v>0</v>
      </c>
      <c r="M21" s="14">
        <f t="shared" si="4"/>
        <v>0</v>
      </c>
      <c r="N21" s="12">
        <f t="shared" si="15"/>
        <v>46656</v>
      </c>
      <c r="O21" s="13">
        <f t="shared" si="5"/>
        <v>12</v>
      </c>
      <c r="P21" s="14">
        <f t="shared" si="6"/>
        <v>0</v>
      </c>
      <c r="Q21" s="14">
        <f t="shared" si="7"/>
        <v>0</v>
      </c>
      <c r="R21" s="14">
        <f t="shared" si="8"/>
        <v>0</v>
      </c>
      <c r="S21" s="12">
        <f t="shared" si="9"/>
        <v>47022</v>
      </c>
      <c r="T21" s="13">
        <f t="shared" si="10"/>
        <v>12</v>
      </c>
      <c r="U21" s="14">
        <f t="shared" si="11"/>
        <v>0</v>
      </c>
      <c r="V21" s="14">
        <f t="shared" si="12"/>
        <v>0</v>
      </c>
      <c r="W21" s="14">
        <f t="shared" si="13"/>
        <v>0</v>
      </c>
      <c r="X21" s="25">
        <f t="shared" si="14"/>
        <v>0</v>
      </c>
      <c r="Y21" s="25">
        <f t="shared" si="14"/>
        <v>0</v>
      </c>
      <c r="Z21" s="25">
        <f t="shared" si="14"/>
        <v>0</v>
      </c>
    </row>
    <row r="22" spans="1:26" ht="28.9" customHeight="1" x14ac:dyDescent="0.25">
      <c r="A22" s="8">
        <v>11</v>
      </c>
      <c r="B22" s="9" t="s">
        <v>52</v>
      </c>
      <c r="C22" s="9" t="s">
        <v>71</v>
      </c>
      <c r="D22" s="9" t="s">
        <v>72</v>
      </c>
      <c r="E22" s="35"/>
      <c r="F22" s="10">
        <v>46676</v>
      </c>
      <c r="G22" s="35"/>
      <c r="H22" s="11"/>
      <c r="I22" s="12" t="str">
        <f t="shared" si="0"/>
        <v/>
      </c>
      <c r="J22" s="13">
        <f t="shared" si="1"/>
        <v>0</v>
      </c>
      <c r="K22" s="14">
        <f t="shared" si="2"/>
        <v>0</v>
      </c>
      <c r="L22" s="14">
        <f t="shared" si="3"/>
        <v>0</v>
      </c>
      <c r="M22" s="14">
        <f t="shared" si="4"/>
        <v>0</v>
      </c>
      <c r="N22" s="12">
        <f t="shared" si="15"/>
        <v>46677</v>
      </c>
      <c r="O22" s="13">
        <f t="shared" si="5"/>
        <v>12</v>
      </c>
      <c r="P22" s="14">
        <f t="shared" si="6"/>
        <v>0</v>
      </c>
      <c r="Q22" s="14">
        <f t="shared" si="7"/>
        <v>0</v>
      </c>
      <c r="R22" s="14">
        <f t="shared" si="8"/>
        <v>0</v>
      </c>
      <c r="S22" s="12">
        <f t="shared" si="9"/>
        <v>47022</v>
      </c>
      <c r="T22" s="13">
        <f t="shared" si="10"/>
        <v>12</v>
      </c>
      <c r="U22" s="14">
        <f t="shared" si="11"/>
        <v>0</v>
      </c>
      <c r="V22" s="14">
        <f t="shared" si="12"/>
        <v>0</v>
      </c>
      <c r="W22" s="14">
        <f t="shared" si="13"/>
        <v>0</v>
      </c>
      <c r="X22" s="25">
        <f t="shared" si="14"/>
        <v>0</v>
      </c>
      <c r="Y22" s="25">
        <f t="shared" si="14"/>
        <v>0</v>
      </c>
      <c r="Z22" s="25">
        <f t="shared" si="14"/>
        <v>0</v>
      </c>
    </row>
    <row r="23" spans="1:26" ht="28.9" customHeight="1" x14ac:dyDescent="0.25">
      <c r="A23" s="8">
        <v>12</v>
      </c>
      <c r="B23" s="9" t="s">
        <v>73</v>
      </c>
      <c r="C23" s="9" t="s">
        <v>74</v>
      </c>
      <c r="D23" s="9"/>
      <c r="E23" s="35"/>
      <c r="F23" s="10">
        <v>46676</v>
      </c>
      <c r="G23" s="35"/>
      <c r="H23" s="11"/>
      <c r="I23" s="12" t="str">
        <f t="shared" si="0"/>
        <v/>
      </c>
      <c r="J23" s="13">
        <f t="shared" si="1"/>
        <v>0</v>
      </c>
      <c r="K23" s="14">
        <f t="shared" si="2"/>
        <v>0</v>
      </c>
      <c r="L23" s="14">
        <f t="shared" si="3"/>
        <v>0</v>
      </c>
      <c r="M23" s="14">
        <f t="shared" si="4"/>
        <v>0</v>
      </c>
      <c r="N23" s="12">
        <f t="shared" si="15"/>
        <v>46677</v>
      </c>
      <c r="O23" s="13">
        <f t="shared" si="5"/>
        <v>12</v>
      </c>
      <c r="P23" s="14">
        <f t="shared" si="6"/>
        <v>0</v>
      </c>
      <c r="Q23" s="14">
        <f t="shared" si="7"/>
        <v>0</v>
      </c>
      <c r="R23" s="14">
        <f t="shared" si="8"/>
        <v>0</v>
      </c>
      <c r="S23" s="12">
        <f t="shared" si="9"/>
        <v>47022</v>
      </c>
      <c r="T23" s="13">
        <f t="shared" si="10"/>
        <v>12</v>
      </c>
      <c r="U23" s="14">
        <f t="shared" si="11"/>
        <v>0</v>
      </c>
      <c r="V23" s="14">
        <f t="shared" si="12"/>
        <v>0</v>
      </c>
      <c r="W23" s="14">
        <f t="shared" si="13"/>
        <v>0</v>
      </c>
      <c r="X23" s="25">
        <f t="shared" si="14"/>
        <v>0</v>
      </c>
      <c r="Y23" s="25">
        <f t="shared" si="14"/>
        <v>0</v>
      </c>
      <c r="Z23" s="25">
        <f t="shared" si="14"/>
        <v>0</v>
      </c>
    </row>
    <row r="24" spans="1:26" ht="28.9" customHeight="1" x14ac:dyDescent="0.25">
      <c r="A24" s="8">
        <v>13</v>
      </c>
      <c r="B24" s="9" t="s">
        <v>73</v>
      </c>
      <c r="C24" s="9" t="s">
        <v>75</v>
      </c>
      <c r="D24" s="9"/>
      <c r="E24" s="35"/>
      <c r="F24" s="10">
        <v>46676</v>
      </c>
      <c r="G24" s="35"/>
      <c r="H24" s="11"/>
      <c r="I24" s="12" t="str">
        <f t="shared" si="0"/>
        <v/>
      </c>
      <c r="J24" s="13">
        <f t="shared" si="1"/>
        <v>0</v>
      </c>
      <c r="K24" s="14">
        <f t="shared" si="2"/>
        <v>0</v>
      </c>
      <c r="L24" s="14">
        <f t="shared" si="3"/>
        <v>0</v>
      </c>
      <c r="M24" s="14">
        <f t="shared" si="4"/>
        <v>0</v>
      </c>
      <c r="N24" s="12">
        <f t="shared" si="15"/>
        <v>46677</v>
      </c>
      <c r="O24" s="13">
        <f t="shared" si="5"/>
        <v>12</v>
      </c>
      <c r="P24" s="14">
        <f t="shared" si="6"/>
        <v>0</v>
      </c>
      <c r="Q24" s="14">
        <f t="shared" si="7"/>
        <v>0</v>
      </c>
      <c r="R24" s="14">
        <f t="shared" si="8"/>
        <v>0</v>
      </c>
      <c r="S24" s="12">
        <f t="shared" si="9"/>
        <v>47022</v>
      </c>
      <c r="T24" s="13">
        <f t="shared" si="10"/>
        <v>12</v>
      </c>
      <c r="U24" s="14">
        <f t="shared" si="11"/>
        <v>0</v>
      </c>
      <c r="V24" s="14">
        <f t="shared" si="12"/>
        <v>0</v>
      </c>
      <c r="W24" s="14">
        <f t="shared" si="13"/>
        <v>0</v>
      </c>
      <c r="X24" s="25">
        <f t="shared" si="14"/>
        <v>0</v>
      </c>
      <c r="Y24" s="25">
        <f t="shared" si="14"/>
        <v>0</v>
      </c>
      <c r="Z24" s="25">
        <f t="shared" si="14"/>
        <v>0</v>
      </c>
    </row>
    <row r="25" spans="1:26" ht="28.9" customHeight="1" x14ac:dyDescent="0.25">
      <c r="A25" s="8">
        <v>14</v>
      </c>
      <c r="B25" s="9" t="s">
        <v>76</v>
      </c>
      <c r="C25" s="9" t="s">
        <v>77</v>
      </c>
      <c r="D25" s="9"/>
      <c r="E25" s="35"/>
      <c r="F25" s="10">
        <v>46307</v>
      </c>
      <c r="G25" s="35"/>
      <c r="H25" s="11"/>
      <c r="I25" s="12">
        <f t="shared" si="0"/>
        <v>46308</v>
      </c>
      <c r="J25" s="13">
        <f t="shared" si="1"/>
        <v>12</v>
      </c>
      <c r="K25" s="14">
        <f t="shared" si="2"/>
        <v>0</v>
      </c>
      <c r="L25" s="14">
        <f t="shared" si="3"/>
        <v>0</v>
      </c>
      <c r="M25" s="14">
        <f t="shared" si="4"/>
        <v>0</v>
      </c>
      <c r="N25" s="12">
        <f t="shared" si="15"/>
        <v>46656</v>
      </c>
      <c r="O25" s="13">
        <f t="shared" si="5"/>
        <v>12</v>
      </c>
      <c r="P25" s="14">
        <f t="shared" si="6"/>
        <v>0</v>
      </c>
      <c r="Q25" s="14">
        <f t="shared" si="7"/>
        <v>0</v>
      </c>
      <c r="R25" s="14">
        <f t="shared" si="8"/>
        <v>0</v>
      </c>
      <c r="S25" s="12">
        <f t="shared" si="9"/>
        <v>47022</v>
      </c>
      <c r="T25" s="13">
        <f t="shared" si="10"/>
        <v>12</v>
      </c>
      <c r="U25" s="14">
        <f t="shared" si="11"/>
        <v>0</v>
      </c>
      <c r="V25" s="14">
        <f t="shared" si="12"/>
        <v>0</v>
      </c>
      <c r="W25" s="14">
        <f t="shared" si="13"/>
        <v>0</v>
      </c>
      <c r="X25" s="25">
        <f t="shared" si="14"/>
        <v>0</v>
      </c>
      <c r="Y25" s="25">
        <f t="shared" si="14"/>
        <v>0</v>
      </c>
      <c r="Z25" s="25">
        <f t="shared" si="14"/>
        <v>0</v>
      </c>
    </row>
    <row r="26" spans="1:26" ht="28.9" customHeight="1" x14ac:dyDescent="0.25">
      <c r="A26" s="8">
        <v>15</v>
      </c>
      <c r="B26" s="9" t="s">
        <v>78</v>
      </c>
      <c r="C26" s="9" t="s">
        <v>79</v>
      </c>
      <c r="D26" s="9"/>
      <c r="E26" s="35"/>
      <c r="F26" s="10">
        <v>46617</v>
      </c>
      <c r="G26" s="35"/>
      <c r="H26" s="11"/>
      <c r="I26" s="12">
        <f t="shared" si="0"/>
        <v>46618</v>
      </c>
      <c r="J26" s="13">
        <f t="shared" si="1"/>
        <v>2</v>
      </c>
      <c r="K26" s="14">
        <f t="shared" si="2"/>
        <v>0</v>
      </c>
      <c r="L26" s="14">
        <f t="shared" si="3"/>
        <v>0</v>
      </c>
      <c r="M26" s="14">
        <f t="shared" si="4"/>
        <v>0</v>
      </c>
      <c r="N26" s="12">
        <f t="shared" si="15"/>
        <v>46656</v>
      </c>
      <c r="O26" s="13">
        <f t="shared" si="5"/>
        <v>12</v>
      </c>
      <c r="P26" s="14">
        <f t="shared" si="6"/>
        <v>0</v>
      </c>
      <c r="Q26" s="14">
        <f t="shared" si="7"/>
        <v>0</v>
      </c>
      <c r="R26" s="14">
        <f t="shared" si="8"/>
        <v>0</v>
      </c>
      <c r="S26" s="12">
        <f t="shared" si="9"/>
        <v>47022</v>
      </c>
      <c r="T26" s="13">
        <f t="shared" si="10"/>
        <v>12</v>
      </c>
      <c r="U26" s="14">
        <f t="shared" si="11"/>
        <v>0</v>
      </c>
      <c r="V26" s="14">
        <f t="shared" si="12"/>
        <v>0</v>
      </c>
      <c r="W26" s="14">
        <f t="shared" si="13"/>
        <v>0</v>
      </c>
      <c r="X26" s="25">
        <f t="shared" si="14"/>
        <v>0</v>
      </c>
      <c r="Y26" s="25">
        <f t="shared" si="14"/>
        <v>0</v>
      </c>
      <c r="Z26" s="25">
        <f t="shared" si="14"/>
        <v>0</v>
      </c>
    </row>
    <row r="27" spans="1:26" ht="28.9" customHeight="1" x14ac:dyDescent="0.25">
      <c r="A27" s="8">
        <v>16</v>
      </c>
      <c r="B27" s="9" t="s">
        <v>78</v>
      </c>
      <c r="C27" s="9" t="s">
        <v>80</v>
      </c>
      <c r="D27" s="9"/>
      <c r="E27" s="35"/>
      <c r="F27" s="10">
        <v>46617</v>
      </c>
      <c r="G27" s="35"/>
      <c r="H27" s="11"/>
      <c r="I27" s="12">
        <f t="shared" si="0"/>
        <v>46618</v>
      </c>
      <c r="J27" s="13">
        <f t="shared" si="1"/>
        <v>2</v>
      </c>
      <c r="K27" s="14">
        <f t="shared" si="2"/>
        <v>0</v>
      </c>
      <c r="L27" s="14">
        <f t="shared" si="3"/>
        <v>0</v>
      </c>
      <c r="M27" s="14">
        <f t="shared" si="4"/>
        <v>0</v>
      </c>
      <c r="N27" s="12">
        <f t="shared" si="15"/>
        <v>46656</v>
      </c>
      <c r="O27" s="13">
        <f t="shared" si="5"/>
        <v>12</v>
      </c>
      <c r="P27" s="14">
        <f t="shared" si="6"/>
        <v>0</v>
      </c>
      <c r="Q27" s="14">
        <f t="shared" si="7"/>
        <v>0</v>
      </c>
      <c r="R27" s="14">
        <f t="shared" si="8"/>
        <v>0</v>
      </c>
      <c r="S27" s="12">
        <f t="shared" si="9"/>
        <v>47022</v>
      </c>
      <c r="T27" s="13">
        <f t="shared" si="10"/>
        <v>12</v>
      </c>
      <c r="U27" s="14">
        <f t="shared" si="11"/>
        <v>0</v>
      </c>
      <c r="V27" s="14">
        <f t="shared" si="12"/>
        <v>0</v>
      </c>
      <c r="W27" s="14">
        <f t="shared" si="13"/>
        <v>0</v>
      </c>
      <c r="X27" s="25">
        <f t="shared" si="14"/>
        <v>0</v>
      </c>
      <c r="Y27" s="25">
        <f t="shared" si="14"/>
        <v>0</v>
      </c>
      <c r="Z27" s="25">
        <f t="shared" si="14"/>
        <v>0</v>
      </c>
    </row>
    <row r="28" spans="1:26" ht="28.9" customHeight="1" x14ac:dyDescent="0.25">
      <c r="A28" s="8">
        <v>17</v>
      </c>
      <c r="B28" s="9" t="s">
        <v>81</v>
      </c>
      <c r="C28" s="9">
        <v>15836228</v>
      </c>
      <c r="D28" s="9"/>
      <c r="E28" s="35"/>
      <c r="F28" s="34">
        <v>46307</v>
      </c>
      <c r="G28" s="35"/>
      <c r="H28" s="11"/>
      <c r="I28" s="12">
        <f t="shared" si="0"/>
        <v>46308</v>
      </c>
      <c r="J28" s="13">
        <f t="shared" si="1"/>
        <v>12</v>
      </c>
      <c r="K28" s="14">
        <f t="shared" si="2"/>
        <v>0</v>
      </c>
      <c r="L28" s="14">
        <f t="shared" si="3"/>
        <v>0</v>
      </c>
      <c r="M28" s="14">
        <f t="shared" si="4"/>
        <v>0</v>
      </c>
      <c r="N28" s="12">
        <f t="shared" si="15"/>
        <v>46656</v>
      </c>
      <c r="O28" s="13">
        <f t="shared" si="5"/>
        <v>12</v>
      </c>
      <c r="P28" s="14">
        <f t="shared" si="6"/>
        <v>0</v>
      </c>
      <c r="Q28" s="14">
        <f t="shared" si="7"/>
        <v>0</v>
      </c>
      <c r="R28" s="14">
        <f t="shared" si="8"/>
        <v>0</v>
      </c>
      <c r="S28" s="12">
        <f t="shared" si="9"/>
        <v>47022</v>
      </c>
      <c r="T28" s="13">
        <f t="shared" si="10"/>
        <v>12</v>
      </c>
      <c r="U28" s="14">
        <f t="shared" si="11"/>
        <v>0</v>
      </c>
      <c r="V28" s="14">
        <f t="shared" si="12"/>
        <v>0</v>
      </c>
      <c r="W28" s="14">
        <f t="shared" si="13"/>
        <v>0</v>
      </c>
      <c r="X28" s="25">
        <f t="shared" si="14"/>
        <v>0</v>
      </c>
      <c r="Y28" s="25">
        <f t="shared" si="14"/>
        <v>0</v>
      </c>
      <c r="Z28" s="25">
        <f t="shared" si="14"/>
        <v>0</v>
      </c>
    </row>
    <row r="29" spans="1:26" ht="28.9" customHeight="1" thickBot="1" x14ac:dyDescent="0.3">
      <c r="A29" s="15"/>
      <c r="B29" s="15"/>
      <c r="C29" s="15"/>
      <c r="D29" s="15"/>
      <c r="E29" s="15"/>
      <c r="F29" s="15"/>
      <c r="G29" s="15"/>
      <c r="H29" s="15"/>
      <c r="I29" s="24">
        <f t="shared" ref="I29" si="16">IF(MAX($B$5,$F29+1)&gt;$F$4,"",MAX($B$5,$F29+1))</f>
        <v>46291</v>
      </c>
      <c r="J29" s="16">
        <f t="shared" ref="J29" si="17">IF(MAX($B$5,$F29+1)&gt;$F$4,0,12-(((YEAR(MAX($B$5,$F29+1))-YEAR($B$5))*12)+(MONTH(MAX($B$5,$F29+1))-MONTH($B$5))-IF(DAY(MAX($B$5,$F29+1))&lt;DAY($B$5),1,0)))</f>
        <v>12</v>
      </c>
      <c r="K29" s="16"/>
      <c r="L29" s="16"/>
      <c r="M29" s="16"/>
      <c r="N29" s="24">
        <f t="shared" ref="N29" si="18">IF(MAX($B$6,$F29+1)&gt;$F$5,"",MAX($B$6,$F29+1))</f>
        <v>46656</v>
      </c>
      <c r="O29" s="16">
        <f t="shared" ref="O29" si="19">IF(MAX($B$6,$F29+1)&gt;$F$5,0,12-(((YEAR(MAX($B$6,$F29+1))-YEAR($B$6))*12)+(MONTH(MAX($B$6,$F29+1))-MONTH($B$6))-IF(DAY(MAX($B$6,$F29+1))&lt;DAY($B$6),1,0)))</f>
        <v>12</v>
      </c>
      <c r="P29" s="16"/>
      <c r="Q29" s="16"/>
      <c r="R29" s="16"/>
      <c r="S29" s="24">
        <f t="shared" ref="S29" si="20">IF(MAX($B$7,$F29+1)&gt;$F$6,"",MAX($B$7,$F29+1))</f>
        <v>47022</v>
      </c>
      <c r="T29" s="16">
        <f t="shared" ref="T29" si="21">IF(MAX($B$7,$F29+1)&gt;$F$6,0,12-(((YEAR(MAX($B$7,$F29+1))-YEAR($B$7))*12)+(MONTH(MAX($B$7,$F29+1))-MONTH($B$7))-IF(DAY(MAX($B$7,$F29+1))&lt;DAY($B$7),1,0)))</f>
        <v>12</v>
      </c>
      <c r="U29" s="16"/>
      <c r="V29" s="16"/>
      <c r="W29" s="16"/>
      <c r="X29" s="16"/>
      <c r="Y29" s="16"/>
      <c r="Z29" s="16"/>
    </row>
    <row r="30" spans="1:26" ht="22.35" customHeight="1" x14ac:dyDescent="0.25">
      <c r="A30" s="46" t="s">
        <v>27</v>
      </c>
      <c r="B30" s="47"/>
      <c r="C30" s="47"/>
      <c r="D30" s="47"/>
      <c r="E30" s="47"/>
      <c r="F30" s="47"/>
      <c r="G30" s="47"/>
      <c r="H30" s="47"/>
      <c r="I30" s="47"/>
      <c r="J30" s="17">
        <f>SUM(J12:J29)</f>
        <v>137</v>
      </c>
      <c r="K30" s="18">
        <f>SUM(K12:K29)</f>
        <v>0</v>
      </c>
      <c r="L30" s="18">
        <f>SUM(L12:L29)</f>
        <v>0</v>
      </c>
      <c r="M30" s="18">
        <f>SUM(M12:M29)</f>
        <v>0</v>
      </c>
      <c r="N30" s="17"/>
      <c r="O30" s="17">
        <f>SUM(O12:O29)</f>
        <v>216</v>
      </c>
      <c r="P30" s="18">
        <f>SUM(P12:P29)</f>
        <v>0</v>
      </c>
      <c r="Q30" s="18">
        <f>SUM(Q12:Q29)</f>
        <v>0</v>
      </c>
      <c r="R30" s="18">
        <f>SUM(R12:R29)</f>
        <v>0</v>
      </c>
      <c r="S30" s="17"/>
      <c r="T30" s="17">
        <f t="shared" ref="T30:Z30" si="22">SUM(T12:T29)</f>
        <v>216</v>
      </c>
      <c r="U30" s="18">
        <f t="shared" si="22"/>
        <v>0</v>
      </c>
      <c r="V30" s="18">
        <f t="shared" si="22"/>
        <v>0</v>
      </c>
      <c r="W30" s="18">
        <f t="shared" si="22"/>
        <v>0</v>
      </c>
      <c r="X30" s="26">
        <f t="shared" si="22"/>
        <v>0</v>
      </c>
      <c r="Y30" s="26">
        <f t="shared" si="22"/>
        <v>0</v>
      </c>
      <c r="Z30" s="26">
        <f t="shared" si="22"/>
        <v>0</v>
      </c>
    </row>
    <row r="31" spans="1:26" ht="22.35" customHeight="1" x14ac:dyDescent="0.25"/>
    <row r="32" spans="1:26" ht="22.35" customHeight="1" x14ac:dyDescent="0.25">
      <c r="I32" s="19" t="s">
        <v>28</v>
      </c>
      <c r="J32" s="20">
        <f>K30</f>
        <v>0</v>
      </c>
      <c r="K32" s="21"/>
      <c r="L32" s="19" t="s">
        <v>29</v>
      </c>
      <c r="M32" s="20">
        <f>P30</f>
        <v>0</v>
      </c>
      <c r="N32" s="21"/>
      <c r="O32" s="19" t="s">
        <v>30</v>
      </c>
      <c r="P32" s="20">
        <f>U30</f>
        <v>0</v>
      </c>
      <c r="Q32" s="21"/>
      <c r="R32" s="22"/>
      <c r="S32" s="23" t="s">
        <v>31</v>
      </c>
      <c r="T32" s="20">
        <f>X30</f>
        <v>0</v>
      </c>
    </row>
    <row r="33" spans="1:26" x14ac:dyDescent="0.25">
      <c r="I33" s="19" t="s">
        <v>32</v>
      </c>
      <c r="J33" s="20">
        <f>M30</f>
        <v>0</v>
      </c>
      <c r="K33" s="21"/>
      <c r="L33" s="19" t="s">
        <v>33</v>
      </c>
      <c r="M33" s="20">
        <f>R30</f>
        <v>0</v>
      </c>
      <c r="N33" s="21"/>
      <c r="O33" s="19" t="s">
        <v>34</v>
      </c>
      <c r="P33" s="20">
        <f>W30</f>
        <v>0</v>
      </c>
      <c r="Q33" s="21"/>
      <c r="R33" s="22"/>
      <c r="S33" s="23" t="s">
        <v>35</v>
      </c>
      <c r="T33" s="20">
        <f>Z30</f>
        <v>0</v>
      </c>
    </row>
    <row r="35" spans="1:26" x14ac:dyDescent="0.25">
      <c r="A35" s="40" t="s">
        <v>36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x14ac:dyDescent="0.25">
      <c r="A36" s="27" t="s">
        <v>0</v>
      </c>
      <c r="B36" s="27" t="s">
        <v>1</v>
      </c>
      <c r="C36" s="27" t="s">
        <v>2</v>
      </c>
    </row>
    <row r="37" spans="1:26" x14ac:dyDescent="0.25">
      <c r="A37" s="37" t="s">
        <v>37</v>
      </c>
      <c r="B37" s="38"/>
      <c r="C37" s="38"/>
      <c r="D37" s="30">
        <v>10000</v>
      </c>
      <c r="E37" s="39" t="s">
        <v>38</v>
      </c>
      <c r="F37" s="38"/>
      <c r="G37" s="38"/>
      <c r="H37" s="38"/>
    </row>
    <row r="38" spans="1:26" x14ac:dyDescent="0.25">
      <c r="A38" s="37" t="s">
        <v>39</v>
      </c>
      <c r="B38" s="38"/>
      <c r="C38" s="38"/>
      <c r="D38" s="28"/>
      <c r="E38" s="39" t="s">
        <v>40</v>
      </c>
      <c r="F38" s="38"/>
      <c r="G38" s="38"/>
      <c r="H38" s="38"/>
    </row>
    <row r="39" spans="1:26" x14ac:dyDescent="0.25">
      <c r="A39" s="37" t="s">
        <v>41</v>
      </c>
      <c r="B39" s="38"/>
      <c r="C39" s="38"/>
      <c r="D39" s="29">
        <f>D37*D38</f>
        <v>0</v>
      </c>
      <c r="E39" s="39" t="s">
        <v>42</v>
      </c>
      <c r="F39" s="38"/>
      <c r="G39" s="38"/>
      <c r="H39" s="38"/>
    </row>
    <row r="40" spans="1:26" x14ac:dyDescent="0.25">
      <c r="A40" s="37" t="s">
        <v>43</v>
      </c>
      <c r="B40" s="38"/>
      <c r="C40" s="38"/>
      <c r="D40" s="29">
        <f>D39*$B$4</f>
        <v>0</v>
      </c>
      <c r="E40" s="39" t="s">
        <v>44</v>
      </c>
      <c r="F40" s="38"/>
      <c r="G40" s="38"/>
      <c r="H40" s="38"/>
    </row>
    <row r="41" spans="1:26" x14ac:dyDescent="0.25">
      <c r="A41" s="37" t="s">
        <v>45</v>
      </c>
      <c r="B41" s="38"/>
      <c r="C41" s="38"/>
      <c r="D41" s="29">
        <f>D39+D40</f>
        <v>0</v>
      </c>
      <c r="E41" s="39" t="s">
        <v>46</v>
      </c>
      <c r="F41" s="38"/>
      <c r="G41" s="38"/>
      <c r="H41" s="38"/>
    </row>
    <row r="43" spans="1:26" x14ac:dyDescent="0.25">
      <c r="A43" s="37" t="s">
        <v>49</v>
      </c>
      <c r="B43" s="38"/>
      <c r="C43" s="38"/>
      <c r="D43" s="29">
        <f>X30+D39</f>
        <v>0</v>
      </c>
      <c r="E43" s="39" t="s">
        <v>47</v>
      </c>
      <c r="F43" s="38"/>
      <c r="G43" s="38"/>
      <c r="H43" s="38"/>
    </row>
    <row r="44" spans="1:26" x14ac:dyDescent="0.25">
      <c r="A44" s="37" t="s">
        <v>50</v>
      </c>
      <c r="B44" s="38"/>
      <c r="C44" s="38"/>
      <c r="D44" s="29">
        <f>Z30+D41</f>
        <v>0</v>
      </c>
      <c r="E44" s="39" t="s">
        <v>48</v>
      </c>
      <c r="F44" s="38"/>
      <c r="G44" s="38"/>
      <c r="H44" s="38"/>
    </row>
  </sheetData>
  <mergeCells count="30">
    <mergeCell ref="A44:C44"/>
    <mergeCell ref="E44:H44"/>
    <mergeCell ref="A40:C40"/>
    <mergeCell ref="E40:H40"/>
    <mergeCell ref="A41:C41"/>
    <mergeCell ref="E41:H41"/>
    <mergeCell ref="A43:C43"/>
    <mergeCell ref="E43:H43"/>
    <mergeCell ref="A37:C37"/>
    <mergeCell ref="E37:H37"/>
    <mergeCell ref="A38:C38"/>
    <mergeCell ref="E38:H38"/>
    <mergeCell ref="A39:C39"/>
    <mergeCell ref="E39:H39"/>
    <mergeCell ref="A35:Z35"/>
    <mergeCell ref="A1:Z1"/>
    <mergeCell ref="H3:Z4"/>
    <mergeCell ref="A10:A11"/>
    <mergeCell ref="B10:B11"/>
    <mergeCell ref="C10:C11"/>
    <mergeCell ref="D10:D11"/>
    <mergeCell ref="E10:E11"/>
    <mergeCell ref="F10:F11"/>
    <mergeCell ref="G10:G11"/>
    <mergeCell ref="H10:H11"/>
    <mergeCell ref="I10:M10"/>
    <mergeCell ref="N10:R10"/>
    <mergeCell ref="S10:W10"/>
    <mergeCell ref="X10:Z10"/>
    <mergeCell ref="A30:I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Wariant płatności z góry</vt:lpstr>
      <vt:lpstr>Wariant płatność z dołu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Paluch Sławomir (Prokuratura Krajowa)</dc:creator>
  <cp:lastModifiedBy>Kiełczewski Marian (Prokuratura Krajowa)</cp:lastModifiedBy>
  <dcterms:created xsi:type="dcterms:W3CDTF">2026-04-01T07:24:14Z</dcterms:created>
  <dcterms:modified xsi:type="dcterms:W3CDTF">2026-04-14T12:36:43Z</dcterms:modified>
</cp:coreProperties>
</file>