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F84D29DC-30C2-417D-9932-C9E8E5BC4D01}"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_2024" sheetId="82" r:id="rId15"/>
    <sheet name="Eksport_I-V_2024" sheetId="81" r:id="rId16"/>
    <sheet name="Import_I-V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'Eksport_I-V_2024'!$A$6:$D$25</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<sst xmlns="http://schemas.openxmlformats.org/spreadsheetml/2006/main" count="4778" uniqueCount="541">
  <si>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</si>
  <si>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</si>
  <si>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</si>
  <si>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</si>
  <si>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</si>
  <si>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</si>
  <si>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</si>
  <si>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</si>
  <si>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</si>
  <si>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</si>
  <si>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</si>
  <si>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</si>
  <si>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</si>
  <si>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</si>
  <si>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</si>
  <si>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</si>
  <si>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</si>
  <si>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</si>
  <si>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</si>
  <si>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</si>
  <si>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</si>
  <si>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</si>
  <si>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</si>
  <si>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</si>
  <si>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</si>
  <si>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</si>
  <si>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</si>
  <si>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</si>
  <si>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</si>
  <si>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</si>
  <si>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</si>
  <si>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</si>
  <si>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</si>
  <si>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</si>
  <si>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</si>
  <si>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</si>
  <si>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</si>
  <si>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</si>
  <si>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</si>
  <si>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</si>
  <si>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</si>
  <si>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</si>
  <si>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</si>
  <si>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</si>
  <si>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</si>
  <si>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</si>
  <si>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</si>
  <si>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</si>
  <si>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</si>
  <si>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</si>
  <si>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</si>
  <si>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</si>
  <si>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</si>
  <si>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</si>
  <si>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</si>
  <si>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</si>
  <si>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</si>
  <si>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</si>
  <si>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</si>
  <si>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</si>
  <si>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</si>
  <si>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</si>
  <si>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</si>
  <si>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</si>
  <si>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</si>
  <si>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</si>
  <si>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</si>
  <si>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</si>
  <si>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</si>
  <si>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</si>
  <si>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</si>
  <si>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</si>
  <si>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</si>
  <si>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</si>
  <si>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</si>
  <si>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</si>
  <si>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</si>
  <si>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</si>
  <si>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</si>
  <si>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</si>
  <si>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</si>
  <si>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</si>
  <si>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</si>
  <si>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</si>
  <si>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</si>
  <si>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</si>
  <si>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</si>
  <si>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</si>
  <si>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</si>
  <si>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</si>
  <si>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</si>
  <si>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</si>
  <si>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</si>
  <si>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</si>
  <si>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</si>
  <si>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</si>
  <si>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</si>
  <si>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</si>
  <si>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</si>
  <si>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</si>
  <si>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</si>
  <si>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</si>
  <si>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</si>
  <si>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</si>
  <si>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</si>
  <si>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</si>
  <si>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</si>
  <si>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</si>
  <si>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</si>
  <si>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</si>
  <si>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</si>
  <si>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</si>
  <si>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</si>
  <si>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</si>
  <si>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</si>
  <si>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</si>
  <si>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</si>
  <si>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</si>
  <si>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</si>
  <si>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</si>
  <si>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</si>
  <si>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</si>
  <si>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</si>
  <si>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</si>
  <si>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</si>
  <si>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</si>
  <si>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</si>
  <si>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</si>
  <si>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</si>
  <si>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</si>
  <si>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</si>
  <si>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</si>
  <si>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</si>
  <si>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</si>
  <si>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</si>
  <si>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</si>
  <si>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</si>
  <si>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</si>
  <si>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</si>
  <si>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</si>
  <si>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</si>
  <si>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</si>
  <si>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</si>
  <si>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</si>
  <si>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</si>
  <si>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</si>
  <si>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</si>
  <si>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</si>
  <si>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</si>
  <si>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</si>
  <si>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</si>
  <si>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</si>
  <si>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</si>
  <si>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</si>
  <si>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</si>
  <si>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</si>
  <si>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</si>
  <si>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</si>
  <si>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</si>
  <si>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</si>
  <si>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</si>
  <si>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</si>
  <si>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</si>
  <si>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</si>
  <si>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</si>
  <si>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</si>
  <si>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</si>
  <si>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</si>
  <si>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</si>
  <si>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</si>
  <si>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</si>
  <si>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</si>
  <si>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</si>
  <si>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</si>
  <si>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</si>
  <si>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</si>
  <si>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</si>
  <si>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</si>
  <si>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</si>
  <si>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</si>
  <si>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</si>
  <si>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</si>
  <si>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</si>
  <si>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</si>
  <si>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</si>
  <si>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</si>
  <si>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</si>
  <si>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</si>
  <si>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</si>
  <si>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</si>
  <si>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</si>
  <si>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</si>
  <si>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</si>
  <si>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</si>
  <si>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</si>
  <si>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</si>
  <si>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</si>
  <si>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</si>
  <si>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</si>
  <si>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</si>
  <si>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</si>
  <si>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</si>
  <si>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</si>
  <si>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</si>
  <si>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</si>
  <si>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</si>
  <si>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</si>
  <si>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</si>
  <si>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</si>
  <si>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</si>
  <si>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</si>
  <si>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</si>
  <si>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</si>
  <si>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</si>
  <si>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</si>
  <si>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</si>
  <si>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</si>
  <si>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</si>
  <si>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</si>
  <si>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</si>
  <si>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</si>
  <si>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</si>
  <si>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</si>
  <si>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</si>
  <si>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</si>
  <si>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</si>
  <si>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</si>
  <si>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</si>
  <si>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</si>
  <si>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</si>
  <si>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</si>
  <si>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</si>
  <si>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</si>
  <si>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</si>
  <si>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</si>
  <si>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</si>
  <si>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</si>
  <si>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</si>
  <si>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</si>
  <si>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</si>
  <si>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</si>
  <si>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</si>
  <si>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</si>
  <si>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</si>
  <si>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</si>
  <si>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</si>
  <si>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</si>
  <si>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</si>
  <si>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</si>
  <si>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</si>
  <si>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</si>
  <si>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</si>
  <si>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</si>
  <si>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</si>
  <si>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</si>
  <si>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</si>
  <si>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</si>
  <si>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</si>
  <si>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</si>
  <si>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</si>
  <si>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</si>
  <si>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</si>
  <si>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</si>
  <si>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</si>
  <si>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</si>
  <si>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</si>
  <si>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</si>
  <si>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</si>
  <si>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</si>
  <si>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</si>
  <si>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</si>
  <si>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</si>
  <si>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</si>
  <si>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</si>
  <si>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</si>
  <si>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</si>
  <si>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</si>
  <si>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</si>
  <si>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</si>
  <si>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</si>
  <si>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</si>
  <si>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</si>
  <si>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</si>
  <si>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</si>
  <si>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</si>
  <si>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</si>
  <si>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</si>
  <si>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</si>
  <si>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</si>
  <si>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</si>
  <si>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</si>
  <si>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</si>
  <si>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</si>
  <si>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</si>
  <si>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</si>
  <si>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</si>
  <si>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</si>
  <si>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</si>
  <si>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</si>
  <si>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</si>
  <si>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</si>
  <si>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</si>
  <si>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</si>
  <si>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</si>
  <si>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</si>
  <si>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</si>
  <si>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</si>
  <si>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</si>
  <si>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</si>
  <si>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</si>
  <si>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</si>
  <si>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</si>
  <si>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</si>
  <si>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</si>
  <si>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</si>
  <si>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</si>
  <si>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</si>
  <si>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</si>
  <si>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</si>
  <si>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</si>
  <si>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</si>
  <si>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</si>
  <si>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</si>
  <si>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</si>
  <si>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</si>
  <si>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</si>
  <si>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</si>
  <si>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</si>
  <si>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</si>
  <si>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</si>
  <si>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</si>
  <si>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</si>
  <si>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</si>
  <si>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</si>
  <si>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</si>
  <si>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</si>
  <si>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</si>
  <si>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</si>
  <si>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</si>
  <si>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</si>
  <si>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</si>
  <si>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</si>
  <si>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</si>
  <si>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</si>
  <si>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</si>
  <si>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</si>
  <si>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</si>
  <si>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</si>
  <si>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</si>
  <si>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</si>
  <si>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</si>
  <si>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</si>
  <si>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</si>
  <si>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</si>
  <si>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</si>
  <si>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</si>
  <si>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</si>
  <si>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</si>
  <si>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</si>
  <si>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</si>
  <si>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</si>
  <si>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</si>
  <si>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</si>
  <si>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</si>
  <si>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</si>
  <si>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</si>
  <si>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</si>
  <si>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</si>
  <si>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</si>
  <si>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</si>
  <si>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</si>
  <si>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</si>
  <si>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</si>
  <si>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</si>
  <si>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</si>
  <si>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</si>
  <si>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</si>
  <si>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</si>
  <si>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</si>
  <si>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</si>
  <si>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</si>
  <si>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</si>
  <si>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</si>
  <si>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</si>
  <si>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</si>
  <si>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</si>
  <si>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</si>
  <si>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</si>
  <si>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</si>
  <si>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</si>
  <si>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</si>
  <si>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</si>
  <si>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</si>
  <si>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</si>
  <si>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</si>
  <si>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</si>
  <si>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</si>
  <si>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</si>
  <si>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</si>
  <si>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</si>
  <si>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</si>
  <si>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</si>
  <si>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</si>
  <si>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</si>
  <si>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</si>
  <si>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</si>
  <si>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</si>
  <si>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</si>
  <si>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</si>
  <si>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</si>
  <si>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</si>
  <si>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</si>
  <si>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</si>
  <si>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</si>
  <si>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</si>
  <si>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</si>
  <si>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</si>
  <si>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</si>
  <si>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</si>
  <si>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</si>
  <si>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</si>
  <si>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</si>
  <si>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</si>
  <si>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</si>
  <si>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</si>
  <si>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</si>
  <si>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</si>
  <si>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</si>
  <si>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</si>
  <si>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</si>
  <si>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</si>
  <si>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</si>
  <si>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</si>
  <si>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</si>
  <si>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</si>
  <si>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</si>
  <si>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</si>
  <si>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</si>
  <si>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</si>
  <si>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</si>
  <si>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</si>
  <si>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</si>
  <si>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</si>
  <si>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</si>
  <si>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</si>
  <si>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</si>
  <si>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</si>
  <si>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</si>
  <si>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</si>
  <si>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</si>
  <si>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</si>
  <si>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</si>
  <si>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</si>
  <si>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</si>
  <si>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</si>
  <si>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</si>
  <si>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</si>
  <si>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</si>
  <si>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</si>
  <si>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</si>
  <si>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</si>
  <si>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</si>
  <si>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</si>
  <si>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</si>
  <si>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</si>
  <si>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</si>
  <si>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</si>
  <si>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</si>
  <si>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</si>
  <si>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</si>
  <si>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</si>
  <si>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</si>
  <si>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</si>
  <si>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</si>
  <si>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</si>
  <si>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</si>
  <si>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</si>
  <si>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</si>
  <si>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</si>
  <si>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</si>
  <si>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</si>
  <si>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</si>
  <si>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</si>
  <si>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</si>
  <si>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</si>
  <si>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</si>
  <si>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</si>
  <si>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</si>
  <si>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</si>
  <si>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</si>
  <si>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</si>
  <si>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</si>
  <si>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</si>
  <si>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</si>
  <si>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</si>
  <si>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</si>
  <si>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</si>
  <si>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</si>
  <si>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</si>
  <si>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</si>
  <si>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</si>
  <si>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</si>
  <si>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</si>
  <si>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</si>
  <si>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</si>
  <si>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</si>
  <si>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</si>
  <si>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</si>
  <si>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</si>
  <si>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</si>
  <si>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</si>
  <si>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</si>
  <si>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</si>
  <si>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t>Algieria</t>
  </si>
  <si>
    <t>Mongolia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</si>
  <si>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 2024 r.</t>
    </r>
    <r>
      <rPr>
        <b/>
        <sz val="14"/>
        <color indexed="8"/>
        <rFont val="Calibri"/>
        <family val="2"/>
        <charset val="238"/>
        <scheme val="minor"/>
      </rPr>
      <t xml:space="preserve"> (dane wstępne)</t>
    </r>
  </si>
  <si>
    <t>OKRES: I-V 2024 r. (wstępne) - ważniejsze państwa</t>
  </si>
  <si>
    <t>I-V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</si>
  <si>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2024 r. (dane wstępne) </t>
    </r>
    <r>
      <rPr>
        <b/>
        <sz val="11"/>
        <rFont val="Calibri"/>
        <family val="2"/>
        <charset val="238"/>
        <scheme val="minor"/>
      </rPr>
      <t xml:space="preserve">w porównaniu do I-V 2023 r. </t>
    </r>
    <r>
      <rPr>
        <i/>
        <sz val="11"/>
        <rFont val="Calibri"/>
        <family val="2"/>
        <charset val="238"/>
        <scheme val="minor"/>
      </rPr>
      <t>(wg wstępnych danych Min. Finansów).</t>
    </r>
  </si>
  <si>
    <t>I-V 2023 r.</t>
  </si>
  <si>
    <t>zm. w stos. do  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</si>
  <si>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</si>
  <si>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2024 r. (dane wstępne)  </t>
    </r>
    <r>
      <rPr>
        <b/>
        <sz val="11"/>
        <rFont val="Calibri"/>
        <family val="2"/>
        <charset val="238"/>
        <scheme val="minor"/>
      </rPr>
      <t>w porównaniu do I-V 2023 r.  (</t>
    </r>
    <r>
      <rPr>
        <i/>
        <sz val="11"/>
        <rFont val="Calibri"/>
        <family val="2"/>
        <charset val="238"/>
        <scheme val="minor"/>
      </rPr>
      <t>wg wstępnych danych Min. Finansów</t>
    </r>
    <r>
      <rPr>
        <b/>
        <sz val="11"/>
        <rFont val="Calibri"/>
        <family val="2"/>
        <charset val="238"/>
        <scheme val="minor"/>
      </rPr>
      <t>).</t>
    </r>
  </si>
  <si>
    <t>I-V  2024 r. (wstępne)</t>
  </si>
  <si>
    <t>zm. w stos. do I-V 2023 r. (%)</t>
  </si>
  <si>
    <r>
      <t xml:space="preserve">Biuletyn „Rynek  wołowiny i cielęciny” ukazuje się w każdy </t>
    </r>
    <r>
      <rPr>
        <b/>
        <sz val="11"/>
        <rFont val="Calibri"/>
        <family val="2"/>
        <charset val="238"/>
        <scheme val="minor"/>
      </rPr>
      <t>czwartek.</t>
    </r>
  </si>
  <si>
    <t>25.07.2024</t>
  </si>
  <si>
    <t>Prices not received : EL, MT</t>
  </si>
  <si>
    <t>Week 29</t>
  </si>
  <si>
    <r>
      <t xml:space="preserve">Tablica 6. Średnie ceny sprzedaży netto (bez VAT) elementów mięsa wołowego (kraj) wg makroregionów: </t>
    </r>
    <r>
      <rPr>
        <b/>
        <sz val="14"/>
        <color rgb="FF0000FF"/>
        <rFont val="Calibri"/>
        <family val="2"/>
        <charset val="238"/>
        <scheme val="minor"/>
      </rPr>
      <t>22-28.07.2024 r.</t>
    </r>
  </si>
  <si>
    <r>
      <t xml:space="preserve">Tablica 7. Średnie ceny sprzedaży netto (bez VAT) elementów mięsa wołowego (zagranica): </t>
    </r>
    <r>
      <rPr>
        <b/>
        <sz val="12"/>
        <color rgb="FF0000FF"/>
        <rFont val="Calibri"/>
        <family val="2"/>
        <charset val="238"/>
        <scheme val="minor"/>
      </rPr>
      <t>22-28.07.2024 r.</t>
    </r>
  </si>
  <si>
    <t>brak aktualizacji</t>
  </si>
  <si>
    <t>04.08.2024</t>
  </si>
  <si>
    <t>NR 32/2024</t>
  </si>
  <si>
    <t>19 sierpnia 2024r.</t>
  </si>
  <si>
    <t>05.08 - 11.08.2024 r.</t>
  </si>
  <si>
    <r>
      <t>Tablica 9. Średnie ceny zakupu mięsa wołowego płacone przez podmioty handlu detalicznego w okresie:</t>
    </r>
    <r>
      <rPr>
        <b/>
        <sz val="16"/>
        <color rgb="FF0000FF"/>
        <rFont val="Calibri"/>
        <family val="2"/>
        <charset val="238"/>
        <scheme val="minor"/>
      </rPr>
      <t xml:space="preserve"> 05.08-11.08.2024 r.</t>
    </r>
  </si>
  <si>
    <t>11.08.2024</t>
  </si>
  <si>
    <t>05.08.2024 - 11.08.2024</t>
  </si>
  <si>
    <r>
      <t>Tablica 5. Średnie ceny sprzedaży netto (bez VAT) ćwierci wołowych (zagranica):</t>
    </r>
    <r>
      <rPr>
        <b/>
        <sz val="12"/>
        <color rgb="FF0000FF"/>
        <rFont val="Calibri"/>
        <family val="2"/>
        <charset val="238"/>
        <scheme val="minor"/>
      </rPr>
      <t xml:space="preserve">  05.08 - 11.08.2024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</si>
  <si>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- 13 537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</si>
</sst>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60">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3" fontId="250" fillId="0" borderId="46" xfId="0" applyNumberFormat="1" applyFont="1" applyBorder="1"/>
    <xf numFmtId="3" fontId="250" fillId="0" borderId="51" xfId="0" applyNumberFormat="1" applyFont="1"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51"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52" fillId="0" borderId="23" xfId="0" applyFont="1" applyBorder="1" applyAlignment="1">
      <alignment horizontal="center" vertical="center" wrapText="1"/>
    </xf>
    <xf numFmtId="0" fontId="252"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49" fillId="0" borderId="12" xfId="0" applyFont="1" applyBorder="1" applyAlignment="1">
      <alignment horizontal="center" vertical="center" wrapText="1"/>
    </xf>
    <xf numFmtId="14" fontId="249" fillId="0" borderId="46" xfId="0" applyNumberFormat="1" applyFont="1" applyBorder="1" applyAlignment="1">
      <alignment vertical="center" wrapText="1"/>
    </xf>
    <xf numFmtId="0" fontId="253" fillId="4" borderId="28" xfId="0" applyFont="1" applyFill="1" applyBorder="1" applyAlignment="1">
      <alignment horizontal="center" vertical="center" wrapText="1"/>
    </xf>
    <xf numFmtId="0" fontId="254" fillId="0" borderId="37" xfId="0" applyFont="1" applyBorder="1" applyAlignment="1">
      <alignment horizontal="center" vertical="center" wrapText="1"/>
    </xf>
    <xf numFmtId="0" fontId="254" fillId="0" borderId="28" xfId="0" applyFont="1" applyBorder="1" applyAlignment="1">
      <alignment horizontal="center" vertical="center" wrapText="1"/>
    </xf>
    <xf numFmtId="49" fontId="255" fillId="0" borderId="82" xfId="0" applyNumberFormat="1" applyFont="1" applyBorder="1" applyAlignment="1">
      <alignment horizontal="centerContinuous" vertical="center" wrapText="1"/>
    </xf>
    <xf numFmtId="49" fontId="256" fillId="0" borderId="82" xfId="0" applyNumberFormat="1" applyFont="1" applyBorder="1" applyAlignment="1">
      <alignment horizontal="centerContinuous" vertical="center" wrapText="1"/>
    </xf>
    <xf numFmtId="49" fontId="255" fillId="0" borderId="19" xfId="0" applyNumberFormat="1" applyFont="1" applyBorder="1" applyAlignment="1">
      <alignment horizontal="centerContinuous" vertical="center" wrapText="1"/>
    </xf>
    <xf numFmtId="49" fontId="256" fillId="0" borderId="19" xfId="0" applyNumberFormat="1" applyFont="1" applyBorder="1" applyAlignment="1">
      <alignment horizontal="centerContinuous" vertical="center" wrapText="1"/>
    </xf>
    <xf numFmtId="49" fontId="256" fillId="0" borderId="7" xfId="0" applyNumberFormat="1" applyFont="1" applyBorder="1" applyAlignment="1">
      <alignment horizontal="centerContinuous" vertical="center" wrapText="1"/>
    </xf>
    <xf numFmtId="3" fontId="257" fillId="0" borderId="46" xfId="0" applyNumberFormat="1" applyFont="1" applyBorder="1"/>
    <xf numFmtId="165" fontId="258" fillId="4" borderId="29" xfId="0" applyNumberFormat="1" applyFont="1" applyFill="1" applyBorder="1"/>
    <xf numFmtId="2" fontId="257" fillId="0" borderId="46" xfId="0" applyNumberFormat="1" applyFont="1" applyBorder="1"/>
    <xf numFmtId="2" fontId="257" fillId="0" borderId="21" xfId="0" applyNumberFormat="1" applyFont="1" applyBorder="1"/>
    <xf numFmtId="165" fontId="258" fillId="0" borderId="21" xfId="0" quotePrefix="1" applyNumberFormat="1" applyFont="1" applyBorder="1" applyAlignment="1">
      <alignment horizontal="center"/>
    </xf>
    <xf numFmtId="165" fontId="258" fillId="0" borderId="29" xfId="0" applyNumberFormat="1" applyFont="1" applyBorder="1"/>
    <xf numFmtId="165" fontId="259" fillId="4" borderId="29" xfId="0" applyNumberFormat="1" applyFont="1" applyFill="1" applyBorder="1"/>
    <xf numFmtId="2" fontId="250" fillId="0" borderId="46" xfId="0" applyNumberFormat="1" applyFont="1" applyBorder="1"/>
    <xf numFmtId="2" fontId="250" fillId="0" borderId="21" xfId="0" applyNumberFormat="1" applyFont="1" applyBorder="1"/>
    <xf numFmtId="165" fontId="259" fillId="0" borderId="21" xfId="0" applyNumberFormat="1" applyFont="1" applyBorder="1"/>
    <xf numFmtId="165" fontId="259" fillId="0" borderId="29" xfId="0" applyNumberFormat="1" applyFont="1" applyBorder="1"/>
    <xf numFmtId="165" fontId="259" fillId="4" borderId="30" xfId="0" applyNumberFormat="1" applyFont="1" applyFill="1" applyBorder="1"/>
    <xf numFmtId="2" fontId="250" fillId="0" borderId="51" xfId="0" applyNumberFormat="1" applyFont="1" applyBorder="1"/>
    <xf numFmtId="2" fontId="250" fillId="0" borderId="23" xfId="0" applyNumberFormat="1" applyFont="1" applyBorder="1"/>
    <xf numFmtId="165" fontId="259" fillId="0" borderId="23" xfId="0" applyNumberFormat="1" applyFont="1" applyBorder="1"/>
    <xf numFmtId="165" fontId="259" fillId="0" borderId="30" xfId="0" applyNumberFormat="1" applyFont="1" applyBorder="1"/>
    <xf numFmtId="3" fontId="257" fillId="0" borderId="12" xfId="0" applyNumberFormat="1" applyFont="1" applyBorder="1"/>
    <xf numFmtId="165" fontId="258" fillId="4" borderId="28" xfId="0" applyNumberFormat="1" applyFont="1" applyFill="1" applyBorder="1"/>
    <xf numFmtId="2" fontId="257" fillId="0" borderId="12" xfId="0" applyNumberFormat="1" applyFont="1" applyBorder="1"/>
    <xf numFmtId="2" fontId="257" fillId="0" borderId="15" xfId="0" applyNumberFormat="1" applyFont="1" applyBorder="1"/>
    <xf numFmtId="165" fontId="258" fillId="0" borderId="15" xfId="0" quotePrefix="1" applyNumberFormat="1" applyFont="1" applyBorder="1" applyAlignment="1">
      <alignment horizontal="center"/>
    </xf>
    <xf numFmtId="165" fontId="258" fillId="0" borderId="28" xfId="0" applyNumberFormat="1" applyFont="1" applyBorder="1"/>
    <xf numFmtId="167" fontId="255" fillId="0" borderId="82" xfId="0" applyNumberFormat="1" applyFont="1" applyBorder="1" applyAlignment="1">
      <alignment horizontal="centerContinuous" vertical="center" wrapText="1"/>
    </xf>
    <xf numFmtId="2" fontId="256" fillId="0" borderId="82" xfId="0" applyNumberFormat="1" applyFont="1" applyBorder="1" applyAlignment="1">
      <alignment horizontal="centerContinuous" vertical="center" wrapText="1"/>
    </xf>
    <xf numFmtId="2" fontId="255" fillId="0" borderId="19" xfId="0" applyNumberFormat="1" applyFont="1" applyBorder="1" applyAlignment="1">
      <alignment horizontal="centerContinuous" vertical="center" wrapText="1"/>
    </xf>
    <xf numFmtId="165" fontId="256" fillId="0" borderId="19" xfId="0" applyNumberFormat="1" applyFont="1" applyBorder="1" applyAlignment="1">
      <alignment horizontal="centerContinuous" vertical="center" wrapText="1"/>
    </xf>
    <xf numFmtId="165" fontId="256" fillId="0" borderId="7" xfId="0" applyNumberFormat="1" applyFont="1" applyBorder="1" applyAlignment="1">
      <alignment horizontal="centerContinuous" vertical="center" wrapText="1"/>
    </xf>
    <xf numFmtId="167" fontId="257" fillId="0" borderId="46" xfId="0" applyNumberFormat="1" applyFont="1" applyBorder="1"/>
    <xf numFmtId="0" fontId="185" fillId="69" borderId="0" xfId="237" applyFont="1" applyFill="1" applyAlignment="1">
      <alignment horizontal="left"/>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14" fontId="249" fillId="0" borderId="46" xfId="0" applyNumberFormat="1" applyFont="1" applyBorder="1" applyAlignment="1">
      <alignment horizontal="center" vertical="center" wrapText="1"/>
    </xf>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0" fontId="260" fillId="0" borderId="0" xfId="0" applyFont="1" applyAlignment="1">
      <alignment vertical="center"/>
    </xf>
    <xf numFmtId="0" fontId="261" fillId="0" borderId="0" xfId="0" applyFont="1" applyAlignment="1">
      <alignment vertical="center"/>
    </xf>
    <xf numFmtId="0" fontId="262" fillId="0" borderId="0" xfId="0" applyFont="1" applyAlignment="1">
      <alignment vertical="center"/>
    </xf>
    <xf numFmtId="0" fontId="263" fillId="0" borderId="0" xfId="0" quotePrefix="1" applyFont="1" applyAlignment="1">
      <alignment vertical="center"/>
    </xf>
    <xf numFmtId="0" fontId="264" fillId="0" borderId="2" xfId="0" applyFont="1" applyBorder="1" applyAlignment="1">
      <alignment horizontal="centerContinuous"/>
    </xf>
    <xf numFmtId="0" fontId="265" fillId="0" borderId="3" xfId="0" applyFont="1" applyBorder="1" applyAlignment="1">
      <alignment horizontal="centerContinuous"/>
    </xf>
    <xf numFmtId="0" fontId="265" fillId="0" borderId="4" xfId="0" applyFont="1" applyBorder="1" applyAlignment="1">
      <alignment horizontal="centerContinuous"/>
    </xf>
    <xf numFmtId="0" fontId="249" fillId="0" borderId="5" xfId="0" applyFont="1" applyBorder="1" applyAlignment="1">
      <alignment horizontal="center" vertical="center" wrapText="1"/>
    </xf>
    <xf numFmtId="0" fontId="249" fillId="0" borderId="6" xfId="0" applyFont="1" applyBorder="1" applyAlignment="1">
      <alignment horizontal="center" vertical="center" wrapText="1"/>
    </xf>
    <xf numFmtId="0" fontId="249" fillId="0" borderId="1" xfId="0" applyFont="1" applyBorder="1" applyAlignment="1">
      <alignment horizontal="centerContinuous" vertical="center"/>
    </xf>
    <xf numFmtId="0" fontId="249" fillId="0" borderId="7" xfId="0" applyFont="1" applyBorder="1" applyAlignment="1">
      <alignment horizontal="centerContinuous" vertical="center" wrapText="1"/>
    </xf>
    <xf numFmtId="0" fontId="249" fillId="0" borderId="8" xfId="0" applyFont="1" applyBorder="1" applyAlignment="1">
      <alignment horizontal="centerContinuous" vertical="center"/>
    </xf>
    <xf numFmtId="0" fontId="249" fillId="0" borderId="8" xfId="0" applyFont="1" applyBorder="1" applyAlignment="1">
      <alignment horizontal="centerContinuous" vertical="center" wrapText="1"/>
    </xf>
    <xf numFmtId="0" fontId="249" fillId="0" borderId="9" xfId="0" applyFont="1" applyBorder="1" applyAlignment="1">
      <alignment horizontal="centerContinuous" vertical="center" wrapText="1"/>
    </xf>
    <xf numFmtId="0" fontId="266" fillId="0" borderId="10" xfId="0" applyFont="1" applyBorder="1" applyAlignment="1">
      <alignment horizontal="center" vertical="center" wrapText="1"/>
    </xf>
    <xf numFmtId="0" fontId="266" fillId="0" borderId="11" xfId="0" applyFont="1" applyBorder="1" applyAlignment="1">
      <alignment horizontal="center" vertical="center" wrapText="1"/>
    </xf>
    <xf numFmtId="0" fontId="249" fillId="0" borderId="12" xfId="0" applyFont="1" applyBorder="1" applyAlignment="1">
      <alignment horizontal="centerContinuous" vertical="center"/>
    </xf>
    <xf numFmtId="0" fontId="249" fillId="2" borderId="52" xfId="0" applyFont="1" applyFill="1" applyBorder="1" applyAlignment="1">
      <alignment horizontal="centerContinuous" vertical="center"/>
    </xf>
    <xf numFmtId="0" fontId="249" fillId="2" borderId="12" xfId="0" applyFont="1" applyFill="1" applyBorder="1" applyAlignment="1">
      <alignment horizontal="centerContinuous" vertical="center"/>
    </xf>
    <xf numFmtId="0" fontId="249" fillId="0" borderId="0" xfId="0" applyFont="1" applyAlignment="1">
      <alignment horizontal="center" vertical="center" wrapText="1"/>
    </xf>
    <xf numFmtId="0" fontId="249" fillId="0" borderId="52" xfId="0" applyFont="1" applyBorder="1" applyAlignment="1">
      <alignment horizontal="centerContinuous" vertical="center"/>
    </xf>
    <xf numFmtId="0" fontId="249" fillId="0" borderId="54" xfId="0" applyFont="1" applyBorder="1" applyAlignment="1">
      <alignment horizontal="centerContinuous" vertical="center" wrapText="1"/>
    </xf>
    <xf numFmtId="0" fontId="249" fillId="0" borderId="13" xfId="0" applyFont="1" applyBorder="1" applyAlignment="1">
      <alignment horizontal="centerContinuous" vertical="center" wrapText="1"/>
    </xf>
    <xf numFmtId="0" fontId="266" fillId="0" borderId="14" xfId="0" applyFont="1" applyBorder="1" applyAlignment="1">
      <alignment horizontal="center" vertical="center"/>
    </xf>
    <xf numFmtId="0" fontId="266" fillId="0" borderId="15" xfId="0" applyFont="1" applyBorder="1" applyAlignment="1">
      <alignment horizontal="center" vertical="center"/>
    </xf>
    <xf numFmtId="14" fontId="249" fillId="0" borderId="47" xfId="0" applyNumberFormat="1" applyFont="1" applyBorder="1" applyAlignment="1">
      <alignment horizontal="center" vertical="center" wrapText="1"/>
    </xf>
    <xf numFmtId="14" fontId="249" fillId="2" borderId="51" xfId="0" applyNumberFormat="1" applyFont="1" applyFill="1" applyBorder="1" applyAlignment="1">
      <alignment horizontal="center" vertical="center" wrapText="1"/>
    </xf>
    <xf numFmtId="14" fontId="249" fillId="2" borderId="21" xfId="0" applyNumberFormat="1" applyFont="1" applyFill="1" applyBorder="1" applyAlignment="1">
      <alignment horizontal="center" vertical="center" wrapText="1"/>
    </xf>
    <xf numFmtId="0" fontId="249" fillId="0" borderId="13" xfId="0" applyFont="1" applyBorder="1" applyAlignment="1">
      <alignment horizontal="center" vertical="center" wrapText="1"/>
    </xf>
    <xf numFmtId="0" fontId="249" fillId="0" borderId="53" xfId="0" applyFont="1" applyBorder="1" applyAlignment="1">
      <alignment horizontal="center" vertical="center" wrapText="1"/>
    </xf>
    <xf numFmtId="14" fontId="249" fillId="0" borderId="12" xfId="0" applyNumberFormat="1" applyFont="1" applyBorder="1" applyAlignment="1">
      <alignment horizontal="center" vertical="center" wrapText="1"/>
    </xf>
    <xf numFmtId="14" fontId="249" fillId="0" borderId="29" xfId="0" applyNumberFormat="1" applyFont="1" applyBorder="1" applyAlignment="1">
      <alignment horizontal="center" vertical="center" wrapText="1"/>
    </xf>
    <xf numFmtId="0" fontId="267" fillId="0" borderId="16" xfId="0" applyFont="1" applyBorder="1"/>
    <xf numFmtId="0" fontId="267" fillId="0" borderId="17" xfId="0" applyFont="1" applyBorder="1" applyAlignment="1">
      <alignment horizontal="center"/>
    </xf>
    <xf numFmtId="3" fontId="249" fillId="0" borderId="55" xfId="0" applyNumberFormat="1" applyFont="1" applyBorder="1"/>
    <xf numFmtId="3" fontId="249" fillId="2" borderId="43" xfId="0" applyNumberFormat="1" applyFont="1" applyFill="1" applyBorder="1"/>
    <xf numFmtId="3" fontId="249" fillId="2" borderId="55" xfId="0" applyNumberFormat="1" applyFont="1" applyFill="1" applyBorder="1"/>
    <xf numFmtId="2" fontId="249" fillId="0" borderId="4" xfId="0" applyNumberFormat="1" applyFont="1" applyBorder="1"/>
    <xf numFmtId="165" fontId="249" fillId="0" borderId="56" xfId="0" applyNumberFormat="1" applyFont="1" applyBorder="1"/>
    <xf numFmtId="165" fontId="249" fillId="0" borderId="3" xfId="0" applyNumberFormat="1" applyFont="1" applyBorder="1"/>
    <xf numFmtId="165" fontId="249" fillId="0" borderId="27" xfId="0" applyNumberFormat="1" applyFont="1" applyBorder="1"/>
    <xf numFmtId="0" fontId="267" fillId="0" borderId="2" xfId="0" applyFont="1" applyBorder="1"/>
    <xf numFmtId="0" fontId="267" fillId="0" borderId="3" xfId="0" applyFont="1" applyBorder="1" applyAlignment="1">
      <alignment horizontal="center"/>
    </xf>
    <xf numFmtId="3" fontId="249" fillId="0" borderId="3" xfId="0" applyNumberFormat="1" applyFont="1" applyBorder="1"/>
    <xf numFmtId="2" fontId="249" fillId="0" borderId="3" xfId="0" applyNumberFormat="1" applyFont="1" applyBorder="1"/>
    <xf numFmtId="165" fontId="249" fillId="0" borderId="4" xfId="0" applyNumberFormat="1" applyFont="1" applyBorder="1"/>
    <xf numFmtId="0" fontId="216" fillId="0" borderId="18" xfId="0" applyFont="1" applyBorder="1"/>
    <xf numFmtId="0" fontId="216" fillId="0" borderId="19" xfId="0" applyFont="1" applyBorder="1" applyAlignment="1">
      <alignment horizontal="center"/>
    </xf>
    <xf numFmtId="3" fontId="250" fillId="0" borderId="1" xfId="0" applyNumberFormat="1" applyFont="1" applyBorder="1"/>
    <xf numFmtId="3" fontId="250" fillId="2" borderId="1" xfId="0" applyNumberFormat="1" applyFont="1" applyFill="1" applyBorder="1"/>
    <xf numFmtId="2" fontId="250" fillId="0" borderId="35" xfId="0" applyNumberFormat="1" applyFont="1" applyBorder="1"/>
    <xf numFmtId="165" fontId="250" fillId="0" borderId="57" xfId="0" applyNumberFormat="1" applyFont="1" applyBorder="1"/>
    <xf numFmtId="165" fontId="250" fillId="0" borderId="7" xfId="0" applyNumberFormat="1" applyFont="1" applyBorder="1"/>
    <xf numFmtId="0" fontId="216" fillId="0" borderId="14" xfId="0" applyFont="1" applyBorder="1"/>
    <xf numFmtId="0" fontId="216" fillId="0" borderId="15" xfId="0" applyFont="1" applyBorder="1" applyAlignment="1">
      <alignment horizontal="center"/>
    </xf>
    <xf numFmtId="3" fontId="250" fillId="0" borderId="12" xfId="0" applyNumberFormat="1" applyFont="1" applyBorder="1"/>
    <xf numFmtId="3" fontId="250" fillId="2" borderId="12" xfId="0" applyNumberFormat="1" applyFont="1" applyFill="1" applyBorder="1"/>
    <xf numFmtId="2" fontId="250" fillId="0" borderId="13" xfId="0" applyNumberFormat="1" applyFont="1" applyBorder="1"/>
    <xf numFmtId="165" fontId="250" fillId="0" borderId="53" xfId="0" applyNumberFormat="1" applyFont="1" applyBorder="1"/>
    <xf numFmtId="165" fontId="250" fillId="0" borderId="28" xfId="0" applyNumberFormat="1" applyFont="1" applyBorder="1"/>
    <xf numFmtId="0" fontId="216" fillId="0" borderId="20" xfId="0" applyFont="1" applyBorder="1"/>
    <xf numFmtId="0" fontId="216" fillId="0" borderId="21" xfId="0" applyFont="1" applyBorder="1" applyAlignment="1">
      <alignment horizontal="center"/>
    </xf>
    <xf numFmtId="3" fontId="250" fillId="2" borderId="46" xfId="0" applyNumberFormat="1" applyFont="1" applyFill="1" applyBorder="1"/>
    <xf numFmtId="2" fontId="250" fillId="0" borderId="58" xfId="0" applyNumberFormat="1" applyFont="1" applyBorder="1"/>
    <xf numFmtId="165" fontId="250" fillId="0" borderId="47" xfId="0" applyNumberFormat="1" applyFont="1" applyBorder="1"/>
    <xf numFmtId="165" fontId="250" fillId="0" borderId="29" xfId="0" applyNumberFormat="1" applyFont="1" applyBorder="1"/>
    <xf numFmtId="0" fontId="216" fillId="0" borderId="22" xfId="0" applyFont="1" applyBorder="1"/>
    <xf numFmtId="0" fontId="216" fillId="0" borderId="23" xfId="0" applyFont="1" applyBorder="1" applyAlignment="1">
      <alignment horizontal="center"/>
    </xf>
    <xf numFmtId="3" fontId="250" fillId="2" borderId="51" xfId="0" applyNumberFormat="1" applyFont="1" applyFill="1" applyBorder="1"/>
    <xf numFmtId="2" fontId="250" fillId="0" borderId="59" xfId="0" applyNumberFormat="1" applyFont="1" applyBorder="1"/>
    <xf numFmtId="165" fontId="250" fillId="0" borderId="60" xfId="0" applyNumberFormat="1" applyFont="1" applyBorder="1"/>
    <xf numFmtId="165" fontId="250" fillId="0" borderId="30" xfId="0" applyNumberFormat="1" applyFont="1" applyBorder="1"/>
    <xf numFmtId="0" fontId="267" fillId="0" borderId="3" xfId="0" applyFont="1" applyBorder="1"/>
    <xf numFmtId="0" fontId="267" fillId="0" borderId="14" xfId="0" applyFont="1" applyBorder="1"/>
    <xf numFmtId="0" fontId="267" fillId="0" borderId="15" xfId="0" applyFont="1" applyBorder="1"/>
    <xf numFmtId="3" fontId="249" fillId="0" borderId="12" xfId="0" applyNumberFormat="1" applyFont="1" applyBorder="1"/>
    <xf numFmtId="3" fontId="249" fillId="2" borderId="12" xfId="0" applyNumberFormat="1" applyFont="1" applyFill="1" applyBorder="1"/>
    <xf numFmtId="2" fontId="249" fillId="0" borderId="13" xfId="0" applyNumberFormat="1" applyFont="1" applyBorder="1"/>
    <xf numFmtId="165" fontId="249" fillId="0" borderId="53" xfId="0" applyNumberFormat="1" applyFont="1" applyBorder="1"/>
    <xf numFmtId="165" fontId="249" fillId="0" borderId="49" xfId="0" applyNumberFormat="1" applyFont="1" applyBorder="1"/>
    <xf numFmtId="165" fontId="249" fillId="0" borderId="37" xfId="0" applyNumberFormat="1" applyFont="1" applyBorder="1"/>
    <xf numFmtId="0" fontId="216" fillId="0" borderId="21" xfId="0" applyFont="1" applyBorder="1"/>
    <xf numFmtId="165" fontId="250" fillId="0" borderId="61" xfId="0" applyNumberFormat="1" applyFont="1" applyBorder="1"/>
    <xf numFmtId="165" fontId="250" fillId="0" borderId="62" xfId="0" applyNumberFormat="1" applyFont="1" applyBorder="1"/>
    <xf numFmtId="0" fontId="267" fillId="0" borderId="21"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Border="1"/>
    <xf numFmtId="165" fontId="249" fillId="0" borderId="47" xfId="0" applyNumberFormat="1" applyFont="1" applyBorder="1"/>
    <xf numFmtId="165" fontId="249" fillId="0" borderId="61" xfId="0" applyNumberFormat="1" applyFont="1" applyBorder="1"/>
    <xf numFmtId="165" fontId="249" fillId="0" borderId="62" xfId="0" applyNumberFormat="1" applyFont="1" applyBorder="1"/>
    <xf numFmtId="0" fontId="216" fillId="0" borderId="10" xfId="0" applyFont="1" applyBorder="1"/>
    <xf numFmtId="0" fontId="216" fillId="0" borderId="24" xfId="0" applyFont="1" applyBorder="1"/>
    <xf numFmtId="3" fontId="250" fillId="0" borderId="48" xfId="0" applyNumberFormat="1" applyFont="1" applyBorder="1"/>
    <xf numFmtId="3" fontId="250" fillId="2" borderId="48" xfId="0" applyNumberFormat="1" applyFont="1" applyFill="1" applyBorder="1"/>
    <xf numFmtId="2" fontId="250" fillId="0" borderId="63" xfId="0" applyNumberFormat="1" applyFont="1" applyBorder="1"/>
    <xf numFmtId="0" fontId="216" fillId="0" borderId="2" xfId="0" applyFont="1" applyBorder="1"/>
    <xf numFmtId="0" fontId="216" fillId="0" borderId="3" xfId="0" applyFont="1" applyBorder="1"/>
    <xf numFmtId="3" fontId="250" fillId="0" borderId="3" xfId="0" applyNumberFormat="1" applyFont="1" applyBorder="1"/>
    <xf numFmtId="2" fontId="250" fillId="0" borderId="3" xfId="0" applyNumberFormat="1" applyFont="1" applyBorder="1"/>
    <xf numFmtId="165" fontId="250" fillId="0" borderId="3" xfId="0" applyNumberFormat="1" applyFont="1" applyBorder="1"/>
    <xf numFmtId="165" fontId="250" fillId="0" borderId="4" xfId="0" applyNumberFormat="1" applyFont="1" applyBorder="1"/>
    <xf numFmtId="0" fontId="216" fillId="0" borderId="11" xfId="0" applyFont="1" applyBorder="1"/>
    <xf numFmtId="3" fontId="250" fillId="0" borderId="52" xfId="0" applyNumberFormat="1" applyFont="1" applyBorder="1"/>
    <xf numFmtId="3" fontId="250" fillId="2" borderId="52" xfId="0" applyNumberFormat="1" applyFont="1" applyFill="1" applyBorder="1"/>
    <xf numFmtId="2" fontId="250" fillId="0" borderId="64" xfId="0" applyNumberFormat="1" applyFont="1" applyBorder="1"/>
    <xf numFmtId="165" fontId="250" fillId="0" borderId="49" xfId="0" applyNumberFormat="1" applyFont="1" applyBorder="1"/>
    <xf numFmtId="165" fontId="250" fillId="0" borderId="37" xfId="0" applyNumberFormat="1" applyFont="1" applyBorder="1"/>
    <xf numFmtId="0" fontId="267" fillId="0" borderId="20" xfId="0" applyFont="1" applyBorder="1"/>
    <xf numFmtId="0" fontId="216" fillId="0" borderId="25" xfId="0" applyFont="1" applyBorder="1"/>
    <xf numFmtId="3" fontId="268" fillId="0" borderId="46" xfId="0" applyNumberFormat="1" applyFont="1" applyBorder="1"/>
    <xf numFmtId="3" fontId="268" fillId="2" borderId="46" xfId="0" applyNumberFormat="1" applyFont="1" applyFill="1" applyBorder="1"/>
    <xf numFmtId="2" fontId="268" fillId="0" borderId="58" xfId="0" applyNumberFormat="1" applyFont="1" applyBorder="1"/>
    <xf numFmtId="165" fontId="268" fillId="0" borderId="47" xfId="0" applyNumberFormat="1" applyFont="1" applyBorder="1"/>
    <xf numFmtId="165" fontId="268" fillId="0" borderId="61" xfId="0" applyNumberFormat="1" applyFont="1" applyBorder="1"/>
    <xf numFmtId="165" fontId="268" fillId="0" borderId="62" xfId="0" applyNumberFormat="1" applyFont="1" applyBorder="1"/>
    <xf numFmtId="0" fontId="216" fillId="0" borderId="26" xfId="0" applyFont="1" applyBorder="1"/>
    <xf numFmtId="0" fontId="216" fillId="0" borderId="23" xfId="0" applyFont="1" applyBorder="1"/>
    <xf numFmtId="0" fontId="250" fillId="0" borderId="0" xfId="0" applyFont="1"/>
    <xf numFmtId="4" fontId="250" fillId="0" borderId="0" xfId="0" applyNumberFormat="1" applyFont="1"/>
    <xf numFmtId="0" fontId="0" fillId="0" borderId="41" xfId="0" applyBorder="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49" fillId="0" borderId="32" xfId="0" applyFont="1" applyBorder="1" applyAlignment="1">
      <alignment horizontal="center" vertical="center" wrapText="1"/>
    </xf>
    <xf numFmtId="0" fontId="249" fillId="0" borderId="6" xfId="0" applyFont="1" applyBorder="1" applyAlignment="1">
      <alignment horizontal="center" vertical="center" wrapText="1"/>
    </xf>
    <xf numFmtId="0" fontId="249" fillId="0" borderId="66" xfId="0" applyFont="1" applyBorder="1" applyAlignment="1">
      <alignment horizontal="center" vertical="center" wrapText="1"/>
    </xf>
    <xf numFmtId="0" fontId="249"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14258</xdr:rowOff>
    </xdr:to>
    <xdr:pic>
      <xdr:nvPicPr>
        <xdr:cNvPr id="4" name="Obraz 3">
          <a:extLst>
            <a:ext uri="{FF2B5EF4-FFF2-40B4-BE49-F238E27FC236}">
              <a16:creationId xmlns:a16="http://schemas.microsoft.com/office/drawing/2014/main" id="{95C428A3-DD4C-1A46-6422-AF8AA7E9AF47}"/>
            </a:ext>
          </a:extLst>
        </xdr:cNvPr>
        <xdr:cNvPicPr>
          <a:picLocks noChangeAspect="1"/>
        </xdr:cNvPicPr>
      </xdr:nvPicPr>
      <xdr:blipFill>
        <a:blip xmlns:r="http://schemas.openxmlformats.org/officeDocument/2006/relationships" r:embed="rId1"/>
        <a:stretch>
          <a:fillRect/>
        </a:stretch>
      </xdr:blipFill>
      <xdr:spPr>
        <a:xfrm>
          <a:off x="0" y="0"/>
          <a:ext cx="6645216" cy="3322608"/>
        </a:xfrm>
        <a:prstGeom prst="rect">
          <a:avLst/>
        </a:prstGeom>
      </xdr:spPr>
    </xdr:pic>
    <xdr:clientData/>
  </xdr:twoCellAnchor>
  <xdr:twoCellAnchor editAs="oneCell">
    <xdr:from>
      <xdr:col>11</xdr:col>
      <xdr:colOff>0</xdr:colOff>
      <xdr:row>0</xdr:row>
      <xdr:rowOff>1</xdr:rowOff>
    </xdr:from>
    <xdr:to>
      <xdr:col>21</xdr:col>
      <xdr:colOff>231716</xdr:colOff>
      <xdr:row>20</xdr:row>
      <xdr:rowOff>6351</xdr:rowOff>
    </xdr:to>
    <xdr:pic>
      <xdr:nvPicPr>
        <xdr:cNvPr id="5" name="Obraz 4">
          <a:extLst>
            <a:ext uri="{FF2B5EF4-FFF2-40B4-BE49-F238E27FC236}">
              <a16:creationId xmlns:a16="http://schemas.microsoft.com/office/drawing/2014/main" id="{88B06BFC-929B-7B5A-CF1E-1B55D39F4CE0}"/>
            </a:ext>
          </a:extLst>
        </xdr:cNvPr>
        <xdr:cNvPicPr>
          <a:picLocks noChangeAspect="1"/>
        </xdr:cNvPicPr>
      </xdr:nvPicPr>
      <xdr:blipFill>
        <a:blip xmlns:r="http://schemas.openxmlformats.org/officeDocument/2006/relationships" r:embed="rId2"/>
        <a:stretch>
          <a:fillRect/>
        </a:stretch>
      </xdr:blipFill>
      <xdr:spPr>
        <a:xfrm>
          <a:off x="7054850" y="1"/>
          <a:ext cx="6645216" cy="3314700"/>
        </a:xfrm>
        <a:prstGeom prst="rect">
          <a:avLst/>
        </a:prstGeom>
      </xdr:spPr>
    </xdr:pic>
    <xdr:clientData/>
  </xdr:twoCellAnchor>
  <xdr:twoCellAnchor editAs="oneCell">
    <xdr:from>
      <xdr:col>0</xdr:col>
      <xdr:colOff>0</xdr:colOff>
      <xdr:row>22</xdr:row>
      <xdr:rowOff>0</xdr:rowOff>
    </xdr:from>
    <xdr:to>
      <xdr:col>10</xdr:col>
      <xdr:colOff>231716</xdr:colOff>
      <xdr:row>43</xdr:row>
      <xdr:rowOff>69127</xdr:rowOff>
    </xdr:to>
    <xdr:pic>
      <xdr:nvPicPr>
        <xdr:cNvPr id="6" name="Obraz 5">
          <a:extLst>
            <a:ext uri="{FF2B5EF4-FFF2-40B4-BE49-F238E27FC236}">
              <a16:creationId xmlns:a16="http://schemas.microsoft.com/office/drawing/2014/main" id="{87D18F5D-27E4-7FCC-AFA9-332D512E1F0B}"/>
            </a:ext>
          </a:extLst>
        </xdr:cNvPr>
        <xdr:cNvPicPr>
          <a:picLocks noChangeAspect="1"/>
        </xdr:cNvPicPr>
      </xdr:nvPicPr>
      <xdr:blipFill>
        <a:blip xmlns:r="http://schemas.openxmlformats.org/officeDocument/2006/relationships" r:embed="rId3"/>
        <a:stretch>
          <a:fillRect/>
        </a:stretch>
      </xdr:blipFill>
      <xdr:spPr>
        <a:xfrm>
          <a:off x="0" y="3644900"/>
          <a:ext cx="6645216" cy="3377477"/>
        </a:xfrm>
        <a:prstGeom prst="rect">
          <a:avLst/>
        </a:prstGeom>
      </xdr:spPr>
    </xdr:pic>
    <xdr:clientData/>
  </xdr:twoCellAnchor>
  <xdr:twoCellAnchor editAs="oneCell">
    <xdr:from>
      <xdr:col>11</xdr:col>
      <xdr:colOff>0</xdr:colOff>
      <xdr:row>22</xdr:row>
      <xdr:rowOff>0</xdr:rowOff>
    </xdr:from>
    <xdr:to>
      <xdr:col>21</xdr:col>
      <xdr:colOff>231716</xdr:colOff>
      <xdr:row>43</xdr:row>
      <xdr:rowOff>76200</xdr:rowOff>
    </xdr:to>
    <xdr:pic>
      <xdr:nvPicPr>
        <xdr:cNvPr id="9" name="Obraz 8">
          <a:extLst>
            <a:ext uri="{FF2B5EF4-FFF2-40B4-BE49-F238E27FC236}">
              <a16:creationId xmlns:a16="http://schemas.microsoft.com/office/drawing/2014/main" id="{F5C157AF-7BB5-042F-4A9C-FE91EF82E61F}"/>
            </a:ext>
          </a:extLst>
        </xdr:cNvPr>
        <xdr:cNvPicPr>
          <a:picLocks noChangeAspect="1"/>
        </xdr:cNvPicPr>
      </xdr:nvPicPr>
      <xdr:blipFill>
        <a:blip xmlns:r="http://schemas.openxmlformats.org/officeDocument/2006/relationships" r:embed="rId4"/>
        <a:stretch>
          <a:fillRect/>
        </a:stretch>
      </xdr:blipFill>
      <xdr:spPr>
        <a:xfrm>
          <a:off x="7054850" y="3644900"/>
          <a:ext cx="6645216" cy="338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J10" sqref="J10"/>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942"/>
      <c r="C10" s="334"/>
      <c r="D10" s="334"/>
      <c r="E10" s="334"/>
      <c r="F10" s="334"/>
      <c r="G10" s="334"/>
      <c r="H10" s="334"/>
      <c r="I10" s="334"/>
      <c r="J10" s="334"/>
      <c r="K10" s="334"/>
      <c r="L10" s="334"/>
      <c r="M10" s="334"/>
      <c r="N10" s="334"/>
      <c r="O10" s="334"/>
      <c r="P10" s="334"/>
      <c r="Q10" s="334"/>
      <c r="R10" s="334"/>
      <c r="S10" s="334"/>
      <c r="T10" s="334"/>
    </row>
    <row r="11" spans="2:36" ht="23.5">
      <c r="B11" s="339" t="s">
        <v>533</v>
      </c>
      <c r="C11" s="340"/>
      <c r="D11" s="341"/>
      <c r="E11" s="342" t="s">
        <v>534</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1004" t="s">
        <v>437</v>
      </c>
      <c r="C14" s="477"/>
      <c r="D14" s="476" t="s">
        <v>535</v>
      </c>
      <c r="E14" s="477"/>
      <c r="F14" s="474"/>
      <c r="G14" s="475"/>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44" t="s">
        <v>525</v>
      </c>
      <c r="C16" s="344"/>
      <c r="D16" s="344"/>
      <c r="E16" s="344"/>
      <c r="F16" s="344"/>
      <c r="G16" s="334"/>
      <c r="H16" s="334"/>
      <c r="I16" s="334"/>
      <c r="J16" s="334"/>
      <c r="K16" s="334"/>
      <c r="L16" s="334"/>
      <c r="M16" s="334"/>
      <c r="N16" s="334"/>
      <c r="O16" s="334"/>
      <c r="P16" s="334"/>
      <c r="Q16" s="334"/>
      <c r="R16" s="334"/>
      <c r="S16" s="334"/>
      <c r="T16" s="334"/>
    </row>
    <row r="17" spans="2:20" ht="14.5">
      <c r="B17" s="344" t="s">
        <v>1</v>
      </c>
      <c r="C17" s="344"/>
      <c r="D17" s="344"/>
      <c r="E17" s="344"/>
      <c r="F17" s="344"/>
      <c r="G17" s="334"/>
      <c r="H17" s="334"/>
      <c r="I17" s="334"/>
      <c r="J17" s="334"/>
      <c r="K17" s="334"/>
      <c r="L17" s="334"/>
      <c r="M17" s="334"/>
      <c r="N17" s="334"/>
      <c r="O17" s="334"/>
      <c r="P17" s="334"/>
      <c r="Q17" s="334"/>
      <c r="R17" s="334"/>
      <c r="S17" s="334"/>
      <c r="T17" s="334"/>
    </row>
    <row r="18" spans="2:20" ht="14.5">
      <c r="B18" s="345" t="s">
        <v>448</v>
      </c>
      <c r="C18" s="345"/>
      <c r="D18" s="345"/>
      <c r="E18" s="345"/>
      <c r="F18" s="345"/>
      <c r="G18" s="346"/>
      <c r="H18" s="346"/>
      <c r="I18" s="346"/>
      <c r="J18" s="346"/>
      <c r="K18" s="334"/>
      <c r="L18" s="334"/>
      <c r="M18" s="334"/>
      <c r="N18" s="334"/>
      <c r="O18" s="334"/>
      <c r="P18" s="334"/>
      <c r="Q18" s="334"/>
      <c r="R18" s="334"/>
      <c r="S18" s="334"/>
      <c r="T18" s="334"/>
    </row>
    <row r="19" spans="2:20" ht="14.5">
      <c r="B19" s="345" t="s">
        <v>449</v>
      </c>
      <c r="C19" s="345"/>
      <c r="D19" s="345"/>
      <c r="E19" s="345"/>
      <c r="F19" s="344"/>
      <c r="G19" s="334"/>
      <c r="H19" s="334"/>
      <c r="I19" s="334"/>
      <c r="J19" s="334"/>
      <c r="K19" s="334"/>
      <c r="L19" s="334"/>
      <c r="M19" s="334"/>
      <c r="N19" s="334"/>
      <c r="O19" s="334"/>
      <c r="P19" s="334"/>
      <c r="Q19" s="334"/>
      <c r="R19" s="334"/>
      <c r="S19" s="334"/>
      <c r="T19" s="334"/>
    </row>
    <row r="20" spans="2:20" ht="14.5">
      <c r="B20" s="344" t="s">
        <v>2</v>
      </c>
      <c r="C20" s="344"/>
      <c r="D20" s="344"/>
      <c r="E20" s="344"/>
      <c r="F20" s="344"/>
      <c r="G20" s="334"/>
      <c r="H20" s="334"/>
      <c r="I20" s="334"/>
      <c r="J20" s="334"/>
      <c r="K20" s="334"/>
      <c r="L20" s="334"/>
      <c r="M20" s="334"/>
      <c r="N20" s="334"/>
      <c r="O20" s="334"/>
      <c r="P20" s="334"/>
      <c r="Q20" s="334"/>
      <c r="R20" s="334"/>
      <c r="S20" s="334"/>
      <c r="T20" s="334"/>
    </row>
    <row r="21" spans="2:20" ht="14.5">
      <c r="B21" s="344" t="s">
        <v>3</v>
      </c>
      <c r="C21" s="344"/>
      <c r="D21" s="344"/>
      <c r="E21" s="34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461</v>
      </c>
      <c r="D27" s="344"/>
      <c r="E27" s="344"/>
      <c r="F27" s="344"/>
      <c r="G27" s="334"/>
      <c r="H27" s="334"/>
      <c r="I27" s="334"/>
      <c r="J27" s="334"/>
      <c r="K27" s="334"/>
      <c r="L27" s="334"/>
      <c r="M27" s="334"/>
      <c r="N27" s="334"/>
      <c r="O27" s="334"/>
      <c r="P27" s="334"/>
      <c r="Q27" s="334"/>
      <c r="R27" s="334"/>
      <c r="S27" s="334"/>
      <c r="T27" s="334"/>
    </row>
    <row r="28" spans="2:20" ht="14.5">
      <c r="B28" s="344" t="s">
        <v>451</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N7" sqref="N7"/>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47" t="s">
        <v>530</v>
      </c>
      <c r="B2" s="356"/>
      <c r="C2" s="356"/>
      <c r="D2" s="356"/>
      <c r="E2" s="356"/>
      <c r="F2" s="367"/>
      <c r="G2" s="367"/>
      <c r="H2" s="367"/>
    </row>
    <row r="3" spans="1:14" ht="18" customHeight="1" thickBot="1">
      <c r="A3" s="485" t="s">
        <v>531</v>
      </c>
      <c r="B3"/>
      <c r="C3"/>
      <c r="D3"/>
      <c r="E3"/>
      <c r="G3"/>
      <c r="H3"/>
    </row>
    <row r="4" spans="1:14" s="233" customFormat="1" ht="18" customHeight="1" thickBot="1">
      <c r="A4" s="1233" t="s">
        <v>392</v>
      </c>
      <c r="B4" s="702" t="s">
        <v>390</v>
      </c>
      <c r="C4" s="703"/>
      <c r="D4" s="704"/>
      <c r="E4" s="705" t="s">
        <v>219</v>
      </c>
      <c r="F4" s="706"/>
      <c r="G4" s="680"/>
      <c r="H4" s="232"/>
    </row>
    <row r="5" spans="1:14" s="233" customFormat="1" ht="30" customHeight="1" thickBot="1">
      <c r="A5" s="1234"/>
      <c r="B5" s="707" t="s">
        <v>111</v>
      </c>
      <c r="C5" s="708" t="s">
        <v>112</v>
      </c>
      <c r="D5" s="709" t="s">
        <v>389</v>
      </c>
      <c r="E5" s="710" t="s">
        <v>111</v>
      </c>
      <c r="F5" s="711" t="s">
        <v>112</v>
      </c>
      <c r="G5" s="712" t="s">
        <v>389</v>
      </c>
      <c r="H5" s="232"/>
      <c r="I5" s="754"/>
      <c r="J5" s="754"/>
      <c r="K5" s="754"/>
      <c r="L5" s="754"/>
      <c r="M5" s="754"/>
      <c r="N5" s="359"/>
    </row>
    <row r="6" spans="1:14" s="235" customFormat="1" ht="25" customHeight="1" thickBot="1">
      <c r="A6" s="358"/>
      <c r="B6" s="725">
        <v>44364.9</v>
      </c>
      <c r="C6" s="965">
        <v>31835.73</v>
      </c>
      <c r="D6" s="726" t="s">
        <v>509</v>
      </c>
      <c r="E6" s="727">
        <v>3.5991110515386113</v>
      </c>
      <c r="F6" s="964">
        <v>3.4406088738212715</v>
      </c>
      <c r="G6" s="728" t="s">
        <v>72</v>
      </c>
      <c r="H6" s="234"/>
    </row>
    <row r="7" spans="1:14" customFormat="1" ht="15.75" customHeight="1">
      <c r="A7" s="460" t="s">
        <v>511</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B11" sqref="B11"/>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39" t="s">
        <v>391</v>
      </c>
      <c r="B1" s="1239"/>
      <c r="C1" s="1239"/>
      <c r="D1" s="1239"/>
      <c r="E1" s="1239"/>
      <c r="F1" s="1239"/>
      <c r="G1" s="58"/>
      <c r="H1" s="58"/>
    </row>
    <row r="2" spans="1:13" ht="18.75" customHeight="1" thickBot="1">
      <c r="A2" s="371"/>
      <c r="B2" s="370"/>
      <c r="C2" s="370"/>
      <c r="D2" s="370"/>
      <c r="E2" s="370"/>
      <c r="F2" s="370"/>
    </row>
    <row r="3" spans="1:13" ht="27" customHeight="1">
      <c r="A3" s="1235" t="s">
        <v>53</v>
      </c>
      <c r="B3" s="1235" t="s">
        <v>89</v>
      </c>
      <c r="C3" s="1240" t="s">
        <v>59</v>
      </c>
      <c r="D3" s="1241"/>
      <c r="E3" s="1242"/>
      <c r="F3" s="1237" t="s">
        <v>90</v>
      </c>
      <c r="G3" s="1238"/>
    </row>
    <row r="4" spans="1:13" ht="32.25" customHeight="1" thickBot="1">
      <c r="A4" s="1236"/>
      <c r="B4" s="1236"/>
      <c r="C4" s="945">
        <v>45515</v>
      </c>
      <c r="D4" s="946">
        <v>45508</v>
      </c>
      <c r="E4" s="946">
        <v>45151</v>
      </c>
      <c r="F4" s="947" t="s">
        <v>239</v>
      </c>
      <c r="G4" s="948" t="s">
        <v>91</v>
      </c>
    </row>
    <row r="5" spans="1:13" ht="29.25" customHeight="1">
      <c r="A5" s="713" t="s">
        <v>95</v>
      </c>
      <c r="B5" s="714" t="s">
        <v>224</v>
      </c>
      <c r="C5" s="949" t="s">
        <v>509</v>
      </c>
      <c r="D5" s="950" t="s">
        <v>509</v>
      </c>
      <c r="E5" s="950" t="s">
        <v>509</v>
      </c>
      <c r="F5" s="951" t="s">
        <v>72</v>
      </c>
      <c r="G5" s="952" t="s">
        <v>72</v>
      </c>
      <c r="I5" s="366"/>
      <c r="M5" s="366"/>
    </row>
    <row r="6" spans="1:13" ht="28.5" customHeight="1" thickBot="1">
      <c r="A6" s="715" t="s">
        <v>96</v>
      </c>
      <c r="B6" s="716" t="s">
        <v>224</v>
      </c>
      <c r="C6" s="953" t="s">
        <v>509</v>
      </c>
      <c r="D6" s="954" t="s">
        <v>509</v>
      </c>
      <c r="E6" s="954" t="s">
        <v>509</v>
      </c>
      <c r="F6" s="955" t="s">
        <v>72</v>
      </c>
      <c r="G6" s="956" t="s">
        <v>72</v>
      </c>
    </row>
    <row r="7" spans="1:13" ht="32.25" customHeight="1" thickBot="1">
      <c r="A7" s="717" t="s">
        <v>92</v>
      </c>
      <c r="B7" s="718" t="s">
        <v>93</v>
      </c>
      <c r="C7" s="953" t="s">
        <v>509</v>
      </c>
      <c r="D7" s="957" t="s">
        <v>509</v>
      </c>
      <c r="E7" s="957" t="s">
        <v>509</v>
      </c>
      <c r="F7" s="958" t="s">
        <v>72</v>
      </c>
      <c r="G7" s="959" t="s">
        <v>72</v>
      </c>
    </row>
    <row r="8" spans="1:13" ht="15.5">
      <c r="A8" s="110"/>
      <c r="B8" s="111"/>
      <c r="D8" s="101"/>
      <c r="E8" s="102"/>
      <c r="F8" s="103"/>
      <c r="G8" s="103"/>
    </row>
    <row r="9" spans="1:13" ht="19.5" customHeight="1">
      <c r="A9" s="465" t="s">
        <v>38</v>
      </c>
      <c r="B9" s="357"/>
    </row>
    <row r="10" spans="1:13" ht="13">
      <c r="A10" s="466" t="s">
        <v>512</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I8" sqref="I8"/>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24" ht="27.75" customHeight="1">
      <c r="A1" s="363" t="s">
        <v>536</v>
      </c>
      <c r="B1" s="364"/>
      <c r="C1" s="364"/>
      <c r="D1" s="364"/>
      <c r="E1" s="364"/>
      <c r="F1" s="364"/>
      <c r="G1" s="364"/>
      <c r="H1" s="364"/>
      <c r="I1" s="364"/>
      <c r="J1" s="364"/>
      <c r="K1" s="364"/>
      <c r="L1" s="364"/>
      <c r="M1" s="364"/>
      <c r="N1" s="364"/>
    </row>
    <row r="2" spans="1:24" ht="21">
      <c r="A2" s="365" t="s">
        <v>386</v>
      </c>
      <c r="B2" s="364"/>
      <c r="C2" s="364"/>
      <c r="D2" s="364"/>
      <c r="E2" s="364"/>
      <c r="F2" s="364"/>
      <c r="G2" s="364"/>
      <c r="H2" s="364"/>
      <c r="I2" s="364"/>
      <c r="J2" s="364"/>
      <c r="K2" s="364"/>
      <c r="L2" s="364"/>
      <c r="M2" s="364"/>
      <c r="N2" s="364"/>
    </row>
    <row r="3" spans="1:24" ht="25.5" customHeight="1" thickBot="1">
      <c r="A3" s="371"/>
      <c r="B3" s="366"/>
      <c r="C3" s="367"/>
      <c r="D3" s="367"/>
      <c r="E3" s="367"/>
      <c r="F3" s="367"/>
      <c r="G3" s="367"/>
      <c r="H3" s="367"/>
    </row>
    <row r="4" spans="1:24" ht="25" customHeight="1">
      <c r="B4" s="1243" t="s">
        <v>94</v>
      </c>
      <c r="C4" s="1245" t="s">
        <v>387</v>
      </c>
      <c r="D4" s="1246"/>
      <c r="E4" s="1247" t="s">
        <v>388</v>
      </c>
      <c r="F4" s="368"/>
    </row>
    <row r="5" spans="1:24" ht="25" customHeight="1" thickBot="1">
      <c r="B5" s="1244"/>
      <c r="C5" s="915">
        <v>45515</v>
      </c>
      <c r="D5" s="916">
        <v>45508</v>
      </c>
      <c r="E5" s="1248"/>
    </row>
    <row r="6" spans="1:24" ht="25" customHeight="1" thickBot="1">
      <c r="B6" s="1249" t="s">
        <v>404</v>
      </c>
      <c r="C6" s="1250"/>
      <c r="D6" s="1250"/>
      <c r="E6" s="1251"/>
    </row>
    <row r="7" spans="1:24" ht="25" customHeight="1">
      <c r="B7" s="917" t="s">
        <v>433</v>
      </c>
      <c r="C7" s="939" t="s">
        <v>509</v>
      </c>
      <c r="D7" s="940" t="s">
        <v>509</v>
      </c>
      <c r="E7" s="941" t="s">
        <v>72</v>
      </c>
    </row>
    <row r="8" spans="1:24" ht="25" customHeight="1">
      <c r="B8" s="918" t="s">
        <v>405</v>
      </c>
      <c r="C8" s="919">
        <v>35.85</v>
      </c>
      <c r="D8" s="920">
        <v>35.130000000000003</v>
      </c>
      <c r="E8" s="921">
        <v>2.0495303159692537</v>
      </c>
      <c r="G8" s="366"/>
      <c r="H8" s="366"/>
      <c r="I8" s="366"/>
      <c r="J8" s="366"/>
    </row>
    <row r="9" spans="1:24" ht="25" customHeight="1" thickBot="1">
      <c r="B9" s="922" t="s">
        <v>406</v>
      </c>
      <c r="C9" s="923">
        <v>22.22</v>
      </c>
      <c r="D9" s="924">
        <v>22.34</v>
      </c>
      <c r="E9" s="925">
        <v>-0.53715308863026412</v>
      </c>
      <c r="G9" s="366"/>
      <c r="H9" s="366"/>
      <c r="I9" s="366"/>
      <c r="J9" s="366"/>
    </row>
    <row r="10" spans="1:24" ht="25.5" customHeight="1" thickBot="1">
      <c r="B10" s="1252" t="s">
        <v>407</v>
      </c>
      <c r="C10" s="1250"/>
      <c r="D10" s="1250"/>
      <c r="E10" s="1251"/>
    </row>
    <row r="11" spans="1:24" ht="20.25" customHeight="1" thickBot="1">
      <c r="B11" s="926" t="s">
        <v>405</v>
      </c>
      <c r="C11" s="927">
        <v>32.31</v>
      </c>
      <c r="D11" s="928">
        <v>32.14</v>
      </c>
      <c r="E11" s="929">
        <v>0.52893590541381985</v>
      </c>
    </row>
    <row r="12" spans="1:24" ht="15.5">
      <c r="B12" s="369" t="s">
        <v>508</v>
      </c>
    </row>
    <row r="16" spans="1:24" ht="18.5">
      <c r="R16" s="366"/>
      <c r="S16" s="366"/>
      <c r="T16" s="366"/>
      <c r="U16" s="366"/>
      <c r="V16" s="366"/>
      <c r="W16" s="755"/>
      <c r="X16" s="755"/>
    </row>
    <row r="17" spans="18:22" ht="18.5">
      <c r="R17" s="370"/>
      <c r="S17" s="370"/>
      <c r="T17" s="370"/>
      <c r="U17" s="370"/>
      <c r="V17" s="37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_2" securityDescriptor="O:WDG:WDD:(A;;CC;;;S-1-5-21-1781606863-262435437-1199761441-1123)"/>
    <protectedRange sqref="D7:D8" name="Zakres1_3_5_2"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AD33" sqref="AD33"/>
    </sheetView>
  </sheetViews>
  <sheetFormatPr defaultColWidth="9.453125" defaultRowHeight="13"/>
  <cols>
    <col min="1" max="1" width="17.453125" style="205" customWidth="1"/>
    <col min="2" max="2" width="1" style="205" customWidth="1"/>
    <col min="3" max="7" width="7.453125" style="205" customWidth="1"/>
    <col min="8" max="8" width="7.5429687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0" t="s">
        <v>374</v>
      </c>
      <c r="B1" s="501"/>
      <c r="C1" s="501"/>
      <c r="D1" s="502"/>
      <c r="E1" s="502"/>
      <c r="F1" s="501"/>
      <c r="G1" s="501"/>
      <c r="H1" s="501"/>
      <c r="I1" s="501"/>
      <c r="J1" s="501"/>
      <c r="K1" s="501"/>
      <c r="L1" s="501"/>
      <c r="M1" s="501"/>
      <c r="N1" s="501"/>
      <c r="O1" s="501"/>
      <c r="P1" s="501"/>
      <c r="Q1" s="501"/>
      <c r="R1" s="501"/>
      <c r="S1" s="501"/>
      <c r="T1" s="501"/>
      <c r="U1" s="501"/>
      <c r="V1" s="501"/>
      <c r="W1" s="501"/>
      <c r="X1" s="501"/>
      <c r="Y1" s="501"/>
      <c r="Z1" s="503"/>
      <c r="AA1" s="503" t="s">
        <v>379</v>
      </c>
      <c r="AD1" s="196">
        <v>1</v>
      </c>
      <c r="AE1" s="196">
        <v>0</v>
      </c>
      <c r="AF1" s="196"/>
      <c r="AG1" s="196">
        <v>0</v>
      </c>
      <c r="AH1" s="196">
        <v>0</v>
      </c>
      <c r="AI1" s="196">
        <v>0</v>
      </c>
    </row>
    <row r="2" spans="1:35" s="198" customFormat="1" ht="18" customHeight="1">
      <c r="A2" s="504"/>
      <c r="B2" s="505"/>
      <c r="C2" s="505"/>
      <c r="D2" s="506"/>
      <c r="E2" s="506"/>
      <c r="F2" s="505"/>
      <c r="G2" s="505"/>
      <c r="H2" s="505"/>
      <c r="I2" s="505"/>
      <c r="J2" s="505"/>
      <c r="K2" s="505"/>
      <c r="L2" s="505"/>
      <c r="M2" s="505"/>
      <c r="N2" s="505"/>
      <c r="O2" s="505"/>
      <c r="P2" s="505"/>
      <c r="Q2" s="505"/>
      <c r="R2" s="505"/>
      <c r="S2" s="505"/>
      <c r="T2" s="505"/>
      <c r="U2" s="505"/>
      <c r="V2" s="505"/>
      <c r="W2" s="505"/>
      <c r="X2" s="505"/>
      <c r="Y2" s="505"/>
      <c r="Z2" s="197"/>
      <c r="AA2" s="507" t="s">
        <v>526</v>
      </c>
      <c r="AD2" s="199"/>
      <c r="AF2" s="200"/>
    </row>
    <row r="3" spans="1:35" s="195" customFormat="1" ht="15" customHeight="1">
      <c r="A3" s="201"/>
      <c r="B3" s="202"/>
      <c r="C3" s="203"/>
      <c r="D3" s="719"/>
      <c r="E3" s="719"/>
      <c r="F3" s="203"/>
      <c r="G3" s="203"/>
      <c r="H3" s="203"/>
      <c r="I3" s="203"/>
      <c r="J3" s="203"/>
      <c r="K3" s="203"/>
      <c r="L3" s="203"/>
      <c r="M3" s="203"/>
      <c r="N3" s="203"/>
      <c r="Y3" s="204"/>
      <c r="Z3" s="205"/>
      <c r="AA3" s="206"/>
    </row>
    <row r="4" spans="1:35" ht="14.5">
      <c r="A4" s="201"/>
      <c r="Y4" s="1258">
        <v>29</v>
      </c>
      <c r="Z4" s="1258"/>
      <c r="AA4" s="1258"/>
    </row>
    <row r="5" spans="1:35" ht="15.5">
      <c r="A5" s="508" t="s">
        <v>527</v>
      </c>
      <c r="B5" s="207"/>
      <c r="C5" s="207"/>
      <c r="D5" s="207"/>
      <c r="E5" s="207"/>
      <c r="F5" s="207"/>
      <c r="G5" s="207"/>
      <c r="H5" s="207"/>
      <c r="I5" s="207"/>
      <c r="J5" s="207"/>
      <c r="Y5" s="934"/>
      <c r="Z5" s="1005" t="s">
        <v>380</v>
      </c>
      <c r="AA5" s="1006">
        <v>45488</v>
      </c>
      <c r="AE5"/>
      <c r="AF5"/>
      <c r="AG5"/>
      <c r="AH5"/>
      <c r="AI5"/>
    </row>
    <row r="6" spans="1:35">
      <c r="Y6" s="934"/>
      <c r="Z6" s="1007" t="s">
        <v>381</v>
      </c>
      <c r="AA6" s="1008">
        <v>45494</v>
      </c>
      <c r="AE6"/>
      <c r="AF6"/>
      <c r="AG6"/>
      <c r="AH6"/>
      <c r="AI6"/>
    </row>
    <row r="7" spans="1:35" s="207" customFormat="1" ht="15.5">
      <c r="A7" s="1259" t="s">
        <v>382</v>
      </c>
      <c r="B7" s="1259"/>
      <c r="C7" s="1259"/>
      <c r="D7" s="1259"/>
      <c r="E7" s="1259"/>
      <c r="F7" s="1259"/>
      <c r="G7" s="1259"/>
      <c r="H7" s="1259"/>
      <c r="I7" s="1259"/>
      <c r="J7" s="1259"/>
      <c r="K7" s="1259"/>
      <c r="L7" s="1259"/>
      <c r="M7" s="1259"/>
      <c r="N7" s="1259"/>
      <c r="O7" s="1259"/>
      <c r="P7" s="1259"/>
      <c r="Q7" s="1259"/>
      <c r="R7" s="1259"/>
      <c r="S7" s="1259"/>
      <c r="T7" s="1259"/>
      <c r="U7" s="1259"/>
      <c r="V7" s="1259"/>
      <c r="W7" s="1259"/>
      <c r="X7" s="1259"/>
      <c r="Y7" s="1259"/>
      <c r="Z7" s="1259"/>
      <c r="AA7" s="1009"/>
      <c r="AB7" s="1010"/>
      <c r="AC7" s="1010"/>
      <c r="AD7" s="1010"/>
      <c r="AE7"/>
      <c r="AF7"/>
      <c r="AG7"/>
      <c r="AH7"/>
      <c r="AI7"/>
    </row>
    <row r="8" spans="1:35" s="207" customFormat="1" ht="15.5">
      <c r="A8" s="1259" t="s">
        <v>383</v>
      </c>
      <c r="B8" s="1259"/>
      <c r="C8" s="1259"/>
      <c r="D8" s="1259"/>
      <c r="E8" s="1259"/>
      <c r="F8" s="1259"/>
      <c r="G8" s="1259"/>
      <c r="H8" s="1259"/>
      <c r="I8" s="1259"/>
      <c r="J8" s="1259"/>
      <c r="K8" s="1259"/>
      <c r="L8" s="1259"/>
      <c r="M8" s="1259"/>
      <c r="N8" s="1259"/>
      <c r="O8" s="1259"/>
      <c r="P8" s="1259"/>
      <c r="Q8" s="1259"/>
      <c r="R8" s="1259"/>
      <c r="S8" s="1259"/>
      <c r="T8" s="1259"/>
      <c r="U8" s="1259"/>
      <c r="V8" s="1259"/>
      <c r="W8" s="1259"/>
      <c r="X8" s="1259"/>
      <c r="Y8" s="1259"/>
      <c r="Z8" s="1259"/>
      <c r="AA8" s="1009"/>
      <c r="AB8" s="1010"/>
      <c r="AC8" s="1010"/>
      <c r="AD8" s="1010"/>
      <c r="AE8"/>
      <c r="AF8"/>
      <c r="AG8"/>
      <c r="AH8"/>
      <c r="AI8"/>
    </row>
    <row r="9" spans="1:35" s="207" customFormat="1" ht="13.5" thickBot="1">
      <c r="A9" s="1011"/>
      <c r="B9" s="1011"/>
      <c r="C9" s="1012"/>
      <c r="D9" s="1012"/>
      <c r="E9" s="1012"/>
      <c r="F9" s="1012"/>
      <c r="G9" s="1012"/>
      <c r="H9" s="1013"/>
      <c r="I9" s="1012"/>
      <c r="J9" s="1012"/>
      <c r="K9" s="1012"/>
      <c r="L9" s="1012"/>
      <c r="M9" s="1012"/>
      <c r="N9" s="1012"/>
      <c r="O9" s="1012"/>
      <c r="P9" s="1012"/>
      <c r="Q9" s="1012"/>
      <c r="R9" s="1012"/>
      <c r="S9" s="1012"/>
      <c r="T9" s="1012"/>
      <c r="U9" s="1012"/>
      <c r="V9" s="1012"/>
      <c r="W9" s="1012"/>
      <c r="X9" s="1012"/>
      <c r="Y9" s="1012"/>
      <c r="Z9" s="1011"/>
      <c r="AA9" s="1011"/>
      <c r="AB9" s="1010"/>
      <c r="AC9" s="1010"/>
      <c r="AD9" s="1010"/>
      <c r="AE9"/>
      <c r="AF9"/>
      <c r="AG9"/>
      <c r="AH9"/>
      <c r="AI9"/>
    </row>
    <row r="10" spans="1:35" s="207" customFormat="1" ht="13.5" thickBot="1">
      <c r="A10" s="1014" t="s">
        <v>270</v>
      </c>
      <c r="B10" s="1011"/>
      <c r="C10" s="1260" t="s">
        <v>321</v>
      </c>
      <c r="D10" s="1261"/>
      <c r="E10" s="1261"/>
      <c r="F10" s="1261"/>
      <c r="G10" s="1261"/>
      <c r="H10" s="1262"/>
      <c r="I10" s="1012"/>
      <c r="J10" s="1260" t="s">
        <v>322</v>
      </c>
      <c r="K10" s="1261"/>
      <c r="L10" s="1261"/>
      <c r="M10" s="1261"/>
      <c r="N10" s="1261"/>
      <c r="O10" s="1262"/>
      <c r="P10" s="1012"/>
      <c r="Q10" s="1260" t="s">
        <v>323</v>
      </c>
      <c r="R10" s="1261"/>
      <c r="S10" s="1261"/>
      <c r="T10" s="1261"/>
      <c r="U10" s="1261"/>
      <c r="V10" s="1262"/>
      <c r="W10" s="1012"/>
      <c r="X10" s="1263" t="s">
        <v>324</v>
      </c>
      <c r="Y10" s="1264"/>
      <c r="Z10" s="1264"/>
      <c r="AA10" s="1265"/>
      <c r="AB10" s="1010"/>
      <c r="AC10" s="1010"/>
      <c r="AD10" s="1010"/>
      <c r="AE10"/>
      <c r="AF10"/>
      <c r="AG10"/>
      <c r="AH10"/>
      <c r="AI10"/>
    </row>
    <row r="11" spans="1:35" s="207" customFormat="1" ht="12" customHeight="1">
      <c r="A11" s="1011"/>
      <c r="B11" s="1011"/>
      <c r="C11" s="1253" t="s">
        <v>271</v>
      </c>
      <c r="D11" s="1253" t="s">
        <v>272</v>
      </c>
      <c r="E11" s="1253" t="s">
        <v>273</v>
      </c>
      <c r="F11" s="1253" t="s">
        <v>274</v>
      </c>
      <c r="G11" s="1016" t="s">
        <v>316</v>
      </c>
      <c r="H11" s="1017"/>
      <c r="I11" s="1012"/>
      <c r="J11" s="1257" t="s">
        <v>275</v>
      </c>
      <c r="K11" s="1257" t="s">
        <v>276</v>
      </c>
      <c r="L11" s="1257" t="s">
        <v>277</v>
      </c>
      <c r="M11" s="1257" t="s">
        <v>274</v>
      </c>
      <c r="N11" s="1016" t="s">
        <v>316</v>
      </c>
      <c r="O11" s="1016"/>
      <c r="P11" s="1012"/>
      <c r="Q11" s="1253" t="s">
        <v>271</v>
      </c>
      <c r="R11" s="1253" t="s">
        <v>272</v>
      </c>
      <c r="S11" s="1253" t="s">
        <v>273</v>
      </c>
      <c r="T11" s="1253" t="s">
        <v>274</v>
      </c>
      <c r="U11" s="1016" t="s">
        <v>316</v>
      </c>
      <c r="V11" s="1017"/>
      <c r="W11" s="1012"/>
      <c r="X11" s="1255" t="s">
        <v>278</v>
      </c>
      <c r="Y11" s="1019" t="s">
        <v>279</v>
      </c>
      <c r="Z11" s="1016" t="s">
        <v>316</v>
      </c>
      <c r="AA11" s="1016"/>
      <c r="AB11" s="1010"/>
      <c r="AC11" s="1010"/>
      <c r="AD11" s="1010"/>
      <c r="AE11"/>
      <c r="AF11"/>
      <c r="AG11"/>
      <c r="AH11"/>
      <c r="AI11"/>
    </row>
    <row r="12" spans="1:35" s="207" customFormat="1" ht="12" customHeight="1" thickBot="1">
      <c r="A12" s="1020" t="s">
        <v>317</v>
      </c>
      <c r="B12" s="1011"/>
      <c r="C12" s="1254"/>
      <c r="D12" s="1254"/>
      <c r="E12" s="1254"/>
      <c r="F12" s="1254"/>
      <c r="G12" s="1021" t="s">
        <v>318</v>
      </c>
      <c r="H12" s="1022" t="s">
        <v>280</v>
      </c>
      <c r="I12" s="1023"/>
      <c r="J12" s="1254"/>
      <c r="K12" s="1254"/>
      <c r="L12" s="1254"/>
      <c r="M12" s="1254"/>
      <c r="N12" s="1021" t="s">
        <v>318</v>
      </c>
      <c r="O12" s="1022" t="s">
        <v>280</v>
      </c>
      <c r="P12" s="1011"/>
      <c r="Q12" s="1254"/>
      <c r="R12" s="1254"/>
      <c r="S12" s="1254"/>
      <c r="T12" s="1254"/>
      <c r="U12" s="1021" t="s">
        <v>318</v>
      </c>
      <c r="V12" s="1022" t="s">
        <v>280</v>
      </c>
      <c r="W12" s="1011"/>
      <c r="X12" s="1256"/>
      <c r="Y12" s="1024" t="s">
        <v>281</v>
      </c>
      <c r="Z12" s="1021" t="s">
        <v>318</v>
      </c>
      <c r="AA12" s="1021" t="s">
        <v>280</v>
      </c>
      <c r="AB12" s="1010"/>
      <c r="AC12" s="1010"/>
      <c r="AD12" s="1010"/>
      <c r="AE12" s="1010"/>
    </row>
    <row r="13" spans="1:35" s="207" customFormat="1" ht="15.5" thickBot="1">
      <c r="A13" s="1025" t="s">
        <v>319</v>
      </c>
      <c r="B13" s="1011"/>
      <c r="C13" s="1026">
        <v>503.47500000000002</v>
      </c>
      <c r="D13" s="1027">
        <v>497.09500000000003</v>
      </c>
      <c r="E13" s="1028"/>
      <c r="F13" s="1029">
        <v>496.54899999999998</v>
      </c>
      <c r="G13" s="208">
        <v>-3.1580000000000155</v>
      </c>
      <c r="H13" s="209">
        <v>-6.3197033461608321E-3</v>
      </c>
      <c r="I13" s="1023"/>
      <c r="J13" s="1026">
        <v>389.22500000000002</v>
      </c>
      <c r="K13" s="1027">
        <v>512.71799999999996</v>
      </c>
      <c r="L13" s="1028">
        <v>525.92200000000003</v>
      </c>
      <c r="M13" s="1029">
        <v>518.58699999999999</v>
      </c>
      <c r="N13" s="208">
        <v>-4.5950000000000273</v>
      </c>
      <c r="O13" s="209">
        <v>-8.7827945151018882E-3</v>
      </c>
      <c r="P13" s="1011"/>
      <c r="Q13" s="1026">
        <v>526.37599999999998</v>
      </c>
      <c r="R13" s="1027">
        <v>520.83000000000004</v>
      </c>
      <c r="S13" s="1028"/>
      <c r="T13" s="1029">
        <v>509.38499999999999</v>
      </c>
      <c r="U13" s="208">
        <v>2.9979999999999905</v>
      </c>
      <c r="V13" s="209">
        <v>5.9203731533392645E-3</v>
      </c>
      <c r="W13" s="1011"/>
      <c r="X13" s="1030">
        <v>501.72770000000003</v>
      </c>
      <c r="Y13" s="240">
        <v>225.59698741007196</v>
      </c>
      <c r="Z13" s="208">
        <v>-2.0983999999999696</v>
      </c>
      <c r="AA13" s="209">
        <v>-4.1649291293165414E-3</v>
      </c>
      <c r="AB13" s="1010"/>
      <c r="AC13" s="1010"/>
      <c r="AD13" s="1010"/>
      <c r="AE13" s="1010"/>
      <c r="AF13" s="210"/>
    </row>
    <row r="14" spans="1:35" s="207" customFormat="1" ht="2.15" customHeight="1">
      <c r="A14" s="1031"/>
      <c r="B14" s="1011"/>
      <c r="C14" s="1031"/>
      <c r="D14" s="1012"/>
      <c r="E14" s="1012"/>
      <c r="F14" s="1012"/>
      <c r="G14" s="1012"/>
      <c r="H14" s="211"/>
      <c r="I14" s="1012"/>
      <c r="J14" s="1012"/>
      <c r="K14" s="1012"/>
      <c r="L14" s="1012"/>
      <c r="M14" s="1012"/>
      <c r="N14" s="1012"/>
      <c r="O14" s="212"/>
      <c r="P14" s="1011"/>
      <c r="Q14" s="1031"/>
      <c r="R14" s="1012"/>
      <c r="S14" s="1012"/>
      <c r="T14" s="1012"/>
      <c r="U14" s="1012"/>
      <c r="V14" s="211"/>
      <c r="W14" s="1011"/>
      <c r="X14" s="1032"/>
      <c r="Y14" s="1033"/>
      <c r="Z14" s="1031"/>
      <c r="AA14" s="1031"/>
      <c r="AB14" s="1010"/>
      <c r="AC14" s="1010"/>
      <c r="AD14" s="1010"/>
      <c r="AE14" s="1010"/>
    </row>
    <row r="15" spans="1:35" s="207" customFormat="1" ht="2.9" customHeight="1">
      <c r="A15" s="1034"/>
      <c r="B15" s="1011"/>
      <c r="C15" s="1034"/>
      <c r="D15" s="1034"/>
      <c r="E15" s="1034"/>
      <c r="F15" s="1034"/>
      <c r="G15" s="213"/>
      <c r="H15" s="214"/>
      <c r="I15" s="1034"/>
      <c r="J15" s="1034"/>
      <c r="K15" s="1034"/>
      <c r="L15" s="1034"/>
      <c r="M15" s="1034"/>
      <c r="N15" s="1034"/>
      <c r="O15" s="215"/>
      <c r="P15" s="1034"/>
      <c r="Q15" s="1034"/>
      <c r="R15" s="1034"/>
      <c r="S15" s="1034"/>
      <c r="T15" s="1034"/>
      <c r="U15" s="213"/>
      <c r="V15" s="214"/>
      <c r="W15" s="1034"/>
      <c r="X15" s="1034"/>
      <c r="Y15" s="1034"/>
      <c r="Z15" s="1035"/>
      <c r="AA15" s="1035"/>
      <c r="AB15" s="1010"/>
      <c r="AC15" s="1010"/>
      <c r="AD15" s="1010"/>
      <c r="AE15" s="1010"/>
    </row>
    <row r="16" spans="1:35" s="207" customFormat="1" ht="13.5" thickBot="1">
      <c r="A16" s="1034"/>
      <c r="B16" s="1011"/>
      <c r="C16" s="1015" t="s">
        <v>282</v>
      </c>
      <c r="D16" s="1015" t="s">
        <v>283</v>
      </c>
      <c r="E16" s="1015" t="s">
        <v>284</v>
      </c>
      <c r="F16" s="1015" t="s">
        <v>285</v>
      </c>
      <c r="G16" s="1015"/>
      <c r="H16" s="216"/>
      <c r="I16" s="1012"/>
      <c r="J16" s="1015" t="s">
        <v>282</v>
      </c>
      <c r="K16" s="1015" t="s">
        <v>283</v>
      </c>
      <c r="L16" s="1015" t="s">
        <v>284</v>
      </c>
      <c r="M16" s="1015" t="s">
        <v>285</v>
      </c>
      <c r="N16" s="1036"/>
      <c r="O16" s="217"/>
      <c r="P16" s="1012"/>
      <c r="Q16" s="1015" t="s">
        <v>282</v>
      </c>
      <c r="R16" s="1015" t="s">
        <v>283</v>
      </c>
      <c r="S16" s="1015" t="s">
        <v>284</v>
      </c>
      <c r="T16" s="1015" t="s">
        <v>285</v>
      </c>
      <c r="U16" s="1015"/>
      <c r="V16" s="216"/>
      <c r="W16" s="1011"/>
      <c r="X16" s="1018" t="s">
        <v>278</v>
      </c>
      <c r="Y16" s="1012"/>
      <c r="Z16" s="1035"/>
      <c r="AA16" s="1035"/>
      <c r="AB16" s="1010"/>
      <c r="AC16" s="1010"/>
      <c r="AD16" s="1010"/>
      <c r="AE16" s="1010"/>
    </row>
    <row r="17" spans="1:31" s="207" customFormat="1">
      <c r="A17" s="1037" t="s">
        <v>286</v>
      </c>
      <c r="B17" s="1011"/>
      <c r="C17" s="1038">
        <v>488.09660000000002</v>
      </c>
      <c r="D17" s="1039">
        <v>441.8288</v>
      </c>
      <c r="E17" s="1039" t="s">
        <v>331</v>
      </c>
      <c r="F17" s="1040">
        <v>481.96420000000001</v>
      </c>
      <c r="G17" s="218">
        <v>2.4872000000000298</v>
      </c>
      <c r="H17" s="219">
        <v>5.187318682648101E-3</v>
      </c>
      <c r="I17" s="1041"/>
      <c r="J17" s="1038" t="s">
        <v>331</v>
      </c>
      <c r="K17" s="1039" t="s">
        <v>331</v>
      </c>
      <c r="L17" s="1039" t="s">
        <v>331</v>
      </c>
      <c r="M17" s="1040" t="s">
        <v>331</v>
      </c>
      <c r="N17" s="218"/>
      <c r="O17" s="219"/>
      <c r="P17" s="1011"/>
      <c r="Q17" s="1038" t="s">
        <v>331</v>
      </c>
      <c r="R17" s="1039" t="s">
        <v>331</v>
      </c>
      <c r="S17" s="1039" t="s">
        <v>331</v>
      </c>
      <c r="T17" s="1040" t="s">
        <v>331</v>
      </c>
      <c r="U17" s="218" t="s">
        <v>331</v>
      </c>
      <c r="V17" s="220" t="s">
        <v>331</v>
      </c>
      <c r="W17" s="1011"/>
      <c r="X17" s="1042">
        <v>481.96420000000001</v>
      </c>
      <c r="Y17" s="1043"/>
      <c r="Z17" s="221">
        <v>2.4872000000000298</v>
      </c>
      <c r="AA17" s="220">
        <v>5.187318682648101E-3</v>
      </c>
      <c r="AB17" s="1044"/>
      <c r="AC17" s="1044"/>
      <c r="AD17" s="1044"/>
      <c r="AE17" s="1044"/>
    </row>
    <row r="18" spans="1:31" s="207" customFormat="1">
      <c r="A18" s="1045" t="s">
        <v>287</v>
      </c>
      <c r="B18" s="1011"/>
      <c r="C18" s="1046" t="s">
        <v>331</v>
      </c>
      <c r="D18" s="1047">
        <v>509.96010000000001</v>
      </c>
      <c r="E18" s="1047" t="s">
        <v>331</v>
      </c>
      <c r="F18" s="1048">
        <v>509.96010000000001</v>
      </c>
      <c r="G18" s="222"/>
      <c r="H18" s="223">
        <v>0</v>
      </c>
      <c r="I18" s="1041"/>
      <c r="J18" s="1046" t="s">
        <v>331</v>
      </c>
      <c r="K18" s="1047" t="s">
        <v>331</v>
      </c>
      <c r="L18" s="1047" t="s">
        <v>331</v>
      </c>
      <c r="M18" s="1048" t="s">
        <v>331</v>
      </c>
      <c r="N18" s="222" t="s">
        <v>331</v>
      </c>
      <c r="O18" s="224" t="s">
        <v>331</v>
      </c>
      <c r="P18" s="1011"/>
      <c r="Q18" s="1046" t="s">
        <v>331</v>
      </c>
      <c r="R18" s="1047" t="s">
        <v>331</v>
      </c>
      <c r="S18" s="1047" t="s">
        <v>331</v>
      </c>
      <c r="T18" s="1048" t="s">
        <v>331</v>
      </c>
      <c r="U18" s="222" t="s">
        <v>331</v>
      </c>
      <c r="V18" s="224" t="s">
        <v>331</v>
      </c>
      <c r="W18" s="1011"/>
      <c r="X18" s="1049">
        <v>509.96010000000001</v>
      </c>
      <c r="Y18" s="1012"/>
      <c r="Z18" s="225" t="s">
        <v>331</v>
      </c>
      <c r="AA18" s="224" t="s">
        <v>331</v>
      </c>
      <c r="AB18" s="1044"/>
      <c r="AC18" s="1044"/>
      <c r="AD18" s="1044"/>
      <c r="AE18" s="1044"/>
    </row>
    <row r="19" spans="1:31" s="207" customFormat="1">
      <c r="A19" s="1045" t="s">
        <v>288</v>
      </c>
      <c r="B19" s="1011"/>
      <c r="C19" s="1046">
        <v>454.33390000000003</v>
      </c>
      <c r="D19" s="1047">
        <v>457.4409</v>
      </c>
      <c r="E19" s="1047" t="s">
        <v>459</v>
      </c>
      <c r="F19" s="1048" t="s">
        <v>459</v>
      </c>
      <c r="G19" s="222" t="s">
        <v>331</v>
      </c>
      <c r="H19" s="223" t="s">
        <v>331</v>
      </c>
      <c r="I19" s="1041"/>
      <c r="J19" s="1046" t="s">
        <v>331</v>
      </c>
      <c r="K19" s="1047" t="s">
        <v>331</v>
      </c>
      <c r="L19" s="1047" t="s">
        <v>331</v>
      </c>
      <c r="M19" s="1048" t="s">
        <v>331</v>
      </c>
      <c r="N19" s="222" t="s">
        <v>331</v>
      </c>
      <c r="O19" s="224" t="s">
        <v>331</v>
      </c>
      <c r="P19" s="1011"/>
      <c r="Q19" s="1046" t="s">
        <v>331</v>
      </c>
      <c r="R19" s="1047" t="s">
        <v>459</v>
      </c>
      <c r="S19" s="1047" t="s">
        <v>459</v>
      </c>
      <c r="T19" s="1048" t="s">
        <v>459</v>
      </c>
      <c r="U19" s="222" t="s">
        <v>331</v>
      </c>
      <c r="V19" s="224" t="s">
        <v>331</v>
      </c>
      <c r="W19" s="1011"/>
      <c r="X19" s="1049" t="s">
        <v>459</v>
      </c>
      <c r="Y19" s="1012"/>
      <c r="Z19" s="225" t="s">
        <v>331</v>
      </c>
      <c r="AA19" s="224" t="s">
        <v>331</v>
      </c>
      <c r="AB19" s="1044"/>
      <c r="AC19" s="1044"/>
      <c r="AD19" s="1044"/>
      <c r="AE19" s="1044"/>
    </row>
    <row r="20" spans="1:31" s="207" customFormat="1">
      <c r="A20" s="1045" t="s">
        <v>289</v>
      </c>
      <c r="B20" s="1011"/>
      <c r="C20" s="1046" t="s">
        <v>331</v>
      </c>
      <c r="D20" s="1047">
        <v>424.20150000000001</v>
      </c>
      <c r="E20" s="1047">
        <v>409.5523</v>
      </c>
      <c r="F20" s="1048">
        <v>416.03059999999999</v>
      </c>
      <c r="G20" s="222">
        <v>3.4762000000000057</v>
      </c>
      <c r="H20" s="223">
        <v>8.4260402991702676E-3</v>
      </c>
      <c r="I20" s="1041"/>
      <c r="J20" s="1046" t="s">
        <v>331</v>
      </c>
      <c r="K20" s="1047" t="s">
        <v>331</v>
      </c>
      <c r="L20" s="1047" t="s">
        <v>331</v>
      </c>
      <c r="M20" s="1048" t="s">
        <v>331</v>
      </c>
      <c r="N20" s="222" t="s">
        <v>331</v>
      </c>
      <c r="O20" s="224" t="s">
        <v>331</v>
      </c>
      <c r="P20" s="1011"/>
      <c r="Q20" s="1046" t="s">
        <v>331</v>
      </c>
      <c r="R20" s="1047">
        <v>465.06369999999998</v>
      </c>
      <c r="S20" s="1047">
        <v>479.56889999999999</v>
      </c>
      <c r="T20" s="1048">
        <v>474.95150000000001</v>
      </c>
      <c r="U20" s="222">
        <v>6.3500000000033197E-2</v>
      </c>
      <c r="V20" s="224">
        <v>1.3371573929021885E-4</v>
      </c>
      <c r="W20" s="1011"/>
      <c r="X20" s="1050">
        <v>459.70510000000002</v>
      </c>
      <c r="Y20" s="1011"/>
      <c r="Z20" s="225">
        <v>0.94659999999998945</v>
      </c>
      <c r="AA20" s="224">
        <v>2.0633950106645482E-3</v>
      </c>
      <c r="AB20" s="1044"/>
      <c r="AC20" s="1044"/>
      <c r="AD20" s="1044"/>
      <c r="AE20" s="1044"/>
    </row>
    <row r="21" spans="1:31" s="207" customFormat="1">
      <c r="A21" s="1045" t="s">
        <v>290</v>
      </c>
      <c r="B21" s="1011"/>
      <c r="C21" s="1046">
        <v>478.78660000000002</v>
      </c>
      <c r="D21" s="1047">
        <v>491.59809999999999</v>
      </c>
      <c r="E21" s="1047" t="s">
        <v>331</v>
      </c>
      <c r="F21" s="1048">
        <v>485.09679999999997</v>
      </c>
      <c r="G21" s="222">
        <v>-0.67650000000003274</v>
      </c>
      <c r="H21" s="223">
        <v>-1.3926249137201641E-3</v>
      </c>
      <c r="I21" s="1041"/>
      <c r="J21" s="1046" t="s">
        <v>331</v>
      </c>
      <c r="K21" s="1047" t="s">
        <v>331</v>
      </c>
      <c r="L21" s="1047" t="s">
        <v>331</v>
      </c>
      <c r="M21" s="1048" t="s">
        <v>331</v>
      </c>
      <c r="N21" s="222" t="s">
        <v>331</v>
      </c>
      <c r="O21" s="224" t="s">
        <v>331</v>
      </c>
      <c r="P21" s="1011"/>
      <c r="Q21" s="1046" t="s">
        <v>331</v>
      </c>
      <c r="R21" s="1047" t="s">
        <v>331</v>
      </c>
      <c r="S21" s="1047" t="s">
        <v>331</v>
      </c>
      <c r="T21" s="1048" t="s">
        <v>331</v>
      </c>
      <c r="U21" s="222" t="s">
        <v>331</v>
      </c>
      <c r="V21" s="224" t="s">
        <v>331</v>
      </c>
      <c r="W21" s="1011"/>
      <c r="X21" s="1050">
        <v>485.09679999999997</v>
      </c>
      <c r="Y21" s="1012"/>
      <c r="Z21" s="225">
        <v>-0.67650000000003274</v>
      </c>
      <c r="AA21" s="224">
        <v>-1.3926249137201641E-3</v>
      </c>
      <c r="AB21" s="1044"/>
      <c r="AC21" s="1044"/>
      <c r="AD21" s="1044"/>
      <c r="AE21" s="1044"/>
    </row>
    <row r="22" spans="1:31" s="207" customFormat="1">
      <c r="A22" s="1045" t="s">
        <v>291</v>
      </c>
      <c r="B22" s="1011"/>
      <c r="C22" s="1046" t="s">
        <v>331</v>
      </c>
      <c r="D22" s="1047" t="s">
        <v>459</v>
      </c>
      <c r="E22" s="1047" t="s">
        <v>331</v>
      </c>
      <c r="F22" s="1048" t="s">
        <v>459</v>
      </c>
      <c r="G22" s="236" t="s">
        <v>331</v>
      </c>
      <c r="H22" s="237" t="s">
        <v>331</v>
      </c>
      <c r="I22" s="1041"/>
      <c r="J22" s="1046" t="s">
        <v>331</v>
      </c>
      <c r="K22" s="1047" t="s">
        <v>331</v>
      </c>
      <c r="L22" s="1047" t="s">
        <v>331</v>
      </c>
      <c r="M22" s="1048" t="s">
        <v>331</v>
      </c>
      <c r="N22" s="222" t="s">
        <v>331</v>
      </c>
      <c r="O22" s="224" t="s">
        <v>331</v>
      </c>
      <c r="P22" s="1011"/>
      <c r="Q22" s="1046" t="s">
        <v>331</v>
      </c>
      <c r="R22" s="1047" t="s">
        <v>459</v>
      </c>
      <c r="S22" s="1047" t="s">
        <v>331</v>
      </c>
      <c r="T22" s="1048" t="s">
        <v>459</v>
      </c>
      <c r="U22" s="222" t="s">
        <v>331</v>
      </c>
      <c r="V22" s="224" t="s">
        <v>331</v>
      </c>
      <c r="W22" s="1011"/>
      <c r="X22" s="1050" t="s">
        <v>459</v>
      </c>
      <c r="Y22" s="1012"/>
      <c r="Z22" s="225"/>
      <c r="AA22" s="224"/>
      <c r="AB22" s="1044"/>
      <c r="AC22" s="1044"/>
      <c r="AD22" s="1044"/>
      <c r="AE22" s="1044"/>
    </row>
    <row r="23" spans="1:31" s="207" customFormat="1">
      <c r="A23" s="1045" t="s">
        <v>292</v>
      </c>
      <c r="B23" s="1011"/>
      <c r="C23" s="1051" t="s">
        <v>331</v>
      </c>
      <c r="D23" s="1052" t="s">
        <v>331</v>
      </c>
      <c r="E23" s="1052" t="s">
        <v>331</v>
      </c>
      <c r="F23" s="1053" t="s">
        <v>331</v>
      </c>
      <c r="G23" s="222"/>
      <c r="H23" s="223"/>
      <c r="I23" s="1054"/>
      <c r="J23" s="1051">
        <v>495.22570000000002</v>
      </c>
      <c r="K23" s="1052">
        <v>510.50790000000001</v>
      </c>
      <c r="L23" s="1052">
        <v>529.17600000000004</v>
      </c>
      <c r="M23" s="1053">
        <v>519.12540000000001</v>
      </c>
      <c r="N23" s="222">
        <v>-5.1093999999999369</v>
      </c>
      <c r="O23" s="224">
        <v>-9.7463960805347361E-3</v>
      </c>
      <c r="P23" s="1011"/>
      <c r="Q23" s="1051" t="s">
        <v>331</v>
      </c>
      <c r="R23" s="1052" t="s">
        <v>331</v>
      </c>
      <c r="S23" s="1052" t="s">
        <v>331</v>
      </c>
      <c r="T23" s="1053" t="s">
        <v>331</v>
      </c>
      <c r="U23" s="222" t="s">
        <v>331</v>
      </c>
      <c r="V23" s="224" t="s">
        <v>331</v>
      </c>
      <c r="W23" s="1011"/>
      <c r="X23" s="1050">
        <v>519.12540000000001</v>
      </c>
      <c r="Y23" s="1043"/>
      <c r="Z23" s="225">
        <v>-5.1093999999999369</v>
      </c>
      <c r="AA23" s="224">
        <v>-9.7463960805347361E-3</v>
      </c>
      <c r="AB23" s="1044"/>
      <c r="AC23" s="1044"/>
      <c r="AD23" s="1044"/>
      <c r="AE23" s="1044"/>
    </row>
    <row r="24" spans="1:31" s="207" customFormat="1">
      <c r="A24" s="1045" t="s">
        <v>293</v>
      </c>
      <c r="B24" s="1011"/>
      <c r="C24" s="1046" t="s">
        <v>331</v>
      </c>
      <c r="D24" s="1047">
        <v>434.33659999999998</v>
      </c>
      <c r="E24" s="1047">
        <v>451.90780000000001</v>
      </c>
      <c r="F24" s="1048">
        <v>433.86110000000002</v>
      </c>
      <c r="G24" s="222">
        <v>0</v>
      </c>
      <c r="H24" s="223">
        <v>0</v>
      </c>
      <c r="I24" s="1041"/>
      <c r="J24" s="1046" t="s">
        <v>331</v>
      </c>
      <c r="K24" s="1047" t="s">
        <v>331</v>
      </c>
      <c r="L24" s="1047" t="s">
        <v>331</v>
      </c>
      <c r="M24" s="1048" t="s">
        <v>331</v>
      </c>
      <c r="N24" s="222" t="s">
        <v>331</v>
      </c>
      <c r="O24" s="224" t="s">
        <v>331</v>
      </c>
      <c r="P24" s="1011"/>
      <c r="Q24" s="1046" t="s">
        <v>331</v>
      </c>
      <c r="R24" s="1047">
        <v>489.55720000000002</v>
      </c>
      <c r="S24" s="1047">
        <v>512.84659999999997</v>
      </c>
      <c r="T24" s="1048">
        <v>489.3218</v>
      </c>
      <c r="U24" s="222" t="s">
        <v>331</v>
      </c>
      <c r="V24" s="224" t="s">
        <v>331</v>
      </c>
      <c r="W24" s="1011"/>
      <c r="X24" s="1050">
        <v>461.97489999999999</v>
      </c>
      <c r="Y24" s="1043"/>
      <c r="Z24" s="225" t="s">
        <v>331</v>
      </c>
      <c r="AA24" s="224" t="s">
        <v>331</v>
      </c>
      <c r="AB24" s="1044"/>
      <c r="AC24" s="1044"/>
      <c r="AD24" s="1044"/>
      <c r="AE24" s="1044"/>
    </row>
    <row r="25" spans="1:31" s="207" customFormat="1">
      <c r="A25" s="1045" t="s">
        <v>294</v>
      </c>
      <c r="B25" s="1011"/>
      <c r="C25" s="1046">
        <v>521.57579999999996</v>
      </c>
      <c r="D25" s="1047">
        <v>523.67970000000003</v>
      </c>
      <c r="E25" s="1047" t="s">
        <v>331</v>
      </c>
      <c r="F25" s="1048">
        <v>522.26170000000002</v>
      </c>
      <c r="G25" s="222">
        <v>-2.8629999999999427</v>
      </c>
      <c r="H25" s="223">
        <v>-5.4520383444159881E-3</v>
      </c>
      <c r="I25" s="1041"/>
      <c r="J25" s="1046" t="s">
        <v>331</v>
      </c>
      <c r="K25" s="1047" t="s">
        <v>331</v>
      </c>
      <c r="L25" s="1047" t="s">
        <v>331</v>
      </c>
      <c r="M25" s="1048" t="s">
        <v>331</v>
      </c>
      <c r="N25" s="222" t="s">
        <v>331</v>
      </c>
      <c r="O25" s="224" t="s">
        <v>331</v>
      </c>
      <c r="P25" s="1011"/>
      <c r="Q25" s="1046">
        <v>524.49900000000002</v>
      </c>
      <c r="R25" s="1047">
        <v>537.25649999999996</v>
      </c>
      <c r="S25" s="1047">
        <v>512.84659999999997</v>
      </c>
      <c r="T25" s="1048">
        <v>532.07950000000005</v>
      </c>
      <c r="U25" s="222">
        <v>4.3345000000000482</v>
      </c>
      <c r="V25" s="224">
        <v>8.2132469279672105E-3</v>
      </c>
      <c r="W25" s="1011"/>
      <c r="X25" s="1050">
        <v>527.33979999999997</v>
      </c>
      <c r="Y25" s="1043"/>
      <c r="Z25" s="225">
        <v>0.85979999999995016</v>
      </c>
      <c r="AA25" s="224">
        <v>1.6331104695335164E-3</v>
      </c>
      <c r="AB25" s="1044"/>
      <c r="AC25" s="1044"/>
      <c r="AD25" s="1044"/>
      <c r="AE25" s="1044"/>
    </row>
    <row r="26" spans="1:31" s="207" customFormat="1">
      <c r="A26" s="1045" t="s">
        <v>295</v>
      </c>
      <c r="B26" s="1011"/>
      <c r="C26" s="1051">
        <v>509.45600000000002</v>
      </c>
      <c r="D26" s="1052">
        <v>513.72979999999995</v>
      </c>
      <c r="E26" s="1052">
        <v>500.2792</v>
      </c>
      <c r="F26" s="1053">
        <v>509.45870000000002</v>
      </c>
      <c r="G26" s="222">
        <v>-2.248299999999972</v>
      </c>
      <c r="H26" s="223">
        <v>-4.3937253154636702E-3</v>
      </c>
      <c r="I26" s="1041"/>
      <c r="J26" s="1051">
        <v>534.4828</v>
      </c>
      <c r="K26" s="1052">
        <v>527</v>
      </c>
      <c r="L26" s="1052" t="s">
        <v>94</v>
      </c>
      <c r="M26" s="1053">
        <v>515.72699999999998</v>
      </c>
      <c r="N26" s="222">
        <v>-1.8635000000000446</v>
      </c>
      <c r="O26" s="224">
        <v>-3.6003365595003167E-3</v>
      </c>
      <c r="P26" s="1011"/>
      <c r="Q26" s="1051" t="s">
        <v>331</v>
      </c>
      <c r="R26" s="1052" t="s">
        <v>331</v>
      </c>
      <c r="S26" s="1052" t="s">
        <v>331</v>
      </c>
      <c r="T26" s="1053" t="s">
        <v>331</v>
      </c>
      <c r="U26" s="222" t="s">
        <v>331</v>
      </c>
      <c r="V26" s="224" t="s">
        <v>331</v>
      </c>
      <c r="W26" s="1011"/>
      <c r="X26" s="1050">
        <v>510.39069999999998</v>
      </c>
      <c r="Y26" s="1012"/>
      <c r="Z26" s="225">
        <v>-2.1911000000000627</v>
      </c>
      <c r="AA26" s="224">
        <v>-4.2746347997530965E-3</v>
      </c>
      <c r="AB26" s="1044"/>
      <c r="AC26" s="1044"/>
      <c r="AD26" s="1044"/>
      <c r="AE26" s="1044"/>
    </row>
    <row r="27" spans="1:31" s="207" customFormat="1">
      <c r="A27" s="1045" t="s">
        <v>296</v>
      </c>
      <c r="B27" s="1011"/>
      <c r="C27" s="1051">
        <v>514.75210000000004</v>
      </c>
      <c r="D27" s="1052">
        <v>524.55999999999995</v>
      </c>
      <c r="E27" s="1052" t="s">
        <v>331</v>
      </c>
      <c r="F27" s="1053">
        <v>522.22860000000003</v>
      </c>
      <c r="G27" s="222">
        <v>-7.4453999999999496</v>
      </c>
      <c r="H27" s="223">
        <v>-1.4056570645340272E-2</v>
      </c>
      <c r="I27" s="1041"/>
      <c r="J27" s="1051" t="s">
        <v>331</v>
      </c>
      <c r="K27" s="1052" t="s">
        <v>331</v>
      </c>
      <c r="L27" s="1052" t="s">
        <v>331</v>
      </c>
      <c r="M27" s="1053" t="s">
        <v>331</v>
      </c>
      <c r="N27" s="222" t="s">
        <v>331</v>
      </c>
      <c r="O27" s="224" t="s">
        <v>331</v>
      </c>
      <c r="P27" s="1011"/>
      <c r="Q27" s="1051">
        <v>767.48580000000004</v>
      </c>
      <c r="R27" s="1052" t="s">
        <v>331</v>
      </c>
      <c r="S27" s="1052" t="s">
        <v>331</v>
      </c>
      <c r="T27" s="1053">
        <v>767.48580000000004</v>
      </c>
      <c r="U27" s="222" t="s">
        <v>331</v>
      </c>
      <c r="V27" s="224" t="s">
        <v>331</v>
      </c>
      <c r="W27" s="1011"/>
      <c r="X27" s="1050">
        <v>534.02959999999996</v>
      </c>
      <c r="Y27" s="1012"/>
      <c r="Z27" s="225">
        <v>-7.0871000000000777</v>
      </c>
      <c r="AA27" s="224">
        <v>-1.3097174786880661E-2</v>
      </c>
      <c r="AB27" s="1044"/>
      <c r="AC27" s="1044"/>
      <c r="AD27" s="1044"/>
      <c r="AE27" s="1044"/>
    </row>
    <row r="28" spans="1:31" s="207" customFormat="1">
      <c r="A28" s="1045" t="s">
        <v>297</v>
      </c>
      <c r="B28" s="1011"/>
      <c r="C28" s="1046">
        <v>531.08920000000001</v>
      </c>
      <c r="D28" s="1047">
        <v>490.11599999999999</v>
      </c>
      <c r="E28" s="1047">
        <v>461.7466</v>
      </c>
      <c r="F28" s="1048">
        <v>524.35170000000005</v>
      </c>
      <c r="G28" s="226">
        <v>-9.8734999999999218</v>
      </c>
      <c r="H28" s="223">
        <v>-1.8481906132469805E-2</v>
      </c>
      <c r="I28" s="1041"/>
      <c r="J28" s="1046" t="s">
        <v>331</v>
      </c>
      <c r="K28" s="1047" t="s">
        <v>331</v>
      </c>
      <c r="L28" s="1047" t="s">
        <v>331</v>
      </c>
      <c r="M28" s="1048" t="s">
        <v>331</v>
      </c>
      <c r="N28" s="222" t="s">
        <v>331</v>
      </c>
      <c r="O28" s="224" t="s">
        <v>331</v>
      </c>
      <c r="P28" s="1011"/>
      <c r="Q28" s="1046">
        <v>568.87860000000001</v>
      </c>
      <c r="R28" s="1047">
        <v>558.30269999999996</v>
      </c>
      <c r="S28" s="1047">
        <v>572.14739999999995</v>
      </c>
      <c r="T28" s="1048">
        <v>565.65639999999996</v>
      </c>
      <c r="U28" s="222">
        <v>-9.7771000000000186</v>
      </c>
      <c r="V28" s="224">
        <v>-1.6990842556090402E-2</v>
      </c>
      <c r="W28" s="1011"/>
      <c r="X28" s="1050">
        <v>526.96429999999998</v>
      </c>
      <c r="Y28" s="1012"/>
      <c r="Z28" s="225">
        <v>-9.8673999999999751</v>
      </c>
      <c r="AA28" s="224">
        <v>-1.8380807243685404E-2</v>
      </c>
      <c r="AB28" s="1044"/>
      <c r="AC28" s="1044"/>
      <c r="AD28" s="1044"/>
      <c r="AE28" s="1044"/>
    </row>
    <row r="29" spans="1:31" s="207" customFormat="1">
      <c r="A29" s="1045" t="s">
        <v>298</v>
      </c>
      <c r="B29" s="1011"/>
      <c r="C29" s="1046" t="s">
        <v>331</v>
      </c>
      <c r="D29" s="1047" t="s">
        <v>331</v>
      </c>
      <c r="E29" s="1047" t="s">
        <v>331</v>
      </c>
      <c r="F29" s="1048" t="s">
        <v>331</v>
      </c>
      <c r="G29" s="222">
        <v>0</v>
      </c>
      <c r="H29" s="223">
        <v>0</v>
      </c>
      <c r="I29" s="1041"/>
      <c r="J29" s="1046" t="s">
        <v>331</v>
      </c>
      <c r="K29" s="1047" t="s">
        <v>331</v>
      </c>
      <c r="L29" s="1047" t="s">
        <v>331</v>
      </c>
      <c r="M29" s="1048" t="s">
        <v>331</v>
      </c>
      <c r="N29" s="222" t="s">
        <v>331</v>
      </c>
      <c r="O29" s="224" t="s">
        <v>331</v>
      </c>
      <c r="P29" s="1011"/>
      <c r="Q29" s="1046" t="s">
        <v>331</v>
      </c>
      <c r="R29" s="1047" t="s">
        <v>331</v>
      </c>
      <c r="S29" s="1047" t="s">
        <v>331</v>
      </c>
      <c r="T29" s="1048" t="s">
        <v>331</v>
      </c>
      <c r="U29" s="222" t="s">
        <v>331</v>
      </c>
      <c r="V29" s="224" t="s">
        <v>331</v>
      </c>
      <c r="W29" s="1011"/>
      <c r="X29" s="1050" t="s">
        <v>331</v>
      </c>
      <c r="Y29" s="1043"/>
      <c r="Z29" s="225" t="s">
        <v>331</v>
      </c>
      <c r="AA29" s="224" t="s">
        <v>331</v>
      </c>
      <c r="AB29" s="1044"/>
      <c r="AC29" s="1044"/>
      <c r="AD29" s="1044"/>
      <c r="AE29" s="1044"/>
    </row>
    <row r="30" spans="1:31" s="207" customFormat="1">
      <c r="A30" s="1045" t="s">
        <v>299</v>
      </c>
      <c r="B30" s="1011"/>
      <c r="C30" s="1046" t="s">
        <v>331</v>
      </c>
      <c r="D30" s="1047">
        <v>395.01280000000003</v>
      </c>
      <c r="E30" s="1047" t="s">
        <v>331</v>
      </c>
      <c r="F30" s="1048">
        <v>395.01280000000003</v>
      </c>
      <c r="G30" s="222">
        <v>21.761000000000024</v>
      </c>
      <c r="H30" s="223">
        <v>5.8301125406495125E-2</v>
      </c>
      <c r="I30" s="1041"/>
      <c r="J30" s="1046" t="s">
        <v>331</v>
      </c>
      <c r="K30" s="1047" t="s">
        <v>331</v>
      </c>
      <c r="L30" s="1047" t="s">
        <v>331</v>
      </c>
      <c r="M30" s="1048" t="s">
        <v>331</v>
      </c>
      <c r="N30" s="222" t="s">
        <v>331</v>
      </c>
      <c r="O30" s="224" t="s">
        <v>331</v>
      </c>
      <c r="P30" s="1011"/>
      <c r="Q30" s="1046" t="s">
        <v>331</v>
      </c>
      <c r="R30" s="1047">
        <v>367.08620000000002</v>
      </c>
      <c r="S30" s="1047" t="s">
        <v>331</v>
      </c>
      <c r="T30" s="1048">
        <v>367.08620000000002</v>
      </c>
      <c r="U30" s="222">
        <v>-14.611199999999997</v>
      </c>
      <c r="V30" s="224">
        <v>-3.8279537665176666E-2</v>
      </c>
      <c r="W30" s="1011"/>
      <c r="X30" s="1050">
        <v>389.19170000000003</v>
      </c>
      <c r="Y30" s="1043"/>
      <c r="Z30" s="225">
        <v>14.179500000000019</v>
      </c>
      <c r="AA30" s="224">
        <v>3.7810769889619733E-2</v>
      </c>
      <c r="AB30" s="1044"/>
      <c r="AC30" s="1044"/>
      <c r="AD30" s="1044"/>
      <c r="AE30" s="1044"/>
    </row>
    <row r="31" spans="1:31" s="207" customFormat="1">
      <c r="A31" s="1045" t="s">
        <v>300</v>
      </c>
      <c r="B31" s="1011"/>
      <c r="C31" s="1046" t="s">
        <v>331</v>
      </c>
      <c r="D31" s="1047">
        <v>412.5806</v>
      </c>
      <c r="E31" s="1047">
        <v>414.57830000000001</v>
      </c>
      <c r="F31" s="1048">
        <v>413.9699</v>
      </c>
      <c r="G31" s="222">
        <v>-10.195899999999995</v>
      </c>
      <c r="H31" s="223">
        <v>-2.4037534379245051E-2</v>
      </c>
      <c r="I31" s="1041"/>
      <c r="J31" s="1046" t="s">
        <v>331</v>
      </c>
      <c r="K31" s="1047" t="s">
        <v>331</v>
      </c>
      <c r="L31" s="1047" t="s">
        <v>331</v>
      </c>
      <c r="M31" s="1048" t="s">
        <v>331</v>
      </c>
      <c r="N31" s="222" t="s">
        <v>331</v>
      </c>
      <c r="O31" s="224" t="s">
        <v>331</v>
      </c>
      <c r="P31" s="1011"/>
      <c r="Q31" s="1046" t="s">
        <v>331</v>
      </c>
      <c r="R31" s="1047" t="s">
        <v>459</v>
      </c>
      <c r="S31" s="1047" t="s">
        <v>331</v>
      </c>
      <c r="T31" s="1048" t="s">
        <v>459</v>
      </c>
      <c r="U31" s="222" t="s">
        <v>331</v>
      </c>
      <c r="V31" s="224" t="s">
        <v>331</v>
      </c>
      <c r="W31" s="1011"/>
      <c r="X31" s="1050" t="s">
        <v>459</v>
      </c>
      <c r="Y31" s="1043"/>
      <c r="Z31" s="225" t="s">
        <v>331</v>
      </c>
      <c r="AA31" s="224" t="s">
        <v>331</v>
      </c>
      <c r="AB31" s="1044"/>
      <c r="AC31" s="1044"/>
      <c r="AD31" s="1044"/>
      <c r="AE31" s="1044"/>
    </row>
    <row r="32" spans="1:31" s="207" customFormat="1">
      <c r="A32" s="1045" t="s">
        <v>301</v>
      </c>
      <c r="B32" s="1011"/>
      <c r="C32" s="1046" t="s">
        <v>459</v>
      </c>
      <c r="D32" s="1052" t="s">
        <v>459</v>
      </c>
      <c r="E32" s="1052" t="s">
        <v>331</v>
      </c>
      <c r="F32" s="1053" t="s">
        <v>459</v>
      </c>
      <c r="G32" s="222" t="s">
        <v>331</v>
      </c>
      <c r="H32" s="223" t="s">
        <v>331</v>
      </c>
      <c r="I32" s="1041"/>
      <c r="J32" s="1046" t="s">
        <v>331</v>
      </c>
      <c r="K32" s="1052" t="s">
        <v>331</v>
      </c>
      <c r="L32" s="1052" t="s">
        <v>331</v>
      </c>
      <c r="M32" s="1053" t="s">
        <v>331</v>
      </c>
      <c r="N32" s="222" t="s">
        <v>331</v>
      </c>
      <c r="O32" s="224" t="s">
        <v>331</v>
      </c>
      <c r="P32" s="1011"/>
      <c r="Q32" s="1046" t="s">
        <v>331</v>
      </c>
      <c r="R32" s="1052" t="s">
        <v>331</v>
      </c>
      <c r="S32" s="1052" t="s">
        <v>331</v>
      </c>
      <c r="T32" s="1053" t="s">
        <v>331</v>
      </c>
      <c r="U32" s="222" t="s">
        <v>331</v>
      </c>
      <c r="V32" s="224" t="s">
        <v>331</v>
      </c>
      <c r="W32" s="1011"/>
      <c r="X32" s="1050" t="s">
        <v>459</v>
      </c>
      <c r="Y32" s="1043"/>
      <c r="Z32" s="225" t="s">
        <v>331</v>
      </c>
      <c r="AA32" s="224" t="s">
        <v>331</v>
      </c>
      <c r="AB32" s="1044"/>
      <c r="AC32" s="1044"/>
      <c r="AD32" s="1044"/>
      <c r="AE32" s="1044"/>
    </row>
    <row r="33" spans="1:31" s="207" customFormat="1">
      <c r="A33" s="1045" t="s">
        <v>302</v>
      </c>
      <c r="B33" s="1011"/>
      <c r="C33" s="1046" t="s">
        <v>331</v>
      </c>
      <c r="D33" s="1052">
        <v>320.45530000000002</v>
      </c>
      <c r="E33" s="1052" t="s">
        <v>331</v>
      </c>
      <c r="F33" s="1053">
        <v>320.45530000000002</v>
      </c>
      <c r="G33" s="222">
        <v>148.71800000000002</v>
      </c>
      <c r="H33" s="223">
        <v>0.86596214101421198</v>
      </c>
      <c r="I33" s="1041"/>
      <c r="J33" s="1046" t="s">
        <v>331</v>
      </c>
      <c r="K33" s="1052" t="s">
        <v>331</v>
      </c>
      <c r="L33" s="1052" t="s">
        <v>331</v>
      </c>
      <c r="M33" s="1053" t="s">
        <v>331</v>
      </c>
      <c r="N33" s="222" t="s">
        <v>331</v>
      </c>
      <c r="O33" s="224" t="s">
        <v>331</v>
      </c>
      <c r="P33" s="1011"/>
      <c r="Q33" s="1046" t="s">
        <v>331</v>
      </c>
      <c r="R33" s="1052" t="s">
        <v>331</v>
      </c>
      <c r="S33" s="1052" t="s">
        <v>331</v>
      </c>
      <c r="T33" s="1053" t="s">
        <v>331</v>
      </c>
      <c r="U33" s="222" t="s">
        <v>331</v>
      </c>
      <c r="V33" s="224" t="s">
        <v>331</v>
      </c>
      <c r="W33" s="1011"/>
      <c r="X33" s="1050">
        <v>320.45530000000002</v>
      </c>
      <c r="Y33" s="1043"/>
      <c r="Z33" s="225">
        <v>148.71800000000002</v>
      </c>
      <c r="AA33" s="224">
        <v>0.86596214101421198</v>
      </c>
      <c r="AB33" s="1044"/>
      <c r="AC33" s="1044"/>
      <c r="AD33" s="1044"/>
      <c r="AE33" s="1044"/>
    </row>
    <row r="34" spans="1:31" s="207" customFormat="1">
      <c r="A34" s="1045" t="s">
        <v>303</v>
      </c>
      <c r="B34" s="1011"/>
      <c r="C34" s="1046" t="s">
        <v>331</v>
      </c>
      <c r="D34" s="1052" t="s">
        <v>331</v>
      </c>
      <c r="E34" s="1052" t="s">
        <v>331</v>
      </c>
      <c r="F34" s="1053" t="s">
        <v>331</v>
      </c>
      <c r="G34" s="222"/>
      <c r="H34" s="223" t="s">
        <v>331</v>
      </c>
      <c r="I34" s="1041"/>
      <c r="J34" s="1046" t="s">
        <v>331</v>
      </c>
      <c r="K34" s="1052" t="s">
        <v>331</v>
      </c>
      <c r="L34" s="1052" t="s">
        <v>331</v>
      </c>
      <c r="M34" s="1053" t="s">
        <v>331</v>
      </c>
      <c r="N34" s="222" t="s">
        <v>331</v>
      </c>
      <c r="O34" s="224" t="s">
        <v>331</v>
      </c>
      <c r="P34" s="1011"/>
      <c r="Q34" s="1046" t="s">
        <v>331</v>
      </c>
      <c r="R34" s="1052" t="s">
        <v>331</v>
      </c>
      <c r="S34" s="1052" t="s">
        <v>331</v>
      </c>
      <c r="T34" s="1053" t="s">
        <v>331</v>
      </c>
      <c r="U34" s="222" t="s">
        <v>331</v>
      </c>
      <c r="V34" s="224" t="s">
        <v>331</v>
      </c>
      <c r="W34" s="1011"/>
      <c r="X34" s="1050" t="s">
        <v>331</v>
      </c>
      <c r="Y34" s="1043"/>
      <c r="Z34" s="225" t="s">
        <v>331</v>
      </c>
      <c r="AA34" s="224" t="s">
        <v>331</v>
      </c>
      <c r="AB34" s="1044"/>
      <c r="AC34" s="1044"/>
      <c r="AD34" s="1044"/>
      <c r="AE34" s="1044"/>
    </row>
    <row r="35" spans="1:31" s="207" customFormat="1">
      <c r="A35" s="1045" t="s">
        <v>304</v>
      </c>
      <c r="B35" s="1011"/>
      <c r="C35" s="1046" t="s">
        <v>331</v>
      </c>
      <c r="D35" s="1047">
        <v>111.7465</v>
      </c>
      <c r="E35" s="1047">
        <v>78.564700000000002</v>
      </c>
      <c r="F35" s="1048">
        <v>95.316699999999997</v>
      </c>
      <c r="G35" s="222">
        <v>-66.448800000000006</v>
      </c>
      <c r="H35" s="223">
        <v>-0.41077238348102663</v>
      </c>
      <c r="I35" s="1041"/>
      <c r="J35" s="1046" t="s">
        <v>331</v>
      </c>
      <c r="K35" s="1047" t="s">
        <v>331</v>
      </c>
      <c r="L35" s="1047" t="s">
        <v>331</v>
      </c>
      <c r="M35" s="1048" t="s">
        <v>331</v>
      </c>
      <c r="N35" s="222" t="s">
        <v>331</v>
      </c>
      <c r="O35" s="224" t="s">
        <v>331</v>
      </c>
      <c r="P35" s="1011"/>
      <c r="Q35" s="1046" t="s">
        <v>331</v>
      </c>
      <c r="R35" s="1047">
        <v>456.21600000000001</v>
      </c>
      <c r="S35" s="1047">
        <v>439.09710000000001</v>
      </c>
      <c r="T35" s="1048">
        <v>442.505</v>
      </c>
      <c r="U35" s="222">
        <v>7.8088000000000193</v>
      </c>
      <c r="V35" s="224">
        <v>1.7963810127624713E-2</v>
      </c>
      <c r="W35" s="1011"/>
      <c r="X35" s="1050">
        <v>355.59350000000001</v>
      </c>
      <c r="Y35" s="1012"/>
      <c r="Z35" s="225">
        <v>-10.779999999999973</v>
      </c>
      <c r="AA35" s="224">
        <v>-2.9423525446026999E-2</v>
      </c>
      <c r="AB35" s="1044"/>
      <c r="AC35" s="1044"/>
      <c r="AD35" s="1044"/>
      <c r="AE35" s="1044"/>
    </row>
    <row r="36" spans="1:31" s="207" customFormat="1">
      <c r="A36" s="1045" t="s">
        <v>305</v>
      </c>
      <c r="B36" s="1011"/>
      <c r="C36" s="1046">
        <v>478.435</v>
      </c>
      <c r="D36" s="1047">
        <v>488.8569</v>
      </c>
      <c r="E36" s="1047" t="s">
        <v>331</v>
      </c>
      <c r="F36" s="1048">
        <v>481.92779999999999</v>
      </c>
      <c r="G36" s="222">
        <v>-0.36290000000002465</v>
      </c>
      <c r="H36" s="223">
        <v>-7.5245075221230806E-4</v>
      </c>
      <c r="I36" s="1041"/>
      <c r="J36" s="1046" t="s">
        <v>331</v>
      </c>
      <c r="K36" s="1047" t="s">
        <v>331</v>
      </c>
      <c r="L36" s="1047" t="s">
        <v>331</v>
      </c>
      <c r="M36" s="1048" t="s">
        <v>331</v>
      </c>
      <c r="N36" s="222" t="s">
        <v>331</v>
      </c>
      <c r="O36" s="224" t="s">
        <v>331</v>
      </c>
      <c r="P36" s="1011"/>
      <c r="Q36" s="1046">
        <v>551.07169999999996</v>
      </c>
      <c r="R36" s="1047">
        <v>540.45309999999995</v>
      </c>
      <c r="S36" s="1047" t="s">
        <v>331</v>
      </c>
      <c r="T36" s="1048">
        <v>546.58590000000004</v>
      </c>
      <c r="U36" s="222">
        <v>13.726900000000001</v>
      </c>
      <c r="V36" s="224">
        <v>2.5760848554683413E-2</v>
      </c>
      <c r="W36" s="1011"/>
      <c r="X36" s="1050">
        <v>486.8784</v>
      </c>
      <c r="Y36" s="1012"/>
      <c r="Z36" s="225">
        <v>0.71589999999997644</v>
      </c>
      <c r="AA36" s="224">
        <v>1.4725529015504613E-3</v>
      </c>
      <c r="AB36" s="1044"/>
      <c r="AC36" s="1044"/>
      <c r="AD36" s="1044"/>
      <c r="AE36" s="1044"/>
    </row>
    <row r="37" spans="1:31" s="207" customFormat="1">
      <c r="A37" s="1045" t="s">
        <v>306</v>
      </c>
      <c r="B37" s="1011"/>
      <c r="C37" s="1046" t="s">
        <v>331</v>
      </c>
      <c r="D37" s="1047">
        <v>491.46409999999997</v>
      </c>
      <c r="E37" s="1047">
        <v>494.5829</v>
      </c>
      <c r="F37" s="1048">
        <v>493.45679999999999</v>
      </c>
      <c r="G37" s="222">
        <v>-0.30230000000000246</v>
      </c>
      <c r="H37" s="223">
        <v>-6.122418807066321E-4</v>
      </c>
      <c r="I37" s="1041"/>
      <c r="J37" s="1046" t="s">
        <v>331</v>
      </c>
      <c r="K37" s="1047" t="s">
        <v>331</v>
      </c>
      <c r="L37" s="1047" t="s">
        <v>331</v>
      </c>
      <c r="M37" s="1048" t="s">
        <v>331</v>
      </c>
      <c r="N37" s="222" t="s">
        <v>331</v>
      </c>
      <c r="O37" s="224" t="s">
        <v>331</v>
      </c>
      <c r="P37" s="1011"/>
      <c r="Q37" s="1046" t="s">
        <v>331</v>
      </c>
      <c r="R37" s="1047">
        <v>444.64780000000002</v>
      </c>
      <c r="S37" s="1047">
        <v>466.5455</v>
      </c>
      <c r="T37" s="1048">
        <v>464.00240000000002</v>
      </c>
      <c r="U37" s="222">
        <v>28.741100000000017</v>
      </c>
      <c r="V37" s="224">
        <v>6.6031829615911253E-2</v>
      </c>
      <c r="W37" s="1011"/>
      <c r="X37" s="1050">
        <v>493.20249999999999</v>
      </c>
      <c r="Y37" s="1012"/>
      <c r="Z37" s="225">
        <v>-5.1500000000032742E-2</v>
      </c>
      <c r="AA37" s="224">
        <v>-1.0440868193672959E-4</v>
      </c>
      <c r="AB37" s="1044"/>
      <c r="AC37" s="1044"/>
      <c r="AD37" s="1044"/>
      <c r="AE37" s="1044"/>
    </row>
    <row r="38" spans="1:31" s="207" customFormat="1">
      <c r="A38" s="1045" t="s">
        <v>307</v>
      </c>
      <c r="B38" s="1011"/>
      <c r="C38" s="1046">
        <v>481.09960000000001</v>
      </c>
      <c r="D38" s="1047">
        <v>501.7045</v>
      </c>
      <c r="E38" s="1047" t="s">
        <v>331</v>
      </c>
      <c r="F38" s="1048">
        <v>490.15620000000001</v>
      </c>
      <c r="G38" s="222">
        <v>-5.4189000000000078</v>
      </c>
      <c r="H38" s="223">
        <v>-1.0934568746492679E-2</v>
      </c>
      <c r="I38" s="1041"/>
      <c r="J38" s="1046" t="s">
        <v>331</v>
      </c>
      <c r="K38" s="1047" t="s">
        <v>331</v>
      </c>
      <c r="L38" s="1047" t="s">
        <v>331</v>
      </c>
      <c r="M38" s="1048" t="s">
        <v>331</v>
      </c>
      <c r="N38" s="222" t="s">
        <v>331</v>
      </c>
      <c r="O38" s="224" t="s">
        <v>331</v>
      </c>
      <c r="P38" s="1011"/>
      <c r="Q38" s="1046">
        <v>477.37610000000001</v>
      </c>
      <c r="R38" s="1047">
        <v>465.88080000000002</v>
      </c>
      <c r="S38" s="1047" t="s">
        <v>331</v>
      </c>
      <c r="T38" s="1048">
        <v>467.79259999999999</v>
      </c>
      <c r="U38" s="222">
        <v>-5.8269999999999982</v>
      </c>
      <c r="V38" s="224">
        <v>-1.2303122590365811E-2</v>
      </c>
      <c r="W38" s="1011"/>
      <c r="X38" s="1050">
        <v>479.60109999999997</v>
      </c>
      <c r="Y38" s="1012"/>
      <c r="Z38" s="225">
        <v>-5.611500000000035</v>
      </c>
      <c r="AA38" s="224">
        <v>-1.1565033554363668E-2</v>
      </c>
      <c r="AB38" s="1010"/>
      <c r="AC38" s="1010"/>
      <c r="AD38" s="1010"/>
      <c r="AE38" s="1010"/>
    </row>
    <row r="39" spans="1:31" s="207" customFormat="1">
      <c r="A39" s="1045" t="s">
        <v>308</v>
      </c>
      <c r="B39" s="1011"/>
      <c r="C39" s="1046">
        <v>441.7022</v>
      </c>
      <c r="D39" s="1047">
        <v>430.82940000000002</v>
      </c>
      <c r="E39" s="1047">
        <v>460.95859999999999</v>
      </c>
      <c r="F39" s="1048">
        <v>450.887</v>
      </c>
      <c r="G39" s="222">
        <v>-18.575499999999977</v>
      </c>
      <c r="H39" s="223">
        <v>-3.9567590595627977E-2</v>
      </c>
      <c r="I39" s="1041"/>
      <c r="J39" s="1046" t="s">
        <v>331</v>
      </c>
      <c r="K39" s="1047" t="s">
        <v>331</v>
      </c>
      <c r="L39" s="1047" t="s">
        <v>331</v>
      </c>
      <c r="M39" s="1048" t="s">
        <v>331</v>
      </c>
      <c r="N39" s="222" t="s">
        <v>331</v>
      </c>
      <c r="O39" s="224" t="s">
        <v>331</v>
      </c>
      <c r="P39" s="1011"/>
      <c r="Q39" s="1046" t="s">
        <v>331</v>
      </c>
      <c r="R39" s="1047">
        <v>436.19630000000001</v>
      </c>
      <c r="S39" s="1047">
        <v>441.2063</v>
      </c>
      <c r="T39" s="1048">
        <v>440.46789999999999</v>
      </c>
      <c r="U39" s="222">
        <v>-2.5194999999999936</v>
      </c>
      <c r="V39" s="224">
        <v>-5.6875206834324787E-3</v>
      </c>
      <c r="W39" s="1011"/>
      <c r="X39" s="1050">
        <v>443.18819999999999</v>
      </c>
      <c r="Y39" s="1012"/>
      <c r="Z39" s="225">
        <v>-6.7115000000000009</v>
      </c>
      <c r="AA39" s="224">
        <v>-1.4917769449501739E-2</v>
      </c>
      <c r="AB39" s="1044"/>
      <c r="AC39" s="1044"/>
      <c r="AD39" s="1044"/>
      <c r="AE39" s="1044"/>
    </row>
    <row r="40" spans="1:31" s="207" customFormat="1">
      <c r="A40" s="1045" t="s">
        <v>309</v>
      </c>
      <c r="B40" s="1011"/>
      <c r="C40" s="1046">
        <v>486.18900000000002</v>
      </c>
      <c r="D40" s="1047">
        <v>494.76350000000002</v>
      </c>
      <c r="E40" s="1047">
        <v>501.14019999999999</v>
      </c>
      <c r="F40" s="1048">
        <v>495.50200000000001</v>
      </c>
      <c r="G40" s="222">
        <v>-3.2332000000000107</v>
      </c>
      <c r="H40" s="223">
        <v>-6.4827988880672427E-3</v>
      </c>
      <c r="I40" s="1041"/>
      <c r="J40" s="1046" t="s">
        <v>331</v>
      </c>
      <c r="K40" s="1047" t="s">
        <v>331</v>
      </c>
      <c r="L40" s="1047" t="s">
        <v>331</v>
      </c>
      <c r="M40" s="1048" t="s">
        <v>331</v>
      </c>
      <c r="N40" s="222" t="s">
        <v>331</v>
      </c>
      <c r="O40" s="224" t="s">
        <v>331</v>
      </c>
      <c r="P40" s="1011"/>
      <c r="Q40" s="1046">
        <v>530.9357</v>
      </c>
      <c r="R40" s="1047">
        <v>483.1755</v>
      </c>
      <c r="S40" s="1047">
        <v>509.47699999999998</v>
      </c>
      <c r="T40" s="1048">
        <v>496.0326</v>
      </c>
      <c r="U40" s="222">
        <v>59.398399999999981</v>
      </c>
      <c r="V40" s="224">
        <v>0.13603698473459014</v>
      </c>
      <c r="W40" s="1011"/>
      <c r="X40" s="1050">
        <v>495.55380000000002</v>
      </c>
      <c r="Y40" s="1012"/>
      <c r="Z40" s="225">
        <v>2.8832000000000448</v>
      </c>
      <c r="AA40" s="224">
        <v>5.8521860244959978E-3</v>
      </c>
      <c r="AB40" s="1044"/>
      <c r="AC40" s="1044"/>
      <c r="AD40" s="1044"/>
      <c r="AE40" s="1044"/>
    </row>
    <row r="41" spans="1:31" s="207" customFormat="1">
      <c r="A41" s="1045" t="s">
        <v>310</v>
      </c>
      <c r="B41" s="1011"/>
      <c r="C41" s="1046" t="s">
        <v>331</v>
      </c>
      <c r="D41" s="1047" t="s">
        <v>459</v>
      </c>
      <c r="E41" s="1047" t="s">
        <v>459</v>
      </c>
      <c r="F41" s="1048" t="s">
        <v>459</v>
      </c>
      <c r="G41" s="222" t="s">
        <v>331</v>
      </c>
      <c r="H41" s="223" t="s">
        <v>331</v>
      </c>
      <c r="I41" s="1041"/>
      <c r="J41" s="1046" t="s">
        <v>331</v>
      </c>
      <c r="K41" s="1047" t="s">
        <v>331</v>
      </c>
      <c r="L41" s="1047" t="s">
        <v>331</v>
      </c>
      <c r="M41" s="1048" t="s">
        <v>331</v>
      </c>
      <c r="N41" s="222" t="s">
        <v>331</v>
      </c>
      <c r="O41" s="224" t="s">
        <v>331</v>
      </c>
      <c r="P41" s="1011"/>
      <c r="Q41" s="1046" t="s">
        <v>331</v>
      </c>
      <c r="R41" s="1047" t="s">
        <v>331</v>
      </c>
      <c r="S41" s="1047" t="s">
        <v>459</v>
      </c>
      <c r="T41" s="1048" t="s">
        <v>459</v>
      </c>
      <c r="U41" s="222" t="s">
        <v>331</v>
      </c>
      <c r="V41" s="224" t="s">
        <v>331</v>
      </c>
      <c r="W41" s="1011"/>
      <c r="X41" s="1050" t="s">
        <v>459</v>
      </c>
      <c r="Y41" s="1012"/>
      <c r="Z41" s="225" t="s">
        <v>331</v>
      </c>
      <c r="AA41" s="224" t="s">
        <v>331</v>
      </c>
      <c r="AB41" s="1044"/>
      <c r="AC41" s="1044"/>
      <c r="AD41" s="1044"/>
      <c r="AE41" s="1044"/>
    </row>
    <row r="42" spans="1:31" s="207" customFormat="1">
      <c r="A42" s="1045" t="s">
        <v>311</v>
      </c>
      <c r="B42" s="1011"/>
      <c r="C42" s="1046" t="s">
        <v>331</v>
      </c>
      <c r="D42" s="1047">
        <v>475.44529999999997</v>
      </c>
      <c r="E42" s="1047">
        <v>475.87799999999999</v>
      </c>
      <c r="F42" s="1048">
        <v>475.77190000000002</v>
      </c>
      <c r="G42" s="222">
        <v>3.7057000000000357</v>
      </c>
      <c r="H42" s="223">
        <v>7.8499583321154365E-3</v>
      </c>
      <c r="I42" s="1041"/>
      <c r="J42" s="1046" t="s">
        <v>331</v>
      </c>
      <c r="K42" s="1047" t="s">
        <v>331</v>
      </c>
      <c r="L42" s="1047" t="s">
        <v>331</v>
      </c>
      <c r="M42" s="1048" t="s">
        <v>331</v>
      </c>
      <c r="N42" s="222" t="s">
        <v>331</v>
      </c>
      <c r="O42" s="224" t="s">
        <v>331</v>
      </c>
      <c r="P42" s="1011"/>
      <c r="Q42" s="1046" t="s">
        <v>331</v>
      </c>
      <c r="R42" s="1047" t="s">
        <v>331</v>
      </c>
      <c r="S42" s="1047" t="s">
        <v>331</v>
      </c>
      <c r="T42" s="1048" t="s">
        <v>331</v>
      </c>
      <c r="U42" s="222" t="s">
        <v>331</v>
      </c>
      <c r="V42" s="224" t="s">
        <v>331</v>
      </c>
      <c r="W42" s="1011"/>
      <c r="X42" s="1050">
        <v>475.77190000000002</v>
      </c>
      <c r="Y42" s="1012"/>
      <c r="Z42" s="225">
        <v>3.7057000000000357</v>
      </c>
      <c r="AA42" s="224">
        <v>7.8499583321154365E-3</v>
      </c>
      <c r="AB42" s="1044"/>
      <c r="AC42" s="1044"/>
      <c r="AD42" s="1044"/>
      <c r="AE42" s="1044"/>
    </row>
    <row r="43" spans="1:31" s="207" customFormat="1" ht="13.5" thickBot="1">
      <c r="A43" s="1055" t="s">
        <v>312</v>
      </c>
      <c r="B43" s="1011"/>
      <c r="C43" s="1056" t="s">
        <v>331</v>
      </c>
      <c r="D43" s="1057">
        <v>527.41430000000003</v>
      </c>
      <c r="E43" s="1057">
        <v>547.17319999999995</v>
      </c>
      <c r="F43" s="1058">
        <v>538.65120000000002</v>
      </c>
      <c r="G43" s="227">
        <v>-7.3111999999999853</v>
      </c>
      <c r="H43" s="228">
        <v>-1.3391398382013087E-2</v>
      </c>
      <c r="I43" s="1041"/>
      <c r="J43" s="1056" t="s">
        <v>331</v>
      </c>
      <c r="K43" s="1057" t="s">
        <v>331</v>
      </c>
      <c r="L43" s="1057" t="s">
        <v>331</v>
      </c>
      <c r="M43" s="1058" t="s">
        <v>331</v>
      </c>
      <c r="N43" s="227" t="s">
        <v>331</v>
      </c>
      <c r="O43" s="229" t="s">
        <v>331</v>
      </c>
      <c r="P43" s="1011"/>
      <c r="Q43" s="1056" t="s">
        <v>331</v>
      </c>
      <c r="R43" s="1057">
        <v>562.20989999999995</v>
      </c>
      <c r="S43" s="1057" t="s">
        <v>331</v>
      </c>
      <c r="T43" s="1058">
        <v>562.20989999999995</v>
      </c>
      <c r="U43" s="227">
        <v>19.669099999999958</v>
      </c>
      <c r="V43" s="229">
        <v>3.6253678985985971E-2</v>
      </c>
      <c r="W43" s="1011"/>
      <c r="X43" s="1059">
        <v>539.96929999999998</v>
      </c>
      <c r="Y43" s="1012"/>
      <c r="Z43" s="230">
        <v>-5.8016999999999825</v>
      </c>
      <c r="AA43" s="229">
        <v>-1.0630282664340851E-2</v>
      </c>
      <c r="AB43" s="1010"/>
      <c r="AC43" s="1010"/>
      <c r="AD43" s="1010"/>
      <c r="AE43" s="1010"/>
    </row>
    <row r="44" spans="1:31">
      <c r="A44" s="1060" t="s">
        <v>360</v>
      </c>
    </row>
    <row r="55" spans="3:5" ht="15">
      <c r="D55" s="1010"/>
      <c r="E55" s="210"/>
    </row>
    <row r="59" spans="3:5" ht="20.9" customHeight="1">
      <c r="C59" s="195"/>
      <c r="D59" s="231" t="s">
        <v>384</v>
      </c>
    </row>
    <row r="60" spans="3:5" ht="1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C1" sqref="A1:XFD1048576"/>
    </sheetView>
  </sheetViews>
  <sheetFormatPr defaultRowHeight="12.5" outlineLevelCol="1"/>
  <cols>
    <col min="1" max="2" width="8.54296875" style="172" hidden="1" customWidth="1" outlineLevel="1"/>
    <col min="3" max="3" width="32" customWidth="1" collapsed="1"/>
    <col min="4" max="19" width="10.453125" customWidth="1"/>
  </cols>
  <sheetData>
    <row r="1" spans="1:31" ht="53.15" customHeight="1">
      <c r="C1" s="500" t="s">
        <v>374</v>
      </c>
      <c r="D1" s="501"/>
      <c r="E1" s="501"/>
      <c r="F1" s="502"/>
      <c r="G1" s="502"/>
      <c r="H1" s="501"/>
      <c r="I1" s="501"/>
      <c r="J1" s="501"/>
      <c r="K1" s="501"/>
      <c r="L1" s="501"/>
      <c r="M1" s="501"/>
      <c r="N1" s="501"/>
      <c r="O1" s="501"/>
      <c r="P1" s="501"/>
      <c r="Q1" s="501"/>
      <c r="R1" s="501"/>
      <c r="S1" s="503" t="s">
        <v>375</v>
      </c>
      <c r="U1" s="172">
        <v>0</v>
      </c>
      <c r="AE1">
        <v>0</v>
      </c>
    </row>
    <row r="2" spans="1:31" s="137" customFormat="1" ht="20.9" customHeight="1">
      <c r="A2" s="561"/>
      <c r="B2" s="561"/>
      <c r="C2" s="504"/>
      <c r="D2" s="505"/>
      <c r="E2" s="505"/>
      <c r="F2" s="506"/>
      <c r="G2" s="506"/>
      <c r="H2" s="505"/>
      <c r="I2" s="505"/>
      <c r="J2" s="505"/>
      <c r="K2" s="505"/>
      <c r="L2" s="505"/>
      <c r="M2" s="505"/>
      <c r="N2" s="505"/>
      <c r="O2" s="505"/>
      <c r="P2" s="505"/>
      <c r="Q2" s="505"/>
      <c r="R2" s="505"/>
      <c r="S2" s="507" t="s">
        <v>526</v>
      </c>
      <c r="U2" s="561"/>
    </row>
    <row r="3" spans="1:31" s="173" customFormat="1" ht="13">
      <c r="C3" s="562"/>
      <c r="Q3" s="563" t="s">
        <v>528</v>
      </c>
      <c r="R3" s="564" t="s">
        <v>376</v>
      </c>
      <c r="S3" s="565">
        <v>45488</v>
      </c>
    </row>
    <row r="4" spans="1:31" s="173" customFormat="1" ht="13">
      <c r="C4" s="562"/>
      <c r="R4" s="564" t="s">
        <v>377</v>
      </c>
      <c r="S4" s="565">
        <v>45494</v>
      </c>
    </row>
    <row r="5" spans="1:31" ht="6.65" customHeight="1">
      <c r="C5" s="508"/>
    </row>
    <row r="6" spans="1:31" ht="28.4" customHeight="1">
      <c r="C6" s="1266" t="s">
        <v>378</v>
      </c>
      <c r="D6" s="1266"/>
      <c r="E6" s="1266"/>
      <c r="F6" s="1266"/>
      <c r="G6" s="1266"/>
      <c r="H6" s="1266"/>
      <c r="I6" s="1266"/>
      <c r="J6" s="1266"/>
      <c r="K6" s="1266"/>
      <c r="L6" s="1266"/>
      <c r="M6" s="1266"/>
      <c r="N6" s="1266"/>
      <c r="O6" s="1266"/>
      <c r="P6" s="1266"/>
      <c r="Q6" s="1266"/>
      <c r="R6" s="1266"/>
      <c r="S6" s="1266"/>
    </row>
    <row r="7" spans="1:31" ht="5.9" customHeight="1">
      <c r="C7" s="509"/>
      <c r="D7" s="509"/>
      <c r="E7" s="509"/>
      <c r="F7" s="509"/>
      <c r="G7" s="509"/>
      <c r="H7" s="509"/>
      <c r="I7" s="509"/>
      <c r="J7" s="509"/>
      <c r="K7" s="509"/>
      <c r="L7" s="509"/>
      <c r="M7" s="509"/>
      <c r="N7" s="509"/>
      <c r="O7" s="509"/>
      <c r="P7" s="509"/>
      <c r="Q7" s="510"/>
      <c r="R7" s="509"/>
      <c r="S7" s="509"/>
    </row>
    <row r="8" spans="1:31" ht="13" thickBot="1">
      <c r="A8" s="566"/>
      <c r="B8" s="566"/>
      <c r="C8" s="509"/>
      <c r="D8" s="509"/>
      <c r="E8" s="509"/>
      <c r="F8" s="509"/>
      <c r="G8" s="509"/>
      <c r="H8" s="509"/>
      <c r="I8" s="509"/>
      <c r="J8" s="509"/>
      <c r="K8" s="509"/>
      <c r="L8" s="509"/>
      <c r="M8" s="509"/>
      <c r="N8" s="509"/>
      <c r="O8" s="509"/>
      <c r="P8" s="509"/>
      <c r="Q8" s="509"/>
      <c r="R8" s="509"/>
      <c r="S8" s="509"/>
    </row>
    <row r="9" spans="1:31" ht="18.5" thickBot="1">
      <c r="A9" s="566"/>
      <c r="B9" s="566"/>
      <c r="C9" s="511" t="s">
        <v>335</v>
      </c>
      <c r="D9" s="512"/>
      <c r="E9" s="512"/>
      <c r="F9" s="512"/>
      <c r="G9" s="512"/>
      <c r="H9" s="512"/>
      <c r="I9" s="512"/>
      <c r="J9" s="512"/>
      <c r="K9" s="512"/>
      <c r="L9" s="512"/>
      <c r="M9" s="512"/>
      <c r="N9" s="512"/>
      <c r="O9" s="512"/>
      <c r="P9" s="512"/>
      <c r="Q9" s="512"/>
      <c r="R9" s="513"/>
      <c r="S9" s="509"/>
    </row>
    <row r="10" spans="1:31" ht="13.5" thickBot="1">
      <c r="A10" s="172" t="s">
        <v>337</v>
      </c>
      <c r="B10" s="172" t="s">
        <v>338</v>
      </c>
      <c r="C10" s="514"/>
      <c r="D10" s="515" t="s">
        <v>286</v>
      </c>
      <c r="E10" s="516" t="s">
        <v>289</v>
      </c>
      <c r="F10" s="516" t="s">
        <v>290</v>
      </c>
      <c r="G10" s="516" t="s">
        <v>292</v>
      </c>
      <c r="H10" s="516" t="s">
        <v>294</v>
      </c>
      <c r="I10" s="516" t="s">
        <v>295</v>
      </c>
      <c r="J10" s="516" t="s">
        <v>297</v>
      </c>
      <c r="K10" s="516" t="s">
        <v>304</v>
      </c>
      <c r="L10" s="516" t="s">
        <v>305</v>
      </c>
      <c r="M10" s="516" t="s">
        <v>306</v>
      </c>
      <c r="N10" s="516" t="s">
        <v>307</v>
      </c>
      <c r="O10" s="516" t="s">
        <v>308</v>
      </c>
      <c r="P10" s="517" t="s">
        <v>309</v>
      </c>
      <c r="Q10" s="517" t="s">
        <v>312</v>
      </c>
      <c r="R10" s="518" t="s">
        <v>336</v>
      </c>
      <c r="S10" s="509"/>
    </row>
    <row r="11" spans="1:31" ht="14">
      <c r="C11" s="519" t="s">
        <v>339</v>
      </c>
      <c r="D11" s="520"/>
      <c r="E11" s="521"/>
      <c r="F11" s="521"/>
      <c r="G11" s="521"/>
      <c r="H11" s="521"/>
      <c r="I11" s="521"/>
      <c r="J11" s="521"/>
      <c r="K11" s="521"/>
      <c r="L11" s="521"/>
      <c r="M11" s="521"/>
      <c r="N11" s="521"/>
      <c r="O11" s="521"/>
      <c r="P11" s="521"/>
      <c r="Q11" s="521"/>
      <c r="R11" s="522"/>
      <c r="S11" s="509"/>
    </row>
    <row r="12" spans="1:31" ht="13">
      <c r="C12" s="523" t="s">
        <v>340</v>
      </c>
      <c r="D12" s="567">
        <v>126.5</v>
      </c>
      <c r="E12" s="568">
        <v>103.8796</v>
      </c>
      <c r="F12" s="568">
        <v>174.64</v>
      </c>
      <c r="G12" s="568">
        <v>134.11000000000001</v>
      </c>
      <c r="H12" s="568">
        <v>116.66</v>
      </c>
      <c r="I12" s="568">
        <v>137.69999999999999</v>
      </c>
      <c r="J12" s="568">
        <v>183.77</v>
      </c>
      <c r="K12" s="568">
        <v>172</v>
      </c>
      <c r="L12" s="568">
        <v>179.21</v>
      </c>
      <c r="M12" s="568">
        <v>208.19900000000001</v>
      </c>
      <c r="N12" s="568" t="e">
        <v>#N/A</v>
      </c>
      <c r="O12" s="568">
        <v>48.298499999999997</v>
      </c>
      <c r="P12" s="569" t="e">
        <v>#N/A</v>
      </c>
      <c r="Q12" s="569" t="e">
        <v>#N/A</v>
      </c>
      <c r="R12" s="570">
        <v>156.8742</v>
      </c>
      <c r="S12" s="509"/>
    </row>
    <row r="13" spans="1:31">
      <c r="A13" s="571"/>
      <c r="B13" s="571"/>
      <c r="C13" s="524" t="s">
        <v>341</v>
      </c>
      <c r="D13" s="572">
        <v>126.5</v>
      </c>
      <c r="E13" s="573">
        <v>103.88679999999999</v>
      </c>
      <c r="F13" s="573">
        <v>171.86</v>
      </c>
      <c r="G13" s="573">
        <v>132.34</v>
      </c>
      <c r="H13" s="573">
        <v>116.65</v>
      </c>
      <c r="I13" s="573">
        <v>133.07</v>
      </c>
      <c r="J13" s="573">
        <v>182.95</v>
      </c>
      <c r="K13" s="573">
        <v>172</v>
      </c>
      <c r="L13" s="573">
        <v>164.7</v>
      </c>
      <c r="M13" s="573">
        <v>202.5746</v>
      </c>
      <c r="N13" s="573" t="e">
        <v>#N/A</v>
      </c>
      <c r="O13" s="573">
        <v>48.248399999999997</v>
      </c>
      <c r="P13" s="574" t="e">
        <v>#N/A</v>
      </c>
      <c r="Q13" s="574" t="e">
        <v>#N/A</v>
      </c>
      <c r="R13" s="575">
        <v>154.0804</v>
      </c>
      <c r="S13" s="509"/>
    </row>
    <row r="14" spans="1:31">
      <c r="A14" s="571"/>
      <c r="B14" s="571"/>
      <c r="C14" s="525" t="s">
        <v>342</v>
      </c>
      <c r="D14" s="576">
        <v>0</v>
      </c>
      <c r="E14" s="577">
        <v>-7.1999999999974307E-3</v>
      </c>
      <c r="F14" s="577">
        <v>2.7799999999999727</v>
      </c>
      <c r="G14" s="577">
        <v>1.7700000000000102</v>
      </c>
      <c r="H14" s="577">
        <v>9.9999999999909051E-3</v>
      </c>
      <c r="I14" s="577">
        <v>4.6299999999999955</v>
      </c>
      <c r="J14" s="577">
        <v>0.8200000000000216</v>
      </c>
      <c r="K14" s="577">
        <v>0</v>
      </c>
      <c r="L14" s="577">
        <v>14.510000000000019</v>
      </c>
      <c r="M14" s="577">
        <v>5.6244000000000085</v>
      </c>
      <c r="N14" s="578" t="e">
        <v>#N/A</v>
      </c>
      <c r="O14" s="577">
        <v>5.0100000000000477E-2</v>
      </c>
      <c r="P14" s="579"/>
      <c r="Q14" s="580"/>
      <c r="R14" s="581">
        <v>2.7938000000000045</v>
      </c>
      <c r="S14" s="509"/>
    </row>
    <row r="15" spans="1:31" ht="13">
      <c r="A15" s="582"/>
      <c r="B15" s="582"/>
      <c r="C15" s="525" t="s">
        <v>343</v>
      </c>
      <c r="D15" s="526">
        <v>80.637861420169784</v>
      </c>
      <c r="E15" s="527">
        <v>66.218409400653513</v>
      </c>
      <c r="F15" s="527">
        <v>111.32487050133165</v>
      </c>
      <c r="G15" s="527">
        <v>85.488882174379228</v>
      </c>
      <c r="H15" s="527">
        <v>74.365319472545508</v>
      </c>
      <c r="I15" s="527">
        <v>87.77734005974213</v>
      </c>
      <c r="J15" s="527">
        <v>117.14482049948303</v>
      </c>
      <c r="K15" s="527">
        <v>109.64199339343243</v>
      </c>
      <c r="L15" s="527">
        <v>114.23803276765713</v>
      </c>
      <c r="M15" s="527">
        <v>132.71717082860025</v>
      </c>
      <c r="N15" s="527"/>
      <c r="O15" s="527">
        <v>30.788045452980796</v>
      </c>
      <c r="P15" s="528"/>
      <c r="Q15" s="528"/>
      <c r="R15" s="529"/>
      <c r="S15" s="509"/>
    </row>
    <row r="16" spans="1:31" ht="13">
      <c r="A16" s="172" t="s">
        <v>337</v>
      </c>
      <c r="B16" s="172" t="s">
        <v>345</v>
      </c>
      <c r="C16" s="530" t="s">
        <v>344</v>
      </c>
      <c r="D16" s="531">
        <v>3.09</v>
      </c>
      <c r="E16" s="532">
        <v>3.16</v>
      </c>
      <c r="F16" s="532">
        <v>21.48</v>
      </c>
      <c r="G16" s="532">
        <v>8.74</v>
      </c>
      <c r="H16" s="532">
        <v>4.54</v>
      </c>
      <c r="I16" s="532">
        <v>18.309999999999999</v>
      </c>
      <c r="J16" s="532">
        <v>10.46</v>
      </c>
      <c r="K16" s="532">
        <v>8.94</v>
      </c>
      <c r="L16" s="532">
        <v>3.14</v>
      </c>
      <c r="M16" s="532">
        <v>11.97</v>
      </c>
      <c r="N16" s="532">
        <v>0</v>
      </c>
      <c r="O16" s="532">
        <v>6.17</v>
      </c>
      <c r="P16" s="533"/>
      <c r="Q16" s="534"/>
      <c r="R16" s="535">
        <v>100</v>
      </c>
      <c r="S16" s="509"/>
    </row>
    <row r="17" spans="1:19" ht="14">
      <c r="C17" s="519" t="s">
        <v>346</v>
      </c>
      <c r="D17" s="536"/>
      <c r="E17" s="537"/>
      <c r="F17" s="537"/>
      <c r="G17" s="537"/>
      <c r="H17" s="537"/>
      <c r="I17" s="537"/>
      <c r="J17" s="537"/>
      <c r="K17" s="537"/>
      <c r="L17" s="537"/>
      <c r="M17" s="537"/>
      <c r="N17" s="537"/>
      <c r="O17" s="537"/>
      <c r="P17" s="537"/>
      <c r="Q17" s="537"/>
      <c r="R17" s="538"/>
      <c r="S17" s="509"/>
    </row>
    <row r="18" spans="1:19" ht="13">
      <c r="C18" s="523" t="s">
        <v>340</v>
      </c>
      <c r="D18" s="567">
        <v>404.44</v>
      </c>
      <c r="E18" s="568" t="s">
        <v>331</v>
      </c>
      <c r="F18" s="568">
        <v>272.89999999999998</v>
      </c>
      <c r="G18" s="568">
        <v>230.56</v>
      </c>
      <c r="H18" s="568">
        <v>222</v>
      </c>
      <c r="I18" s="568">
        <v>301.97000000000003</v>
      </c>
      <c r="J18" s="568">
        <v>265.89</v>
      </c>
      <c r="K18" s="568">
        <v>277</v>
      </c>
      <c r="L18" s="568">
        <v>469.06</v>
      </c>
      <c r="M18" s="568">
        <v>298.86320000000001</v>
      </c>
      <c r="N18" s="568" t="e">
        <v>#N/A</v>
      </c>
      <c r="O18" s="568">
        <v>421.0018</v>
      </c>
      <c r="P18" s="569"/>
      <c r="Q18" s="569"/>
      <c r="R18" s="570">
        <v>291.54660000000001</v>
      </c>
      <c r="S18" s="509"/>
    </row>
    <row r="19" spans="1:19">
      <c r="A19" s="571"/>
      <c r="B19" s="571"/>
      <c r="C19" s="524" t="s">
        <v>341</v>
      </c>
      <c r="D19" s="572">
        <v>404.44</v>
      </c>
      <c r="E19" s="573" t="s">
        <v>331</v>
      </c>
      <c r="F19" s="573">
        <v>265.7</v>
      </c>
      <c r="G19" s="573">
        <v>203.66</v>
      </c>
      <c r="H19" s="573">
        <v>221.78</v>
      </c>
      <c r="I19" s="573">
        <v>299.95</v>
      </c>
      <c r="J19" s="573">
        <v>265.87</v>
      </c>
      <c r="K19" s="573">
        <v>277</v>
      </c>
      <c r="L19" s="573">
        <v>457.86</v>
      </c>
      <c r="M19" s="573">
        <v>296.44589999999999</v>
      </c>
      <c r="N19" s="573" t="e">
        <v>#N/A</v>
      </c>
      <c r="O19" s="573">
        <v>420.56529999999998</v>
      </c>
      <c r="P19" s="574"/>
      <c r="Q19" s="574"/>
      <c r="R19" s="575">
        <v>286.94540000000001</v>
      </c>
      <c r="S19" s="509"/>
    </row>
    <row r="20" spans="1:19">
      <c r="A20" s="571"/>
      <c r="B20" s="571"/>
      <c r="C20" s="525" t="s">
        <v>342</v>
      </c>
      <c r="D20" s="576">
        <v>0</v>
      </c>
      <c r="E20" s="578" t="e">
        <v>#VALUE!</v>
      </c>
      <c r="F20" s="577">
        <v>7.1999999999999886</v>
      </c>
      <c r="G20" s="577">
        <v>26.900000000000006</v>
      </c>
      <c r="H20" s="577">
        <v>0.21999999999999886</v>
      </c>
      <c r="I20" s="577">
        <v>2.0200000000000387</v>
      </c>
      <c r="J20" s="577">
        <v>1.999999999998181E-2</v>
      </c>
      <c r="K20" s="577">
        <v>0</v>
      </c>
      <c r="L20" s="577">
        <v>11.199999999999989</v>
      </c>
      <c r="M20" s="577">
        <v>2.4173000000000116</v>
      </c>
      <c r="N20" s="578">
        <v>0</v>
      </c>
      <c r="O20" s="577">
        <v>0.43650000000002365</v>
      </c>
      <c r="P20" s="579"/>
      <c r="Q20" s="580"/>
      <c r="R20" s="581">
        <v>4.6012000000000057</v>
      </c>
      <c r="S20" s="509"/>
    </row>
    <row r="21" spans="1:19" ht="13">
      <c r="A21" s="582"/>
      <c r="B21" s="582"/>
      <c r="C21" s="525" t="s">
        <v>343</v>
      </c>
      <c r="D21" s="526">
        <v>138.72224886175999</v>
      </c>
      <c r="E21" s="539" t="e">
        <v>#VALUE!</v>
      </c>
      <c r="F21" s="527">
        <v>93.604247142652312</v>
      </c>
      <c r="G21" s="527">
        <v>79.081697402747963</v>
      </c>
      <c r="H21" s="527">
        <v>76.145631607434282</v>
      </c>
      <c r="I21" s="527">
        <v>103.57520890313934</v>
      </c>
      <c r="J21" s="527">
        <v>91.199828775228369</v>
      </c>
      <c r="K21" s="527">
        <v>95.010540339005829</v>
      </c>
      <c r="L21" s="527">
        <v>160.88680162965372</v>
      </c>
      <c r="M21" s="527">
        <v>102.50958165864392</v>
      </c>
      <c r="N21" s="527"/>
      <c r="O21" s="527">
        <v>144.40291877867895</v>
      </c>
      <c r="P21" s="528"/>
      <c r="Q21" s="528"/>
      <c r="R21" s="529"/>
      <c r="S21" s="509"/>
    </row>
    <row r="22" spans="1:19" ht="13.5" thickBot="1">
      <c r="C22" s="540" t="s">
        <v>344</v>
      </c>
      <c r="D22" s="541">
        <v>3.54</v>
      </c>
      <c r="E22" s="542">
        <v>0</v>
      </c>
      <c r="F22" s="542">
        <v>17.22</v>
      </c>
      <c r="G22" s="542">
        <v>9.25</v>
      </c>
      <c r="H22" s="542">
        <v>11.28</v>
      </c>
      <c r="I22" s="542">
        <v>27.41</v>
      </c>
      <c r="J22" s="542">
        <v>9.09</v>
      </c>
      <c r="K22" s="542">
        <v>6.32</v>
      </c>
      <c r="L22" s="542">
        <v>2.78</v>
      </c>
      <c r="M22" s="542">
        <v>8.75</v>
      </c>
      <c r="N22" s="542">
        <v>0</v>
      </c>
      <c r="O22" s="542">
        <v>4.38</v>
      </c>
      <c r="P22" s="543"/>
      <c r="Q22" s="544"/>
      <c r="R22" s="545">
        <v>100.02000000000001</v>
      </c>
      <c r="S22" s="509"/>
    </row>
    <row r="23" spans="1:19" ht="13" thickBot="1">
      <c r="A23" s="566"/>
      <c r="B23" s="566"/>
      <c r="C23" s="509"/>
      <c r="D23" s="509"/>
      <c r="E23" s="509"/>
      <c r="F23" s="509"/>
      <c r="G23" s="509"/>
      <c r="H23" s="509"/>
      <c r="I23" s="509"/>
      <c r="J23" s="509"/>
      <c r="K23" s="509"/>
      <c r="L23" s="509"/>
      <c r="M23" s="509"/>
      <c r="N23" s="509"/>
      <c r="O23" s="509"/>
      <c r="P23" s="509"/>
      <c r="Q23" s="509"/>
      <c r="R23" s="509"/>
      <c r="S23" s="509"/>
    </row>
    <row r="24" spans="1:19" ht="18.5" thickBot="1">
      <c r="A24" s="566"/>
      <c r="B24" s="566"/>
      <c r="C24" s="546" t="s">
        <v>347</v>
      </c>
      <c r="D24" s="512"/>
      <c r="E24" s="512"/>
      <c r="F24" s="512"/>
      <c r="G24" s="512"/>
      <c r="H24" s="512"/>
      <c r="I24" s="512"/>
      <c r="J24" s="512"/>
      <c r="K24" s="512"/>
      <c r="L24" s="512"/>
      <c r="M24" s="512"/>
      <c r="N24" s="512"/>
      <c r="O24" s="512"/>
      <c r="P24" s="512"/>
      <c r="Q24" s="512"/>
      <c r="R24" s="513"/>
      <c r="S24" s="509"/>
    </row>
    <row r="25" spans="1:19" ht="13.5" thickBot="1">
      <c r="A25" s="172" t="s">
        <v>348</v>
      </c>
      <c r="B25" s="172" t="s">
        <v>349</v>
      </c>
      <c r="C25" s="514"/>
      <c r="D25" s="515" t="s">
        <v>286</v>
      </c>
      <c r="E25" s="516" t="s">
        <v>289</v>
      </c>
      <c r="F25" s="516" t="s">
        <v>290</v>
      </c>
      <c r="G25" s="516" t="s">
        <v>292</v>
      </c>
      <c r="H25" s="516" t="s">
        <v>294</v>
      </c>
      <c r="I25" s="516" t="s">
        <v>295</v>
      </c>
      <c r="J25" s="516" t="s">
        <v>297</v>
      </c>
      <c r="K25" s="516" t="s">
        <v>304</v>
      </c>
      <c r="L25" s="516" t="s">
        <v>305</v>
      </c>
      <c r="M25" s="516" t="s">
        <v>306</v>
      </c>
      <c r="N25" s="516" t="s">
        <v>307</v>
      </c>
      <c r="O25" s="516" t="s">
        <v>308</v>
      </c>
      <c r="P25" s="517" t="s">
        <v>309</v>
      </c>
      <c r="Q25" s="517" t="s">
        <v>312</v>
      </c>
      <c r="R25" s="518" t="s">
        <v>336</v>
      </c>
      <c r="S25" s="509"/>
    </row>
    <row r="26" spans="1:19" ht="14">
      <c r="C26" s="519" t="s">
        <v>350</v>
      </c>
      <c r="D26" s="520"/>
      <c r="E26" s="521"/>
      <c r="F26" s="521"/>
      <c r="G26" s="521"/>
      <c r="H26" s="521"/>
      <c r="I26" s="521"/>
      <c r="J26" s="521"/>
      <c r="K26" s="521"/>
      <c r="L26" s="521"/>
      <c r="M26" s="521"/>
      <c r="N26" s="521"/>
      <c r="O26" s="521"/>
      <c r="P26" s="521"/>
      <c r="Q26" s="521"/>
      <c r="R26" s="522"/>
      <c r="S26" s="509"/>
    </row>
    <row r="27" spans="1:19" ht="13">
      <c r="C27" s="523" t="s">
        <v>351</v>
      </c>
      <c r="D27" s="567">
        <v>4.93</v>
      </c>
      <c r="E27" s="568"/>
      <c r="F27" s="568"/>
      <c r="G27" s="568">
        <v>2.59</v>
      </c>
      <c r="H27" s="568">
        <v>3.64</v>
      </c>
      <c r="I27" s="568">
        <v>3.77</v>
      </c>
      <c r="J27" s="568">
        <v>3.65</v>
      </c>
      <c r="K27" s="568"/>
      <c r="L27" s="568">
        <v>3.04</v>
      </c>
      <c r="M27" s="568" t="s">
        <v>331</v>
      </c>
      <c r="N27" s="568">
        <v>3.34</v>
      </c>
      <c r="O27" s="568"/>
      <c r="P27" s="569"/>
      <c r="Q27" s="569">
        <v>2.4054000000000002</v>
      </c>
      <c r="R27" s="570">
        <v>3.4504000000000001</v>
      </c>
      <c r="S27" s="509"/>
    </row>
    <row r="28" spans="1:19">
      <c r="A28" s="571"/>
      <c r="B28" s="571"/>
      <c r="C28" s="524" t="s">
        <v>341</v>
      </c>
      <c r="D28" s="572">
        <v>4.93</v>
      </c>
      <c r="E28" s="547"/>
      <c r="F28" s="548"/>
      <c r="G28" s="548">
        <v>2.64</v>
      </c>
      <c r="H28" s="548">
        <v>3.64</v>
      </c>
      <c r="I28" s="548">
        <v>3.77</v>
      </c>
      <c r="J28" s="548">
        <v>3.65</v>
      </c>
      <c r="K28" s="548"/>
      <c r="L28" s="548">
        <v>3.03</v>
      </c>
      <c r="M28" s="548" t="s">
        <v>331</v>
      </c>
      <c r="N28" s="548">
        <v>3.19</v>
      </c>
      <c r="O28" s="548"/>
      <c r="P28" s="549"/>
      <c r="Q28" s="549">
        <v>2.3473000000000002</v>
      </c>
      <c r="R28" s="575">
        <v>3.4512</v>
      </c>
      <c r="S28" s="509"/>
    </row>
    <row r="29" spans="1:19">
      <c r="A29" s="571"/>
      <c r="B29" s="571"/>
      <c r="C29" s="525" t="s">
        <v>342</v>
      </c>
      <c r="D29" s="576">
        <v>0</v>
      </c>
      <c r="E29" s="578"/>
      <c r="F29" s="577"/>
      <c r="G29" s="577">
        <v>-5.0000000000000266E-2</v>
      </c>
      <c r="H29" s="577">
        <v>0</v>
      </c>
      <c r="I29" s="577">
        <v>0</v>
      </c>
      <c r="J29" s="577">
        <v>0</v>
      </c>
      <c r="K29" s="577"/>
      <c r="L29" s="577">
        <v>1.0000000000000231E-2</v>
      </c>
      <c r="M29" s="577" t="e">
        <v>#VALUE!</v>
      </c>
      <c r="N29" s="577">
        <v>0.14999999999999991</v>
      </c>
      <c r="O29" s="578"/>
      <c r="P29" s="580"/>
      <c r="Q29" s="579">
        <v>5.8100000000000041E-2</v>
      </c>
      <c r="R29" s="581">
        <v>-7.9999999999991189E-4</v>
      </c>
      <c r="S29" s="509"/>
    </row>
    <row r="30" spans="1:19" ht="13">
      <c r="A30" s="582"/>
      <c r="B30" s="582"/>
      <c r="C30" s="525" t="s">
        <v>343</v>
      </c>
      <c r="D30" s="526">
        <v>142.88198469742636</v>
      </c>
      <c r="E30" s="539"/>
      <c r="F30" s="527"/>
      <c r="G30" s="527">
        <v>75.063760723394381</v>
      </c>
      <c r="H30" s="527">
        <v>105.49501507071643</v>
      </c>
      <c r="I30" s="527">
        <v>109.26269418038488</v>
      </c>
      <c r="J30" s="527">
        <v>105.78483654069093</v>
      </c>
      <c r="K30" s="527"/>
      <c r="L30" s="527">
        <v>88.105726872246692</v>
      </c>
      <c r="M30" s="527" t="e">
        <v>#VALUE!</v>
      </c>
      <c r="N30" s="527">
        <v>96.80037097148157</v>
      </c>
      <c r="O30" s="527"/>
      <c r="P30" s="528"/>
      <c r="Q30" s="528">
        <v>69.713656387665196</v>
      </c>
      <c r="R30" s="550"/>
      <c r="S30" s="509"/>
    </row>
    <row r="31" spans="1:19" ht="13">
      <c r="A31" s="172" t="s">
        <v>348</v>
      </c>
      <c r="B31" s="172" t="s">
        <v>352</v>
      </c>
      <c r="C31" s="530" t="s">
        <v>344</v>
      </c>
      <c r="D31" s="531">
        <v>5.46</v>
      </c>
      <c r="E31" s="532"/>
      <c r="F31" s="532">
        <v>0</v>
      </c>
      <c r="G31" s="532">
        <v>20.59</v>
      </c>
      <c r="H31" s="532">
        <v>6.77</v>
      </c>
      <c r="I31" s="532">
        <v>45.01</v>
      </c>
      <c r="J31" s="532">
        <v>7.52</v>
      </c>
      <c r="K31" s="532"/>
      <c r="L31" s="532">
        <v>5.7</v>
      </c>
      <c r="M31" s="532">
        <v>0</v>
      </c>
      <c r="N31" s="532">
        <v>4.34</v>
      </c>
      <c r="O31" s="532"/>
      <c r="P31" s="533"/>
      <c r="Q31" s="534">
        <v>4.62</v>
      </c>
      <c r="R31" s="535">
        <v>100.01</v>
      </c>
      <c r="S31" s="509"/>
    </row>
    <row r="32" spans="1:19" ht="14">
      <c r="C32" s="519" t="s">
        <v>353</v>
      </c>
      <c r="D32" s="536"/>
      <c r="E32" s="537"/>
      <c r="F32" s="537"/>
      <c r="G32" s="537"/>
      <c r="H32" s="537"/>
      <c r="I32" s="537"/>
      <c r="J32" s="537"/>
      <c r="K32" s="537"/>
      <c r="L32" s="537"/>
      <c r="M32" s="537"/>
      <c r="N32" s="537"/>
      <c r="O32" s="537"/>
      <c r="P32" s="537"/>
      <c r="Q32" s="537"/>
      <c r="R32" s="538"/>
      <c r="S32" s="509"/>
    </row>
    <row r="33" spans="1:19" ht="13">
      <c r="C33" s="523" t="s">
        <v>351</v>
      </c>
      <c r="D33" s="567">
        <v>4.6100000000000003</v>
      </c>
      <c r="E33" s="568"/>
      <c r="F33" s="568">
        <v>7.02</v>
      </c>
      <c r="G33" s="568">
        <v>2.33</v>
      </c>
      <c r="H33" s="568" t="e">
        <v>#N/A</v>
      </c>
      <c r="I33" s="568">
        <v>3.55</v>
      </c>
      <c r="J33" s="568">
        <v>4.04</v>
      </c>
      <c r="K33" s="568"/>
      <c r="L33" s="568">
        <v>3.51</v>
      </c>
      <c r="M33" s="568"/>
      <c r="N33" s="568">
        <v>3.16</v>
      </c>
      <c r="O33" s="568"/>
      <c r="P33" s="569"/>
      <c r="Q33" s="569">
        <v>2.4382999999999999</v>
      </c>
      <c r="R33" s="570">
        <v>4.1889000000000003</v>
      </c>
      <c r="S33" s="509"/>
    </row>
    <row r="34" spans="1:19">
      <c r="A34" s="571"/>
      <c r="B34" s="571"/>
      <c r="C34" s="524" t="s">
        <v>341</v>
      </c>
      <c r="D34" s="572">
        <v>4.6100000000000003</v>
      </c>
      <c r="E34" s="573"/>
      <c r="F34" s="573">
        <v>6.79</v>
      </c>
      <c r="G34" s="573">
        <v>2.3199999999999998</v>
      </c>
      <c r="H34" s="573" t="e">
        <v>#N/A</v>
      </c>
      <c r="I34" s="573">
        <v>3.57</v>
      </c>
      <c r="J34" s="573">
        <v>4.04</v>
      </c>
      <c r="K34" s="573"/>
      <c r="L34" s="573">
        <v>3.25</v>
      </c>
      <c r="M34" s="573"/>
      <c r="N34" s="573">
        <v>3.24</v>
      </c>
      <c r="O34" s="573"/>
      <c r="P34" s="574"/>
      <c r="Q34" s="574">
        <v>2.5773999999999999</v>
      </c>
      <c r="R34" s="575">
        <v>4.1275000000000004</v>
      </c>
      <c r="S34" s="509"/>
    </row>
    <row r="35" spans="1:19">
      <c r="A35" s="571"/>
      <c r="B35" s="571"/>
      <c r="C35" s="525" t="s">
        <v>342</v>
      </c>
      <c r="D35" s="576">
        <v>0</v>
      </c>
      <c r="E35" s="578"/>
      <c r="F35" s="577">
        <v>0.22999999999999954</v>
      </c>
      <c r="G35" s="577">
        <v>1.0000000000000231E-2</v>
      </c>
      <c r="H35" s="577" t="e">
        <v>#N/A</v>
      </c>
      <c r="I35" s="577">
        <v>-2.0000000000000018E-2</v>
      </c>
      <c r="J35" s="577">
        <v>0</v>
      </c>
      <c r="K35" s="577"/>
      <c r="L35" s="577">
        <v>0.25999999999999979</v>
      </c>
      <c r="M35" s="577"/>
      <c r="N35" s="577">
        <v>-8.0000000000000071E-2</v>
      </c>
      <c r="O35" s="578"/>
      <c r="P35" s="580"/>
      <c r="Q35" s="579">
        <v>-0.1391</v>
      </c>
      <c r="R35" s="581">
        <v>6.1399999999999899E-2</v>
      </c>
      <c r="S35" s="509"/>
    </row>
    <row r="36" spans="1:19" ht="13">
      <c r="A36" s="582"/>
      <c r="B36" s="582"/>
      <c r="C36" s="525" t="s">
        <v>343</v>
      </c>
      <c r="D36" s="526">
        <v>110.05275848074673</v>
      </c>
      <c r="E36" s="539"/>
      <c r="F36" s="527">
        <v>167.58576237198309</v>
      </c>
      <c r="G36" s="527">
        <v>55.623194633435979</v>
      </c>
      <c r="H36" s="527" t="e">
        <v>#N/A</v>
      </c>
      <c r="I36" s="527">
        <v>84.747785814891728</v>
      </c>
      <c r="J36" s="527">
        <v>96.445367518919042</v>
      </c>
      <c r="K36" s="527"/>
      <c r="L36" s="527">
        <v>83.792881185991547</v>
      </c>
      <c r="M36" s="527"/>
      <c r="N36" s="527">
        <v>75.437465683114908</v>
      </c>
      <c r="O36" s="527"/>
      <c r="P36" s="528"/>
      <c r="Q36" s="528">
        <v>58.208598916183242</v>
      </c>
      <c r="R36" s="529"/>
      <c r="S36" s="509"/>
    </row>
    <row r="37" spans="1:19" ht="13">
      <c r="A37" s="172" t="s">
        <v>348</v>
      </c>
      <c r="B37" s="172" t="s">
        <v>354</v>
      </c>
      <c r="C37" s="530" t="s">
        <v>344</v>
      </c>
      <c r="D37" s="531">
        <v>2.86</v>
      </c>
      <c r="E37" s="532"/>
      <c r="F37" s="532">
        <v>24.84</v>
      </c>
      <c r="G37" s="532">
        <v>23.42</v>
      </c>
      <c r="H37" s="532">
        <v>0</v>
      </c>
      <c r="I37" s="532">
        <v>22.53</v>
      </c>
      <c r="J37" s="532">
        <v>16.29</v>
      </c>
      <c r="K37" s="532"/>
      <c r="L37" s="532">
        <v>4.8499999999999996</v>
      </c>
      <c r="M37" s="532"/>
      <c r="N37" s="532">
        <v>1.74</v>
      </c>
      <c r="O37" s="532"/>
      <c r="P37" s="533"/>
      <c r="Q37" s="534">
        <v>3.48</v>
      </c>
      <c r="R37" s="535">
        <v>100.00999999999999</v>
      </c>
      <c r="S37" s="509"/>
    </row>
    <row r="38" spans="1:19" ht="14">
      <c r="C38" s="519" t="s">
        <v>355</v>
      </c>
      <c r="D38" s="536"/>
      <c r="E38" s="537"/>
      <c r="F38" s="537"/>
      <c r="G38" s="537"/>
      <c r="H38" s="537"/>
      <c r="I38" s="537"/>
      <c r="J38" s="537"/>
      <c r="K38" s="537"/>
      <c r="L38" s="537"/>
      <c r="M38" s="537"/>
      <c r="N38" s="537"/>
      <c r="O38" s="537"/>
      <c r="P38" s="537"/>
      <c r="Q38" s="537"/>
      <c r="R38" s="538"/>
      <c r="S38" s="509"/>
    </row>
    <row r="39" spans="1:19" ht="13">
      <c r="C39" s="523" t="s">
        <v>351</v>
      </c>
      <c r="D39" s="567">
        <v>3.53</v>
      </c>
      <c r="E39" s="568"/>
      <c r="F39" s="568">
        <v>3.9</v>
      </c>
      <c r="G39" s="568">
        <v>2.3199999999999998</v>
      </c>
      <c r="H39" s="568" t="e">
        <v>#N/A</v>
      </c>
      <c r="I39" s="568">
        <v>3.3</v>
      </c>
      <c r="J39" s="568">
        <v>3.01</v>
      </c>
      <c r="K39" s="568"/>
      <c r="L39" s="568">
        <v>2.4700000000000002</v>
      </c>
      <c r="M39" s="568"/>
      <c r="N39" s="568">
        <v>2.76</v>
      </c>
      <c r="O39" s="568"/>
      <c r="P39" s="569"/>
      <c r="Q39" s="569">
        <v>2.2605</v>
      </c>
      <c r="R39" s="570">
        <v>3.202</v>
      </c>
      <c r="S39" s="509"/>
    </row>
    <row r="40" spans="1:19">
      <c r="A40" s="571"/>
      <c r="B40" s="571"/>
      <c r="C40" s="524" t="s">
        <v>341</v>
      </c>
      <c r="D40" s="572">
        <v>3.53</v>
      </c>
      <c r="E40" s="573"/>
      <c r="F40" s="573">
        <v>3.87</v>
      </c>
      <c r="G40" s="573">
        <v>2.36</v>
      </c>
      <c r="H40" s="573" t="e">
        <v>#N/A</v>
      </c>
      <c r="I40" s="573">
        <v>3.3</v>
      </c>
      <c r="J40" s="573">
        <v>3.01</v>
      </c>
      <c r="K40" s="573"/>
      <c r="L40" s="573">
        <v>2.3199999999999998</v>
      </c>
      <c r="M40" s="573"/>
      <c r="N40" s="573">
        <v>2.85</v>
      </c>
      <c r="O40" s="573"/>
      <c r="P40" s="574"/>
      <c r="Q40" s="574">
        <v>2.4199000000000002</v>
      </c>
      <c r="R40" s="575">
        <v>3.2016</v>
      </c>
      <c r="S40" s="509"/>
    </row>
    <row r="41" spans="1:19">
      <c r="A41" s="571"/>
      <c r="B41" s="571"/>
      <c r="C41" s="525" t="s">
        <v>342</v>
      </c>
      <c r="D41" s="576">
        <v>0</v>
      </c>
      <c r="E41" s="578"/>
      <c r="F41" s="577">
        <v>2.9999999999999805E-2</v>
      </c>
      <c r="G41" s="577">
        <v>-4.0000000000000036E-2</v>
      </c>
      <c r="H41" s="577" t="e">
        <v>#N/A</v>
      </c>
      <c r="I41" s="577">
        <v>0</v>
      </c>
      <c r="J41" s="577">
        <v>0</v>
      </c>
      <c r="K41" s="577"/>
      <c r="L41" s="577">
        <v>0.15000000000000036</v>
      </c>
      <c r="M41" s="577"/>
      <c r="N41" s="577">
        <v>-9.0000000000000302E-2</v>
      </c>
      <c r="O41" s="578"/>
      <c r="P41" s="580"/>
      <c r="Q41" s="579">
        <v>-0.15940000000000021</v>
      </c>
      <c r="R41" s="581">
        <v>3.9999999999995595E-4</v>
      </c>
      <c r="S41" s="509"/>
    </row>
    <row r="42" spans="1:19" ht="13">
      <c r="A42" s="582"/>
      <c r="B42" s="582"/>
      <c r="C42" s="525" t="s">
        <v>343</v>
      </c>
      <c r="D42" s="526">
        <v>110.24359775140537</v>
      </c>
      <c r="E42" s="539"/>
      <c r="F42" s="527">
        <v>121.79887570268582</v>
      </c>
      <c r="G42" s="527">
        <v>72.454715802623355</v>
      </c>
      <c r="H42" s="527" t="e">
        <v>#N/A</v>
      </c>
      <c r="I42" s="527">
        <v>103.06058713304185</v>
      </c>
      <c r="J42" s="527">
        <v>94.003747657713916</v>
      </c>
      <c r="K42" s="527"/>
      <c r="L42" s="527">
        <v>77.139287945034368</v>
      </c>
      <c r="M42" s="527"/>
      <c r="N42" s="527">
        <v>86.196127420362274</v>
      </c>
      <c r="O42" s="527"/>
      <c r="P42" s="528"/>
      <c r="Q42" s="528">
        <v>70.596502186133677</v>
      </c>
      <c r="R42" s="529"/>
      <c r="S42" s="509"/>
    </row>
    <row r="43" spans="1:19" ht="13.5" thickBot="1">
      <c r="C43" s="540" t="s">
        <v>344</v>
      </c>
      <c r="D43" s="541">
        <v>4.9400000000000004</v>
      </c>
      <c r="E43" s="542"/>
      <c r="F43" s="542">
        <v>25.03</v>
      </c>
      <c r="G43" s="542">
        <v>14.65</v>
      </c>
      <c r="H43" s="542">
        <v>0</v>
      </c>
      <c r="I43" s="542">
        <v>32.36</v>
      </c>
      <c r="J43" s="542">
        <v>13.97</v>
      </c>
      <c r="K43" s="542"/>
      <c r="L43" s="542">
        <v>3.8</v>
      </c>
      <c r="M43" s="542"/>
      <c r="N43" s="542">
        <v>2.16</v>
      </c>
      <c r="O43" s="542"/>
      <c r="P43" s="543"/>
      <c r="Q43" s="544">
        <v>3.1</v>
      </c>
      <c r="R43" s="545">
        <v>100.00999999999999</v>
      </c>
      <c r="S43" s="509"/>
    </row>
    <row r="44" spans="1:19" ht="13" thickBot="1">
      <c r="A44" s="566" t="s">
        <v>356</v>
      </c>
      <c r="B44" s="566" t="s">
        <v>357</v>
      </c>
      <c r="C44" s="509"/>
      <c r="D44" s="509"/>
      <c r="E44" s="509"/>
      <c r="F44" s="509"/>
      <c r="G44" s="509"/>
      <c r="H44" s="509"/>
      <c r="I44" s="509"/>
      <c r="J44" s="509"/>
      <c r="K44" s="509"/>
      <c r="L44" s="509"/>
      <c r="M44" s="509"/>
      <c r="N44" s="509"/>
      <c r="O44" s="509"/>
      <c r="P44" s="509"/>
      <c r="Q44" s="509"/>
      <c r="R44" s="509"/>
      <c r="S44" s="509"/>
    </row>
    <row r="45" spans="1:19" ht="18.5" thickBot="1">
      <c r="A45" s="566"/>
      <c r="B45" s="566"/>
      <c r="C45" s="511" t="s">
        <v>358</v>
      </c>
      <c r="D45" s="512"/>
      <c r="E45" s="512"/>
      <c r="F45" s="512"/>
      <c r="G45" s="512"/>
      <c r="H45" s="512"/>
      <c r="I45" s="512"/>
      <c r="J45" s="512"/>
      <c r="K45" s="512"/>
      <c r="L45" s="512"/>
      <c r="M45" s="512"/>
      <c r="N45" s="512"/>
      <c r="O45" s="512"/>
      <c r="P45" s="512"/>
      <c r="Q45" s="512"/>
      <c r="R45" s="513"/>
      <c r="S45" s="509"/>
    </row>
    <row r="46" spans="1:19" ht="13.5" thickBot="1">
      <c r="C46" s="514"/>
      <c r="D46" s="515" t="s">
        <v>286</v>
      </c>
      <c r="E46" s="516" t="s">
        <v>289</v>
      </c>
      <c r="F46" s="516" t="s">
        <v>290</v>
      </c>
      <c r="G46" s="516" t="s">
        <v>292</v>
      </c>
      <c r="H46" s="516" t="s">
        <v>294</v>
      </c>
      <c r="I46" s="516" t="s">
        <v>295</v>
      </c>
      <c r="J46" s="516" t="s">
        <v>297</v>
      </c>
      <c r="K46" s="516" t="s">
        <v>304</v>
      </c>
      <c r="L46" s="516" t="s">
        <v>305</v>
      </c>
      <c r="M46" s="516" t="s">
        <v>306</v>
      </c>
      <c r="N46" s="516" t="s">
        <v>307</v>
      </c>
      <c r="O46" s="516" t="s">
        <v>308</v>
      </c>
      <c r="P46" s="517" t="s">
        <v>309</v>
      </c>
      <c r="Q46" s="517" t="s">
        <v>312</v>
      </c>
      <c r="R46" s="518" t="s">
        <v>336</v>
      </c>
      <c r="S46" s="509"/>
    </row>
    <row r="47" spans="1:19" ht="13">
      <c r="C47" s="551" t="s">
        <v>359</v>
      </c>
      <c r="D47" s="552">
        <v>693</v>
      </c>
      <c r="E47" s="553"/>
      <c r="F47" s="554">
        <v>540</v>
      </c>
      <c r="G47" s="554"/>
      <c r="H47" s="554"/>
      <c r="I47" s="554">
        <v>683.1</v>
      </c>
      <c r="J47" s="554">
        <v>567.75</v>
      </c>
      <c r="K47" s="553">
        <v>563.95000000000005</v>
      </c>
      <c r="L47" s="553"/>
      <c r="M47" s="553"/>
      <c r="N47" s="553">
        <v>497.16</v>
      </c>
      <c r="O47" s="553"/>
      <c r="P47" s="553">
        <v>471.59</v>
      </c>
      <c r="Q47" s="553"/>
      <c r="R47" s="555">
        <v>606.84839999999997</v>
      </c>
      <c r="S47" s="509"/>
    </row>
    <row r="48" spans="1:19">
      <c r="A48" s="571"/>
      <c r="B48" s="571"/>
      <c r="C48" s="556" t="s">
        <v>341</v>
      </c>
      <c r="D48" s="557">
        <v>693</v>
      </c>
      <c r="E48" s="558"/>
      <c r="F48" s="558">
        <v>564</v>
      </c>
      <c r="G48" s="558"/>
      <c r="H48" s="558"/>
      <c r="I48" s="558">
        <v>681.9</v>
      </c>
      <c r="J48" s="558">
        <v>557.5</v>
      </c>
      <c r="K48" s="558">
        <v>563.95000000000005</v>
      </c>
      <c r="L48" s="558"/>
      <c r="M48" s="558"/>
      <c r="N48" s="558">
        <v>478.64</v>
      </c>
      <c r="O48" s="558"/>
      <c r="P48" s="558">
        <v>472.21</v>
      </c>
      <c r="Q48" s="559"/>
      <c r="R48" s="560">
        <v>606.50580000000002</v>
      </c>
      <c r="S48" s="509"/>
    </row>
    <row r="49" spans="1:19">
      <c r="A49" s="571"/>
      <c r="B49" s="571"/>
      <c r="C49" s="525" t="s">
        <v>342</v>
      </c>
      <c r="D49" s="576">
        <v>0</v>
      </c>
      <c r="E49" s="578"/>
      <c r="F49" s="577">
        <v>-24</v>
      </c>
      <c r="G49" s="577"/>
      <c r="H49" s="577"/>
      <c r="I49" s="577">
        <v>1.2000000000000455</v>
      </c>
      <c r="J49" s="577">
        <v>10.25</v>
      </c>
      <c r="K49" s="577">
        <v>0</v>
      </c>
      <c r="L49" s="577"/>
      <c r="M49" s="577"/>
      <c r="N49" s="577">
        <v>18.520000000000039</v>
      </c>
      <c r="O49" s="577"/>
      <c r="P49" s="577">
        <v>-0.62000000000000455</v>
      </c>
      <c r="Q49" s="580"/>
      <c r="R49" s="581">
        <v>0.34259999999994761</v>
      </c>
      <c r="S49" s="509"/>
    </row>
    <row r="50" spans="1:19" ht="13">
      <c r="A50" s="582"/>
      <c r="B50" s="582"/>
      <c r="C50" s="525" t="s">
        <v>343</v>
      </c>
      <c r="D50" s="526">
        <v>114.19656045892188</v>
      </c>
      <c r="E50" s="527"/>
      <c r="F50" s="527">
        <v>88.984332825133933</v>
      </c>
      <c r="G50" s="527"/>
      <c r="H50" s="527"/>
      <c r="I50" s="527">
        <v>112.56518102379442</v>
      </c>
      <c r="J50" s="527">
        <v>93.557138817536639</v>
      </c>
      <c r="K50" s="527">
        <v>92.930952771730148</v>
      </c>
      <c r="L50" s="527"/>
      <c r="M50" s="527"/>
      <c r="N50" s="527">
        <v>81.924909087673299</v>
      </c>
      <c r="O50" s="527"/>
      <c r="P50" s="527">
        <v>77.711336142601667</v>
      </c>
      <c r="Q50" s="528"/>
      <c r="R50" s="550"/>
      <c r="S50" s="509"/>
    </row>
    <row r="51" spans="1:19" ht="13.5" thickBot="1">
      <c r="C51" s="540" t="s">
        <v>344</v>
      </c>
      <c r="D51" s="541">
        <v>8.5399999999999991</v>
      </c>
      <c r="E51" s="542"/>
      <c r="F51" s="542">
        <v>7.98</v>
      </c>
      <c r="G51" s="542"/>
      <c r="H51" s="542"/>
      <c r="I51" s="542">
        <v>27.77</v>
      </c>
      <c r="J51" s="542">
        <v>16.23</v>
      </c>
      <c r="K51" s="542">
        <v>37.909999999999997</v>
      </c>
      <c r="L51" s="542"/>
      <c r="M51" s="542"/>
      <c r="N51" s="542">
        <v>1.24</v>
      </c>
      <c r="O51" s="542"/>
      <c r="P51" s="543">
        <v>0.33</v>
      </c>
      <c r="Q51" s="544"/>
      <c r="R51" s="545">
        <v>99.999999999999986</v>
      </c>
      <c r="S51" s="509"/>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topLeftCell="A6" workbookViewId="0">
      <selection activeCell="N14" sqref="M14:N14"/>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268" t="s">
        <v>518</v>
      </c>
      <c r="B5" s="1268"/>
      <c r="C5" s="1268"/>
      <c r="D5" s="1268"/>
      <c r="E5" s="1268"/>
      <c r="F5" s="1268"/>
      <c r="H5" s="375" t="s">
        <v>230</v>
      </c>
      <c r="K5"/>
      <c r="L5"/>
      <c r="M5"/>
      <c r="N5"/>
      <c r="O5"/>
      <c r="P5"/>
    </row>
    <row r="6" spans="1:20" ht="15.75" customHeight="1" thickBot="1">
      <c r="A6" s="1269" t="s">
        <v>115</v>
      </c>
      <c r="B6" s="1271" t="s">
        <v>517</v>
      </c>
      <c r="C6" s="1272"/>
      <c r="D6" s="1273"/>
      <c r="E6" s="1274" t="s">
        <v>519</v>
      </c>
      <c r="F6" s="1276" t="s">
        <v>520</v>
      </c>
      <c r="K6"/>
      <c r="L6"/>
      <c r="M6"/>
      <c r="N6"/>
      <c r="O6"/>
      <c r="P6"/>
    </row>
    <row r="7" spans="1:20" ht="21" customHeight="1" thickBot="1">
      <c r="A7" s="1270"/>
      <c r="B7" s="729" t="s">
        <v>218</v>
      </c>
      <c r="C7" s="730" t="s">
        <v>220</v>
      </c>
      <c r="D7" s="376" t="s">
        <v>221</v>
      </c>
      <c r="E7" s="1275"/>
      <c r="F7" s="1277"/>
      <c r="I7"/>
      <c r="J7"/>
      <c r="K7"/>
      <c r="L7"/>
      <c r="M7"/>
      <c r="N7"/>
      <c r="O7"/>
      <c r="P7"/>
    </row>
    <row r="8" spans="1:20" ht="17.25" customHeight="1" thickBot="1">
      <c r="A8" s="377" t="s">
        <v>116</v>
      </c>
      <c r="B8" s="382">
        <v>4589.982</v>
      </c>
      <c r="C8" s="391">
        <v>2070.5070000000001</v>
      </c>
      <c r="D8" s="380">
        <f t="shared" ref="D8:D13" si="0">(C8/B8)*100</f>
        <v>45.109261866386404</v>
      </c>
      <c r="E8" s="379">
        <v>6077.7790000000005</v>
      </c>
      <c r="F8" s="380">
        <f t="shared" ref="F8:F13" si="1">((B8-E8)/E8)*100</f>
        <v>-24.479287581861737</v>
      </c>
      <c r="H8" s="381" t="s">
        <v>117</v>
      </c>
      <c r="I8"/>
      <c r="J8"/>
      <c r="K8"/>
      <c r="L8"/>
      <c r="M8"/>
      <c r="N8"/>
      <c r="O8"/>
      <c r="P8"/>
    </row>
    <row r="9" spans="1:20" ht="18" customHeight="1" thickBot="1">
      <c r="A9" s="377" t="s">
        <v>118</v>
      </c>
      <c r="B9" s="382">
        <v>19728</v>
      </c>
      <c r="C9" s="391">
        <v>4034</v>
      </c>
      <c r="D9" s="380">
        <f t="shared" si="0"/>
        <v>20.448094079480942</v>
      </c>
      <c r="E9" s="383">
        <v>21920</v>
      </c>
      <c r="F9" s="380">
        <f t="shared" si="1"/>
        <v>-10</v>
      </c>
      <c r="H9" s="384">
        <f>B9-E9</f>
        <v>-2192</v>
      </c>
      <c r="J9"/>
      <c r="K9"/>
      <c r="L9"/>
      <c r="M9"/>
      <c r="N9"/>
      <c r="O9"/>
      <c r="P9"/>
      <c r="Q9" s="357"/>
      <c r="R9" s="357"/>
      <c r="S9" s="357"/>
      <c r="T9" s="357"/>
    </row>
    <row r="10" spans="1:20" ht="15" customHeight="1" thickBot="1">
      <c r="A10" s="385" t="s">
        <v>214</v>
      </c>
      <c r="B10" s="382">
        <v>10005</v>
      </c>
      <c r="C10" s="391">
        <v>0</v>
      </c>
      <c r="D10" s="387">
        <f t="shared" si="0"/>
        <v>0</v>
      </c>
      <c r="E10" s="386">
        <v>8668</v>
      </c>
      <c r="F10" s="387">
        <f t="shared" si="1"/>
        <v>15.424550069220119</v>
      </c>
      <c r="J10"/>
      <c r="K10"/>
      <c r="L10"/>
      <c r="M10"/>
      <c r="N10"/>
      <c r="O10"/>
      <c r="P10"/>
      <c r="Q10" s="357"/>
      <c r="R10" s="357"/>
      <c r="S10" s="357"/>
      <c r="T10" s="357"/>
    </row>
    <row r="11" spans="1:20" ht="17.25" customHeight="1" thickBot="1">
      <c r="A11" s="377" t="s">
        <v>119</v>
      </c>
      <c r="B11" s="382">
        <v>135257.12</v>
      </c>
      <c r="C11" s="388">
        <v>32352.329000000002</v>
      </c>
      <c r="D11" s="380">
        <f t="shared" si="0"/>
        <v>23.91913194662137</v>
      </c>
      <c r="E11" s="388">
        <v>123902.91099999999</v>
      </c>
      <c r="F11" s="380">
        <f t="shared" si="1"/>
        <v>9.1637951912203288</v>
      </c>
      <c r="J11"/>
      <c r="K11"/>
      <c r="L11"/>
      <c r="M11"/>
      <c r="N11"/>
      <c r="O11"/>
      <c r="P11"/>
      <c r="Q11" s="357"/>
      <c r="R11" s="357"/>
      <c r="S11" s="357"/>
      <c r="T11" s="357"/>
    </row>
    <row r="12" spans="1:20" ht="15" customHeight="1" thickBot="1">
      <c r="A12" s="390" t="s">
        <v>120</v>
      </c>
      <c r="B12" s="382">
        <v>44447.406000000003</v>
      </c>
      <c r="C12" s="391">
        <v>6365.6949999999997</v>
      </c>
      <c r="D12" s="380">
        <f t="shared" si="0"/>
        <v>14.32185941289802</v>
      </c>
      <c r="E12" s="391">
        <v>45165.917000000001</v>
      </c>
      <c r="F12" s="380">
        <f t="shared" si="1"/>
        <v>-1.5908256661765521</v>
      </c>
      <c r="J12"/>
      <c r="K12"/>
      <c r="L12"/>
      <c r="M12"/>
      <c r="N12"/>
      <c r="O12"/>
      <c r="P12"/>
      <c r="Q12" s="357"/>
      <c r="R12" s="357"/>
      <c r="S12" s="357"/>
      <c r="T12" s="357"/>
    </row>
    <row r="13" spans="1:20" ht="15" customHeight="1" thickBot="1">
      <c r="A13" s="390" t="s">
        <v>121</v>
      </c>
      <c r="B13" s="382">
        <f>B11+B12</f>
        <v>179704.52600000001</v>
      </c>
      <c r="C13" s="391">
        <f>C11+C12</f>
        <v>38718.024000000005</v>
      </c>
      <c r="D13" s="392">
        <f t="shared" si="0"/>
        <v>21.545380554299452</v>
      </c>
      <c r="E13" s="391">
        <f>E11+E12</f>
        <v>169068.82799999998</v>
      </c>
      <c r="F13" s="392">
        <f t="shared" si="1"/>
        <v>6.2907504155645029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H17"/>
      <c r="I17"/>
      <c r="J17"/>
      <c r="K17"/>
      <c r="L17"/>
      <c r="M17"/>
      <c r="N17"/>
      <c r="O17" s="357"/>
      <c r="P17" s="357"/>
      <c r="Q17" s="357"/>
      <c r="R17" s="357"/>
      <c r="S17" s="357"/>
      <c r="T17" s="357"/>
    </row>
    <row r="18" spans="1:20" ht="33" customHeight="1" thickBot="1">
      <c r="A18" s="1268" t="s">
        <v>522</v>
      </c>
      <c r="B18" s="1268"/>
      <c r="C18" s="1268"/>
      <c r="D18" s="1268"/>
      <c r="E18" s="1268"/>
      <c r="F18" s="1268"/>
      <c r="H18"/>
      <c r="I18"/>
      <c r="J18"/>
      <c r="K18"/>
      <c r="L18"/>
      <c r="M18"/>
      <c r="N18"/>
      <c r="O18" s="357"/>
      <c r="P18" s="357"/>
      <c r="Q18" s="357"/>
      <c r="R18" s="357"/>
      <c r="S18" s="357"/>
      <c r="T18" s="357"/>
    </row>
    <row r="19" spans="1:20" ht="16.5" customHeight="1" thickBot="1">
      <c r="A19" s="1278" t="s">
        <v>452</v>
      </c>
      <c r="B19" s="1271" t="s">
        <v>523</v>
      </c>
      <c r="C19" s="1272"/>
      <c r="D19" s="1273"/>
      <c r="E19" s="1274" t="s">
        <v>519</v>
      </c>
      <c r="F19" s="1276" t="s">
        <v>524</v>
      </c>
      <c r="I19"/>
      <c r="J19"/>
      <c r="K19"/>
      <c r="L19"/>
      <c r="M19"/>
      <c r="N19"/>
      <c r="O19" s="357"/>
      <c r="P19" s="357"/>
      <c r="Q19" s="357"/>
      <c r="R19" s="357"/>
      <c r="S19" s="357"/>
      <c r="T19" s="357"/>
    </row>
    <row r="20" spans="1:20" ht="21" customHeight="1" thickBot="1">
      <c r="A20" s="1279"/>
      <c r="B20" s="395" t="s">
        <v>218</v>
      </c>
      <c r="C20" s="395" t="s">
        <v>325</v>
      </c>
      <c r="D20" s="395" t="s">
        <v>326</v>
      </c>
      <c r="E20" s="1280"/>
      <c r="F20" s="1281"/>
      <c r="I20"/>
      <c r="J20"/>
      <c r="K20"/>
      <c r="L20"/>
      <c r="M20"/>
      <c r="N20"/>
      <c r="O20" s="357"/>
      <c r="P20" s="357"/>
      <c r="Q20" s="357"/>
      <c r="R20" s="357"/>
      <c r="S20" s="357"/>
      <c r="T20" s="357"/>
    </row>
    <row r="21" spans="1:20" ht="15" thickBot="1">
      <c r="A21" s="396" t="s">
        <v>116</v>
      </c>
      <c r="B21" s="382">
        <v>25588.022000000001</v>
      </c>
      <c r="C21" s="397">
        <v>0</v>
      </c>
      <c r="D21" s="398">
        <f t="shared" ref="D21:D26" si="2">(C21/B21)*100</f>
        <v>0</v>
      </c>
      <c r="E21" s="391">
        <v>25173.994999999999</v>
      </c>
      <c r="F21" s="398">
        <f t="shared" ref="F21:F26" si="3">((B21-E21)/E21)*100</f>
        <v>1.6446614849967272</v>
      </c>
      <c r="H21" s="381" t="s">
        <v>123</v>
      </c>
      <c r="K21"/>
      <c r="L21"/>
      <c r="M21"/>
      <c r="N21"/>
      <c r="O21" s="357"/>
      <c r="P21" s="357"/>
      <c r="Q21" s="357"/>
      <c r="R21" s="357"/>
      <c r="S21" s="357"/>
      <c r="T21" s="357"/>
    </row>
    <row r="22" spans="1:20" ht="15" thickBot="1">
      <c r="A22" s="396" t="s">
        <v>118</v>
      </c>
      <c r="B22" s="382">
        <v>106564</v>
      </c>
      <c r="C22" s="397">
        <v>0</v>
      </c>
      <c r="D22" s="380">
        <f t="shared" si="2"/>
        <v>0</v>
      </c>
      <c r="E22" s="391">
        <v>103889</v>
      </c>
      <c r="F22" s="380">
        <f t="shared" si="3"/>
        <v>2.5748635562956617</v>
      </c>
      <c r="H22" s="384">
        <f>B22-E22</f>
        <v>2675</v>
      </c>
      <c r="K22" s="357"/>
      <c r="L22" s="357"/>
      <c r="M22" s="357"/>
      <c r="O22" s="357"/>
      <c r="P22" s="357"/>
      <c r="Q22" s="357"/>
      <c r="R22" s="357"/>
      <c r="S22" s="357"/>
      <c r="T22" s="357"/>
    </row>
    <row r="23" spans="1:20" ht="15" thickBot="1">
      <c r="A23" s="399" t="s">
        <v>214</v>
      </c>
      <c r="B23" s="382">
        <v>40493</v>
      </c>
      <c r="C23" s="400">
        <v>0</v>
      </c>
      <c r="D23" s="380">
        <f t="shared" si="2"/>
        <v>0</v>
      </c>
      <c r="E23" s="386">
        <v>34277</v>
      </c>
      <c r="F23" s="380">
        <f t="shared" si="3"/>
        <v>18.134609213175015</v>
      </c>
      <c r="N23" s="357"/>
      <c r="O23" s="357"/>
      <c r="P23" s="357"/>
      <c r="Q23" s="357"/>
      <c r="R23" s="357"/>
      <c r="S23" s="357"/>
      <c r="T23" s="357"/>
    </row>
    <row r="24" spans="1:20" ht="15" thickBot="1">
      <c r="A24" s="396" t="s">
        <v>119</v>
      </c>
      <c r="B24" s="382">
        <v>10940.663</v>
      </c>
      <c r="C24" s="401">
        <v>43.966999999999999</v>
      </c>
      <c r="D24" s="387">
        <f t="shared" si="2"/>
        <v>0.40186778442951765</v>
      </c>
      <c r="E24" s="391">
        <v>8297.0580000000009</v>
      </c>
      <c r="F24" s="387">
        <f t="shared" si="3"/>
        <v>31.861956370559291</v>
      </c>
      <c r="N24" s="357"/>
      <c r="O24" s="357"/>
      <c r="P24" s="357"/>
      <c r="Q24" s="357"/>
      <c r="R24" s="357"/>
      <c r="S24" s="357"/>
      <c r="T24" s="357"/>
    </row>
    <row r="25" spans="1:20" ht="15" thickBot="1">
      <c r="A25" s="396" t="s">
        <v>120</v>
      </c>
      <c r="B25" s="382">
        <v>2386.0459999999998</v>
      </c>
      <c r="C25" s="401">
        <v>142.32400000000001</v>
      </c>
      <c r="D25" s="380">
        <f t="shared" si="2"/>
        <v>5.964847282910724</v>
      </c>
      <c r="E25" s="391">
        <v>2852.1469999999999</v>
      </c>
      <c r="F25" s="380">
        <f t="shared" si="3"/>
        <v>-16.342109996434271</v>
      </c>
      <c r="N25" s="357"/>
      <c r="O25" s="357"/>
      <c r="P25" s="357"/>
      <c r="Q25" s="357"/>
      <c r="R25" s="357"/>
      <c r="S25" s="357"/>
      <c r="T25" s="357"/>
    </row>
    <row r="26" spans="1:20" ht="15" thickBot="1">
      <c r="A26" s="396" t="s">
        <v>121</v>
      </c>
      <c r="B26" s="382">
        <f>B24+B25</f>
        <v>13326.709000000001</v>
      </c>
      <c r="C26" s="391">
        <f>C24+C25</f>
        <v>186.291</v>
      </c>
      <c r="D26" s="392">
        <f t="shared" si="2"/>
        <v>1.3978770002406444</v>
      </c>
      <c r="E26" s="391">
        <f>E24+E25</f>
        <v>11149.205000000002</v>
      </c>
      <c r="F26" s="392">
        <f t="shared" si="3"/>
        <v>19.530576395357325</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67"/>
      <c r="D30" s="1267"/>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67"/>
      <c r="C41" s="1267"/>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activeCell="N37" sqref="N37"/>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6.8164062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282" t="s">
        <v>515</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c r="Z2" s="1282"/>
      <c r="AA2" s="1282"/>
    </row>
    <row r="3" spans="1:27" ht="15.75" customHeight="1">
      <c r="A3" s="1283" t="s">
        <v>516</v>
      </c>
      <c r="B3" s="1283"/>
      <c r="C3" s="1283"/>
      <c r="D3" s="1283"/>
      <c r="E3" s="1283"/>
      <c r="F3" s="1283"/>
      <c r="G3" s="1283"/>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20" t="s">
        <v>124</v>
      </c>
      <c r="B5" s="1284" t="s">
        <v>125</v>
      </c>
      <c r="C5" s="1284"/>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150</v>
      </c>
      <c r="B7" s="436">
        <v>3070.279</v>
      </c>
      <c r="C7" s="436">
        <v>1563</v>
      </c>
      <c r="D7" s="437">
        <v>3.5849276249035249</v>
      </c>
      <c r="E7" s="493"/>
      <c r="F7" s="432" t="s">
        <v>137</v>
      </c>
      <c r="G7" s="433">
        <v>1656.6089999999999</v>
      </c>
      <c r="H7" s="433">
        <v>9952</v>
      </c>
      <c r="I7" s="434">
        <v>2.7802496941339161</v>
      </c>
      <c r="J7" s="493"/>
      <c r="K7" s="432" t="s">
        <v>137</v>
      </c>
      <c r="L7" s="433">
        <v>178065.78700000001</v>
      </c>
      <c r="M7" s="433">
        <v>31351.334999999999</v>
      </c>
      <c r="N7" s="434">
        <v>5.6796875475956607</v>
      </c>
      <c r="O7" s="357"/>
      <c r="P7" s="432" t="s">
        <v>138</v>
      </c>
      <c r="Q7" s="433">
        <v>44753.720999999998</v>
      </c>
      <c r="R7" s="433">
        <v>9084.3799999999992</v>
      </c>
      <c r="S7" s="434">
        <v>4.9264474845834281</v>
      </c>
    </row>
    <row r="8" spans="1:27" ht="16" thickBot="1">
      <c r="A8" s="432" t="s">
        <v>361</v>
      </c>
      <c r="B8" s="433">
        <v>2953.77</v>
      </c>
      <c r="C8" s="433">
        <v>1210</v>
      </c>
      <c r="D8" s="434">
        <v>4.9440528656482083</v>
      </c>
      <c r="E8" s="493"/>
      <c r="F8" s="432" t="s">
        <v>158</v>
      </c>
      <c r="G8" s="433">
        <v>11.619</v>
      </c>
      <c r="H8" s="433">
        <v>52</v>
      </c>
      <c r="I8" s="434">
        <v>3.1066844919786094</v>
      </c>
      <c r="J8" s="493"/>
      <c r="K8" s="432" t="s">
        <v>463</v>
      </c>
      <c r="L8" s="433">
        <v>132457.09599999999</v>
      </c>
      <c r="M8" s="433">
        <v>23995.440999999999</v>
      </c>
      <c r="N8" s="434">
        <v>5.5200942545711076</v>
      </c>
      <c r="O8" s="357"/>
      <c r="P8" s="432" t="s">
        <v>140</v>
      </c>
      <c r="Q8" s="433">
        <v>27842.863000000001</v>
      </c>
      <c r="R8" s="433">
        <v>5883.91</v>
      </c>
      <c r="S8" s="434">
        <v>4.7320341405629929</v>
      </c>
    </row>
    <row r="9" spans="1:27" ht="16" thickBot="1">
      <c r="A9" s="432" t="s">
        <v>137</v>
      </c>
      <c r="B9" s="433">
        <v>2656.37</v>
      </c>
      <c r="C9" s="433">
        <v>11806</v>
      </c>
      <c r="D9" s="434">
        <v>3.2002607078144876</v>
      </c>
      <c r="E9" s="493"/>
      <c r="F9" s="438" t="s">
        <v>222</v>
      </c>
      <c r="G9" s="439">
        <v>1668.3510000000001</v>
      </c>
      <c r="H9" s="439">
        <v>10005</v>
      </c>
      <c r="I9" s="440">
        <v>2.7822033149281835</v>
      </c>
      <c r="J9" s="493"/>
      <c r="K9" s="432" t="s">
        <v>140</v>
      </c>
      <c r="L9" s="433">
        <v>114739.435</v>
      </c>
      <c r="M9" s="433">
        <v>20595.579000000002</v>
      </c>
      <c r="N9" s="434">
        <v>5.5710711022011079</v>
      </c>
      <c r="O9"/>
      <c r="P9" s="432" t="s">
        <v>139</v>
      </c>
      <c r="Q9" s="433">
        <v>15229.882</v>
      </c>
      <c r="R9" s="433">
        <v>2998.2649999999999</v>
      </c>
      <c r="S9" s="434">
        <v>5.0795650151003997</v>
      </c>
    </row>
    <row r="10" spans="1:27" ht="15.5">
      <c r="A10" s="432" t="s">
        <v>513</v>
      </c>
      <c r="B10" s="433">
        <v>1713.0050000000001</v>
      </c>
      <c r="C10" s="433">
        <v>665</v>
      </c>
      <c r="D10" s="434">
        <v>3.8091579628513679</v>
      </c>
      <c r="E10" s="493"/>
      <c r="J10" s="493"/>
      <c r="K10" s="432" t="s">
        <v>139</v>
      </c>
      <c r="L10" s="433">
        <v>56473.254000000001</v>
      </c>
      <c r="M10" s="433">
        <v>9667.7430000000004</v>
      </c>
      <c r="N10" s="434">
        <v>5.841410347792654</v>
      </c>
      <c r="O10"/>
      <c r="P10" s="432" t="s">
        <v>137</v>
      </c>
      <c r="Q10" s="433">
        <v>15179.861000000001</v>
      </c>
      <c r="R10" s="433">
        <v>2972.694</v>
      </c>
      <c r="S10" s="434">
        <v>5.1064324145034776</v>
      </c>
    </row>
    <row r="11" spans="1:27" ht="15.5">
      <c r="A11" s="432" t="s">
        <v>145</v>
      </c>
      <c r="B11" s="433">
        <v>1465.55</v>
      </c>
      <c r="C11" s="433">
        <v>1478</v>
      </c>
      <c r="D11" s="434">
        <v>3.4588597362812683</v>
      </c>
      <c r="E11" s="493"/>
      <c r="F11"/>
      <c r="G11"/>
      <c r="H11"/>
      <c r="I11"/>
      <c r="J11" s="493"/>
      <c r="K11" s="432" t="s">
        <v>330</v>
      </c>
      <c r="L11" s="433">
        <v>49694.906000000003</v>
      </c>
      <c r="M11" s="433">
        <v>10869.83</v>
      </c>
      <c r="N11" s="434">
        <v>4.571819982465227</v>
      </c>
      <c r="O11"/>
      <c r="P11" s="432" t="s">
        <v>330</v>
      </c>
      <c r="Q11" s="433">
        <v>14017.198</v>
      </c>
      <c r="R11" s="433">
        <v>3185.4630000000002</v>
      </c>
      <c r="S11" s="434">
        <v>4.4003644054255222</v>
      </c>
    </row>
    <row r="12" spans="1:27" ht="15.5">
      <c r="A12" s="432" t="s">
        <v>329</v>
      </c>
      <c r="B12" s="433">
        <v>1305.97</v>
      </c>
      <c r="C12" s="433">
        <v>569</v>
      </c>
      <c r="D12" s="434">
        <v>4.3935810526669918</v>
      </c>
      <c r="E12" s="493"/>
      <c r="F12"/>
      <c r="G12"/>
      <c r="H12"/>
      <c r="I12"/>
      <c r="J12" s="493"/>
      <c r="K12" s="432" t="s">
        <v>146</v>
      </c>
      <c r="L12" s="433">
        <v>32422.523000000001</v>
      </c>
      <c r="M12" s="433">
        <v>4645.098</v>
      </c>
      <c r="N12" s="434">
        <v>6.9799438031232066</v>
      </c>
      <c r="O12" s="357"/>
      <c r="P12" s="432" t="s">
        <v>141</v>
      </c>
      <c r="Q12" s="433">
        <v>13058.986000000001</v>
      </c>
      <c r="R12" s="433">
        <v>2200.623</v>
      </c>
      <c r="S12" s="434">
        <v>5.9342222634226767</v>
      </c>
    </row>
    <row r="13" spans="1:27" ht="15.5">
      <c r="A13" s="432" t="s">
        <v>455</v>
      </c>
      <c r="B13" s="433">
        <v>1221</v>
      </c>
      <c r="C13" s="433">
        <v>408</v>
      </c>
      <c r="D13" s="434">
        <v>5.9852941176470589</v>
      </c>
      <c r="E13" s="493"/>
      <c r="F13"/>
      <c r="G13"/>
      <c r="H13"/>
      <c r="I13"/>
      <c r="J13" s="493"/>
      <c r="K13" s="432" t="s">
        <v>142</v>
      </c>
      <c r="L13" s="433">
        <v>26488.105</v>
      </c>
      <c r="M13" s="433">
        <v>4886.9160000000002</v>
      </c>
      <c r="N13" s="434">
        <v>5.4202087778877308</v>
      </c>
      <c r="O13"/>
      <c r="P13" s="432" t="s">
        <v>144</v>
      </c>
      <c r="Q13" s="433">
        <v>11467.302</v>
      </c>
      <c r="R13" s="433">
        <v>1561.4</v>
      </c>
      <c r="S13" s="434">
        <v>7.3442436275137695</v>
      </c>
    </row>
    <row r="14" spans="1:27" ht="15.5">
      <c r="A14" s="432" t="s">
        <v>147</v>
      </c>
      <c r="B14" s="433">
        <v>1104.94</v>
      </c>
      <c r="C14" s="433">
        <v>620</v>
      </c>
      <c r="D14" s="434">
        <v>3.2384603435592174</v>
      </c>
      <c r="E14" s="493"/>
      <c r="F14"/>
      <c r="G14"/>
      <c r="H14"/>
      <c r="I14"/>
      <c r="J14" s="493"/>
      <c r="K14" s="432" t="s">
        <v>138</v>
      </c>
      <c r="L14" s="433">
        <v>22195.657999999999</v>
      </c>
      <c r="M14" s="433">
        <v>3299.752</v>
      </c>
      <c r="N14" s="434">
        <v>6.7264624735434664</v>
      </c>
      <c r="O14"/>
      <c r="P14" s="432" t="s">
        <v>146</v>
      </c>
      <c r="Q14" s="433">
        <v>9105.2039999999997</v>
      </c>
      <c r="R14" s="433">
        <v>1978.4839999999999</v>
      </c>
      <c r="S14" s="434">
        <v>4.6021115156857473</v>
      </c>
    </row>
    <row r="15" spans="1:27" ht="15.5">
      <c r="A15" s="432" t="s">
        <v>268</v>
      </c>
      <c r="B15" s="433">
        <v>1004.85</v>
      </c>
      <c r="C15" s="433">
        <v>421</v>
      </c>
      <c r="D15" s="434">
        <v>4.4979856759176364</v>
      </c>
      <c r="E15" s="441"/>
      <c r="J15" s="493"/>
      <c r="K15" s="432" t="s">
        <v>154</v>
      </c>
      <c r="L15" s="433">
        <v>20462.319</v>
      </c>
      <c r="M15" s="433">
        <v>4002.7240000000002</v>
      </c>
      <c r="N15" s="434">
        <v>5.1120984109821208</v>
      </c>
      <c r="O15"/>
      <c r="P15" s="432" t="s">
        <v>151</v>
      </c>
      <c r="Q15" s="433">
        <v>7591.442</v>
      </c>
      <c r="R15" s="433">
        <v>1412.164</v>
      </c>
      <c r="S15" s="434">
        <v>5.3757509750992094</v>
      </c>
    </row>
    <row r="16" spans="1:27" ht="15.5">
      <c r="A16" s="432" t="s">
        <v>146</v>
      </c>
      <c r="B16" s="433">
        <v>731.79</v>
      </c>
      <c r="C16" s="433">
        <v>360</v>
      </c>
      <c r="D16" s="434">
        <v>3.8811455847255365</v>
      </c>
      <c r="E16" s="493"/>
      <c r="J16" s="493"/>
      <c r="K16" s="432" t="s">
        <v>144</v>
      </c>
      <c r="L16" s="433">
        <v>20032.63</v>
      </c>
      <c r="M16" s="433">
        <v>2373.5300000000002</v>
      </c>
      <c r="N16" s="434">
        <v>8.4400155043332088</v>
      </c>
      <c r="O16"/>
      <c r="P16" s="432" t="s">
        <v>371</v>
      </c>
      <c r="Q16" s="433">
        <v>7354.5810000000001</v>
      </c>
      <c r="R16" s="433">
        <v>1396.2919999999999</v>
      </c>
      <c r="S16" s="434">
        <v>5.2672227585633955</v>
      </c>
    </row>
    <row r="17" spans="1:19" ht="15.5">
      <c r="A17" s="432" t="s">
        <v>140</v>
      </c>
      <c r="B17" s="433">
        <v>213.12799999999999</v>
      </c>
      <c r="C17" s="433">
        <v>110</v>
      </c>
      <c r="D17" s="434">
        <v>4.5765084818552717</v>
      </c>
      <c r="E17" s="493"/>
      <c r="F17" s="493"/>
      <c r="G17" s="493"/>
      <c r="H17" s="495"/>
      <c r="I17" s="493"/>
      <c r="J17" s="493"/>
      <c r="K17" s="432" t="s">
        <v>147</v>
      </c>
      <c r="L17" s="433">
        <v>19581.663</v>
      </c>
      <c r="M17" s="433">
        <v>3144.5369999999998</v>
      </c>
      <c r="N17" s="434">
        <v>6.2272006975907743</v>
      </c>
      <c r="O17"/>
      <c r="P17" s="432" t="s">
        <v>147</v>
      </c>
      <c r="Q17" s="433">
        <v>6759.6580000000004</v>
      </c>
      <c r="R17" s="433">
        <v>1239.4059999999999</v>
      </c>
      <c r="S17" s="434">
        <v>5.4539497146213591</v>
      </c>
    </row>
    <row r="18" spans="1:19" ht="15.5">
      <c r="A18" s="432" t="s">
        <v>514</v>
      </c>
      <c r="B18" s="433">
        <v>202.08</v>
      </c>
      <c r="C18" s="433">
        <v>64</v>
      </c>
      <c r="D18" s="434">
        <v>6.0706560922855095</v>
      </c>
      <c r="E18" s="493"/>
      <c r="F18" s="493"/>
      <c r="G18" s="493"/>
      <c r="H18" s="495"/>
      <c r="I18" s="493"/>
      <c r="J18" s="493"/>
      <c r="K18" s="432" t="s">
        <v>248</v>
      </c>
      <c r="L18" s="433">
        <v>18594.833999999999</v>
      </c>
      <c r="M18" s="433">
        <v>2348.6030000000001</v>
      </c>
      <c r="N18" s="434">
        <v>7.9174019619322626</v>
      </c>
      <c r="O18"/>
      <c r="P18" s="432" t="s">
        <v>153</v>
      </c>
      <c r="Q18" s="433">
        <v>6530.9970000000003</v>
      </c>
      <c r="R18" s="433">
        <v>1600.6310000000001</v>
      </c>
      <c r="S18" s="434">
        <v>4.0802639708964774</v>
      </c>
    </row>
    <row r="19" spans="1:19" ht="16" thickBot="1">
      <c r="A19" s="432" t="s">
        <v>143</v>
      </c>
      <c r="B19" s="433">
        <v>196.12899999999999</v>
      </c>
      <c r="C19" s="433">
        <v>301</v>
      </c>
      <c r="D19" s="434">
        <v>3.3030583717875306</v>
      </c>
      <c r="E19" s="232"/>
      <c r="F19" s="493"/>
      <c r="G19" s="493"/>
      <c r="H19" s="495"/>
      <c r="I19" s="493"/>
      <c r="J19" s="493"/>
      <c r="K19" s="432" t="s">
        <v>145</v>
      </c>
      <c r="L19" s="433">
        <v>11729.781999999999</v>
      </c>
      <c r="M19" s="433">
        <v>2406.7109999999998</v>
      </c>
      <c r="N19" s="434">
        <v>4.8737808569454328</v>
      </c>
      <c r="O19"/>
      <c r="P19" s="432" t="s">
        <v>237</v>
      </c>
      <c r="Q19" s="433">
        <v>6355.3580000000002</v>
      </c>
      <c r="R19" s="433">
        <v>1179.731</v>
      </c>
      <c r="S19" s="434">
        <v>5.3871246919848677</v>
      </c>
    </row>
    <row r="20" spans="1:19" ht="16" thickBot="1">
      <c r="A20" s="438" t="s">
        <v>222</v>
      </c>
      <c r="B20" s="439">
        <v>17989.825000000001</v>
      </c>
      <c r="C20" s="439">
        <v>19728</v>
      </c>
      <c r="D20" s="440">
        <v>3.9193672219193889</v>
      </c>
      <c r="E20" s="232"/>
      <c r="F20" s="493"/>
      <c r="G20" s="493"/>
      <c r="H20" s="495"/>
      <c r="I20" s="493"/>
      <c r="J20" s="493"/>
      <c r="K20" s="432" t="s">
        <v>152</v>
      </c>
      <c r="L20" s="433">
        <v>10546.462</v>
      </c>
      <c r="M20" s="433">
        <v>1780.6420000000001</v>
      </c>
      <c r="N20" s="434">
        <v>5.9228424354811349</v>
      </c>
      <c r="O20"/>
      <c r="P20" s="432" t="s">
        <v>155</v>
      </c>
      <c r="Q20" s="433">
        <v>3341.1309999999999</v>
      </c>
      <c r="R20" s="433">
        <v>754.93899999999996</v>
      </c>
      <c r="S20" s="434">
        <v>4.4256966456892544</v>
      </c>
    </row>
    <row r="21" spans="1:19" ht="15.5">
      <c r="A21"/>
      <c r="B21"/>
      <c r="C21"/>
      <c r="D21"/>
      <c r="E21" s="232"/>
      <c r="F21" s="493"/>
      <c r="G21" s="493"/>
      <c r="H21" s="495"/>
      <c r="I21" s="493"/>
      <c r="J21" s="493"/>
      <c r="K21" s="432" t="s">
        <v>247</v>
      </c>
      <c r="L21" s="433">
        <v>10083.06</v>
      </c>
      <c r="M21" s="433">
        <v>1889.5889999999999</v>
      </c>
      <c r="N21" s="434">
        <v>5.3361127737301599</v>
      </c>
      <c r="O21"/>
      <c r="P21" s="432" t="s">
        <v>247</v>
      </c>
      <c r="Q21" s="433">
        <v>3186.0659999999998</v>
      </c>
      <c r="R21" s="433">
        <v>653.75199999999995</v>
      </c>
      <c r="S21" s="434">
        <v>4.8735086087690744</v>
      </c>
    </row>
    <row r="22" spans="1:19" ht="15.5">
      <c r="A22"/>
      <c r="B22"/>
      <c r="C22"/>
      <c r="D22"/>
      <c r="E22" s="232"/>
      <c r="F22" s="493"/>
      <c r="G22" s="493"/>
      <c r="H22" s="493"/>
      <c r="I22" s="493"/>
      <c r="J22" s="493"/>
      <c r="K22" s="432" t="s">
        <v>249</v>
      </c>
      <c r="L22" s="433">
        <v>7232.5789999999997</v>
      </c>
      <c r="M22" s="433">
        <v>1369.6210000000001</v>
      </c>
      <c r="N22" s="434">
        <v>5.28071561402753</v>
      </c>
      <c r="O22"/>
      <c r="P22" s="432" t="s">
        <v>158</v>
      </c>
      <c r="Q22" s="433">
        <v>2892.3780000000002</v>
      </c>
      <c r="R22" s="433">
        <v>789.67</v>
      </c>
      <c r="S22" s="434">
        <v>3.6627679916927329</v>
      </c>
    </row>
    <row r="23" spans="1:19" ht="15.5">
      <c r="A23"/>
      <c r="B23"/>
      <c r="C23"/>
      <c r="D23"/>
      <c r="E23" s="232"/>
      <c r="F23" s="493"/>
      <c r="G23" s="493"/>
      <c r="H23" s="493"/>
      <c r="I23" s="493"/>
      <c r="J23" s="493"/>
      <c r="K23" s="432" t="s">
        <v>141</v>
      </c>
      <c r="L23" s="433">
        <v>6843.4229999999998</v>
      </c>
      <c r="M23" s="433">
        <v>1173.961</v>
      </c>
      <c r="N23" s="434">
        <v>5.8293444160410779</v>
      </c>
      <c r="O23" s="320"/>
      <c r="P23" s="432" t="s">
        <v>142</v>
      </c>
      <c r="Q23" s="433">
        <v>2730.4009999999998</v>
      </c>
      <c r="R23" s="433">
        <v>635.42600000000004</v>
      </c>
      <c r="S23" s="434">
        <v>4.296961408566851</v>
      </c>
    </row>
    <row r="24" spans="1:19" ht="15.5">
      <c r="A24"/>
      <c r="B24"/>
      <c r="C24"/>
      <c r="D24"/>
      <c r="E24" s="232"/>
      <c r="F24" s="493"/>
      <c r="G24" s="493"/>
      <c r="H24" s="493"/>
      <c r="I24" s="493"/>
      <c r="J24" s="493"/>
      <c r="K24" s="432" t="s">
        <v>151</v>
      </c>
      <c r="L24" s="433">
        <v>6182.8720000000003</v>
      </c>
      <c r="M24" s="433">
        <v>930.70600000000002</v>
      </c>
      <c r="N24" s="434">
        <v>6.6432063401331893</v>
      </c>
      <c r="O24"/>
      <c r="P24" s="432" t="s">
        <v>248</v>
      </c>
      <c r="Q24" s="433">
        <v>2688.2350000000001</v>
      </c>
      <c r="R24" s="433">
        <v>518.47799999999995</v>
      </c>
      <c r="S24" s="434">
        <v>5.1848583739329355</v>
      </c>
    </row>
    <row r="25" spans="1:19" ht="15.5">
      <c r="A25"/>
      <c r="B25"/>
      <c r="C25"/>
      <c r="D25"/>
      <c r="E25" s="232"/>
      <c r="F25" s="493"/>
      <c r="G25" s="493"/>
      <c r="H25" s="493"/>
      <c r="I25" s="493"/>
      <c r="J25" s="493"/>
      <c r="K25" s="432" t="s">
        <v>158</v>
      </c>
      <c r="L25" s="433">
        <v>4407.5550000000003</v>
      </c>
      <c r="M25" s="433">
        <v>1046.45</v>
      </c>
      <c r="N25" s="434">
        <v>4.2119117014668639</v>
      </c>
      <c r="O25"/>
      <c r="P25" s="432" t="s">
        <v>150</v>
      </c>
      <c r="Q25" s="433">
        <v>2122.8449999999998</v>
      </c>
      <c r="R25" s="433">
        <v>452.29300000000001</v>
      </c>
      <c r="S25" s="434">
        <v>4.6935172554074454</v>
      </c>
    </row>
    <row r="26" spans="1:19" ht="15.5">
      <c r="E26" s="232"/>
      <c r="F26" s="493"/>
      <c r="G26" s="493"/>
      <c r="H26" s="493"/>
      <c r="I26" s="493"/>
      <c r="J26" s="493"/>
      <c r="K26" s="432" t="s">
        <v>143</v>
      </c>
      <c r="L26" s="433">
        <v>4352.2860000000001</v>
      </c>
      <c r="M26" s="433">
        <v>1072.636</v>
      </c>
      <c r="N26" s="434">
        <v>4.0575609992579027</v>
      </c>
      <c r="O26"/>
      <c r="P26" s="432" t="s">
        <v>156</v>
      </c>
      <c r="Q26" s="433">
        <v>1886.2809999999999</v>
      </c>
      <c r="R26" s="433">
        <v>430.709</v>
      </c>
      <c r="S26" s="434">
        <v>4.3794789521463446</v>
      </c>
    </row>
    <row r="27" spans="1:19" ht="15.5">
      <c r="A27" s="232" t="s">
        <v>328</v>
      </c>
      <c r="B27" s="232"/>
      <c r="C27"/>
      <c r="D27"/>
      <c r="E27" s="232"/>
      <c r="F27" s="493"/>
      <c r="G27" s="493"/>
      <c r="H27" s="493"/>
      <c r="I27" s="493"/>
      <c r="J27" s="493"/>
      <c r="K27" s="432" t="s">
        <v>155</v>
      </c>
      <c r="L27" s="433">
        <v>4344.6639999999998</v>
      </c>
      <c r="M27" s="433">
        <v>1078.9000000000001</v>
      </c>
      <c r="N27" s="434">
        <v>4.0269385485216418</v>
      </c>
      <c r="O27"/>
      <c r="P27" s="432" t="s">
        <v>154</v>
      </c>
      <c r="Q27" s="433">
        <v>1697.7539999999999</v>
      </c>
      <c r="R27" s="433">
        <v>382.63200000000001</v>
      </c>
      <c r="S27" s="434">
        <v>4.4370413347550643</v>
      </c>
    </row>
    <row r="28" spans="1:19" ht="16" thickBot="1">
      <c r="A28"/>
      <c r="B28"/>
      <c r="C28"/>
      <c r="D28"/>
      <c r="E28"/>
      <c r="F28"/>
      <c r="G28"/>
      <c r="H28"/>
      <c r="I28"/>
      <c r="J28" s="493"/>
      <c r="K28" s="432" t="s">
        <v>150</v>
      </c>
      <c r="L28" s="433">
        <v>3070.6689999999999</v>
      </c>
      <c r="M28" s="433">
        <v>518.75199999999995</v>
      </c>
      <c r="N28" s="434">
        <v>5.9193391061624823</v>
      </c>
      <c r="O28" s="357"/>
      <c r="P28" s="432" t="s">
        <v>463</v>
      </c>
      <c r="Q28" s="433">
        <v>1691.2190000000001</v>
      </c>
      <c r="R28" s="433">
        <v>179.578</v>
      </c>
      <c r="S28" s="434">
        <v>9.4177404804597451</v>
      </c>
    </row>
    <row r="29" spans="1:19" ht="16" thickBot="1">
      <c r="A29"/>
      <c r="B29"/>
      <c r="C29"/>
      <c r="D29"/>
      <c r="E29"/>
      <c r="F29"/>
      <c r="G29"/>
      <c r="H29"/>
      <c r="I29"/>
      <c r="J29" s="493"/>
      <c r="K29" s="438" t="s">
        <v>222</v>
      </c>
      <c r="L29" s="439">
        <v>766064.86300000001</v>
      </c>
      <c r="M29" s="439">
        <v>135257.12</v>
      </c>
      <c r="N29" s="440">
        <v>5.663767371359083</v>
      </c>
      <c r="O29"/>
      <c r="P29" s="432" t="s">
        <v>157</v>
      </c>
      <c r="Q29" s="433">
        <v>1573.117</v>
      </c>
      <c r="R29" s="433">
        <v>531.54100000000005</v>
      </c>
      <c r="S29" s="434">
        <v>2.959540280053655</v>
      </c>
    </row>
    <row r="30" spans="1:19" ht="16" thickBot="1">
      <c r="A30"/>
      <c r="B30"/>
      <c r="C30"/>
      <c r="D30"/>
      <c r="E30"/>
      <c r="F30"/>
      <c r="G30"/>
      <c r="H30"/>
      <c r="I30"/>
      <c r="J30" s="320"/>
      <c r="K30"/>
      <c r="L30"/>
      <c r="M30"/>
      <c r="N30"/>
      <c r="O30" s="320"/>
      <c r="P30" s="432" t="s">
        <v>152</v>
      </c>
      <c r="Q30" s="433">
        <v>1479.4079999999999</v>
      </c>
      <c r="R30" s="433">
        <v>287.721</v>
      </c>
      <c r="S30" s="434">
        <v>5.1418144660973644</v>
      </c>
    </row>
    <row r="31" spans="1:19" ht="16" thickBot="1">
      <c r="A31"/>
      <c r="B31"/>
      <c r="C31"/>
      <c r="D31"/>
      <c r="E31"/>
      <c r="F31"/>
      <c r="G31"/>
      <c r="H31"/>
      <c r="I31"/>
      <c r="J31" s="320"/>
      <c r="K31"/>
      <c r="L31"/>
      <c r="M31"/>
      <c r="N31"/>
      <c r="O31"/>
      <c r="P31" s="438" t="s">
        <v>222</v>
      </c>
      <c r="Q31" s="439">
        <v>219797.95699999999</v>
      </c>
      <c r="R31" s="439">
        <v>44447.406000000003</v>
      </c>
      <c r="S31" s="440">
        <v>4.9451245141280005</v>
      </c>
    </row>
    <row r="32" spans="1:19" ht="15.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6">
    <sortCondition descending="1" ref="Q7:Q5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zoomScaleNormal="100" workbookViewId="0">
      <selection activeCell="M34" sqref="M34"/>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2.453125" style="373" customWidth="1"/>
    <col min="7" max="7" width="11.26953125" style="373" customWidth="1"/>
    <col min="8" max="8" width="10.453125" style="373" customWidth="1"/>
    <col min="9" max="9" width="8.7265625" style="373"/>
    <col min="10" max="10" width="3.54296875" style="373" customWidth="1"/>
    <col min="11" max="11" width="19.453125" style="373" customWidth="1"/>
    <col min="12" max="12" width="11.7265625" style="373" customWidth="1"/>
    <col min="13" max="13" width="12.26953125" style="373" customWidth="1"/>
    <col min="14" max="14" width="10.453125" style="373" customWidth="1"/>
    <col min="15" max="15" width="3.81640625" style="373" customWidth="1"/>
    <col min="16" max="16" width="18.2695312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282" t="s">
        <v>521</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c r="Z2" s="1282"/>
      <c r="AA2" s="1282"/>
    </row>
    <row r="3" spans="1:27" ht="18" customHeight="1">
      <c r="A3" s="1283" t="s">
        <v>516</v>
      </c>
      <c r="B3" s="1283"/>
      <c r="C3" s="1283"/>
      <c r="D3" s="1283"/>
      <c r="E3" s="1283"/>
      <c r="F3" s="1283"/>
      <c r="G3" s="1283"/>
      <c r="H3" s="443"/>
      <c r="I3" s="443"/>
      <c r="J3" s="443"/>
      <c r="K3" s="443"/>
      <c r="L3" s="443"/>
      <c r="M3" s="443"/>
      <c r="N3" s="443"/>
      <c r="O3" s="443"/>
      <c r="P3" s="443"/>
      <c r="Q3" s="443"/>
      <c r="R3" s="443"/>
      <c r="S3" s="443"/>
      <c r="T3" s="443"/>
      <c r="U3" s="443"/>
      <c r="V3" s="443"/>
      <c r="W3" s="443"/>
      <c r="X3" s="443"/>
      <c r="Y3" s="443"/>
      <c r="Z3" s="443"/>
      <c r="AA3" s="443"/>
    </row>
    <row r="5" spans="1:27" s="444" customFormat="1" ht="29">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17903.689999999999</v>
      </c>
      <c r="C8" s="433">
        <v>19342</v>
      </c>
      <c r="D8" s="434">
        <v>2.7857938856491473</v>
      </c>
      <c r="E8" s="447"/>
      <c r="F8" s="432" t="s">
        <v>137</v>
      </c>
      <c r="G8" s="433">
        <v>2223.33</v>
      </c>
      <c r="H8" s="433">
        <v>8311</v>
      </c>
      <c r="I8" s="434">
        <v>3.9738724939095995</v>
      </c>
      <c r="K8" s="435" t="s">
        <v>140</v>
      </c>
      <c r="L8" s="436">
        <v>12008.066999999999</v>
      </c>
      <c r="M8" s="436">
        <v>2977.8209999999999</v>
      </c>
      <c r="N8" s="437">
        <v>4.0325012819776607</v>
      </c>
      <c r="P8" s="435" t="s">
        <v>330</v>
      </c>
      <c r="Q8" s="436">
        <v>3274.2620000000002</v>
      </c>
      <c r="R8" s="436">
        <v>652.62599999999998</v>
      </c>
      <c r="S8" s="437">
        <v>5.0170572425861062</v>
      </c>
    </row>
    <row r="9" spans="1:27" ht="15.5">
      <c r="A9" s="432" t="s">
        <v>142</v>
      </c>
      <c r="B9" s="433">
        <v>12985.62</v>
      </c>
      <c r="C9" s="433">
        <v>9351</v>
      </c>
      <c r="D9" s="434">
        <v>3.0610637142307562</v>
      </c>
      <c r="E9" s="448"/>
      <c r="F9" s="432" t="s">
        <v>155</v>
      </c>
      <c r="G9" s="433">
        <v>2059.1869999999999</v>
      </c>
      <c r="H9" s="433">
        <v>9809</v>
      </c>
      <c r="I9" s="434">
        <v>2.9122693130695132</v>
      </c>
      <c r="K9" s="432" t="s">
        <v>157</v>
      </c>
      <c r="L9" s="433">
        <v>6383.4750000000004</v>
      </c>
      <c r="M9" s="433">
        <v>838.37</v>
      </c>
      <c r="N9" s="434">
        <v>7.6141500769350055</v>
      </c>
      <c r="P9" s="432" t="s">
        <v>139</v>
      </c>
      <c r="Q9" s="433">
        <v>1686.048</v>
      </c>
      <c r="R9" s="433">
        <v>345.07900000000001</v>
      </c>
      <c r="S9" s="434">
        <v>4.8859768342901191</v>
      </c>
    </row>
    <row r="10" spans="1:27" ht="15.5">
      <c r="A10" s="432" t="s">
        <v>159</v>
      </c>
      <c r="B10" s="433">
        <v>9305.1659999999993</v>
      </c>
      <c r="C10" s="433">
        <v>16271</v>
      </c>
      <c r="D10" s="434">
        <v>2.4434115456160121</v>
      </c>
      <c r="E10" s="447"/>
      <c r="F10" s="432" t="s">
        <v>156</v>
      </c>
      <c r="G10" s="433">
        <v>1641.325</v>
      </c>
      <c r="H10" s="433">
        <v>8668</v>
      </c>
      <c r="I10" s="434">
        <v>3.0468596271723838</v>
      </c>
      <c r="K10" s="432" t="s">
        <v>155</v>
      </c>
      <c r="L10" s="433">
        <v>5019.3140000000003</v>
      </c>
      <c r="M10" s="433">
        <v>1159.1880000000001</v>
      </c>
      <c r="N10" s="434">
        <v>4.3300258456781817</v>
      </c>
      <c r="P10" s="432" t="s">
        <v>140</v>
      </c>
      <c r="Q10" s="433">
        <v>1577.202</v>
      </c>
      <c r="R10" s="433">
        <v>357.15800000000002</v>
      </c>
      <c r="S10" s="434">
        <v>4.4159783625174294</v>
      </c>
    </row>
    <row r="11" spans="1:27" ht="15.5">
      <c r="A11" s="432" t="s">
        <v>155</v>
      </c>
      <c r="B11" s="433">
        <v>7712.665</v>
      </c>
      <c r="C11" s="433">
        <v>16789</v>
      </c>
      <c r="D11" s="434">
        <v>2.4015367638221248</v>
      </c>
      <c r="E11" s="448"/>
      <c r="F11" s="432" t="s">
        <v>152</v>
      </c>
      <c r="G11" s="433">
        <v>721.05700000000002</v>
      </c>
      <c r="H11" s="433">
        <v>2652</v>
      </c>
      <c r="I11" s="434">
        <v>3.5526699579231584</v>
      </c>
      <c r="K11" s="432" t="s">
        <v>159</v>
      </c>
      <c r="L11" s="433">
        <v>4339.9960000000001</v>
      </c>
      <c r="M11" s="433">
        <v>1157.8699999999999</v>
      </c>
      <c r="N11" s="434">
        <v>3.7482584400666745</v>
      </c>
      <c r="P11" s="432" t="s">
        <v>154</v>
      </c>
      <c r="Q11" s="433">
        <v>1283.069</v>
      </c>
      <c r="R11" s="433">
        <v>287.39999999999998</v>
      </c>
      <c r="S11" s="434">
        <v>4.4644015309672929</v>
      </c>
    </row>
    <row r="12" spans="1:27" ht="15.5">
      <c r="A12" s="432" t="s">
        <v>150</v>
      </c>
      <c r="B12" s="433">
        <v>6195.4089999999997</v>
      </c>
      <c r="C12" s="433">
        <v>4927</v>
      </c>
      <c r="D12" s="434">
        <v>2.3260300685711193</v>
      </c>
      <c r="E12" s="448"/>
      <c r="F12" s="449" t="s">
        <v>330</v>
      </c>
      <c r="G12" s="450">
        <v>549.72</v>
      </c>
      <c r="H12" s="450">
        <v>1689</v>
      </c>
      <c r="I12" s="451">
        <v>4.3728870186379876</v>
      </c>
      <c r="K12" s="432" t="s">
        <v>247</v>
      </c>
      <c r="L12" s="433">
        <v>3980.6880000000001</v>
      </c>
      <c r="M12" s="433">
        <v>1407.952</v>
      </c>
      <c r="N12" s="434">
        <v>2.8272895666897737</v>
      </c>
      <c r="P12" s="432" t="s">
        <v>137</v>
      </c>
      <c r="Q12" s="433">
        <v>943.74400000000003</v>
      </c>
      <c r="R12" s="433">
        <v>263.18</v>
      </c>
      <c r="S12" s="434">
        <v>3.5859259822174936</v>
      </c>
    </row>
    <row r="13" spans="1:27" ht="15.5">
      <c r="A13" s="432" t="s">
        <v>156</v>
      </c>
      <c r="B13" s="433">
        <v>6131.25</v>
      </c>
      <c r="C13" s="433">
        <v>13302</v>
      </c>
      <c r="D13" s="434">
        <v>2.9951140256091104</v>
      </c>
      <c r="E13" s="448"/>
      <c r="F13" s="432" t="s">
        <v>247</v>
      </c>
      <c r="G13" s="433">
        <v>527.23900000000003</v>
      </c>
      <c r="H13" s="433">
        <v>1509</v>
      </c>
      <c r="I13" s="434">
        <v>4.7593338147680093</v>
      </c>
      <c r="K13" s="432" t="s">
        <v>330</v>
      </c>
      <c r="L13" s="433">
        <v>2912.32</v>
      </c>
      <c r="M13" s="433">
        <v>378.065</v>
      </c>
      <c r="N13" s="434">
        <v>7.7032256358033679</v>
      </c>
      <c r="P13" s="432" t="s">
        <v>157</v>
      </c>
      <c r="Q13" s="433">
        <v>787.7</v>
      </c>
      <c r="R13" s="433">
        <v>113.262</v>
      </c>
      <c r="S13" s="434">
        <v>6.954671469689746</v>
      </c>
    </row>
    <row r="14" spans="1:27" ht="15.5">
      <c r="A14" s="432" t="s">
        <v>138</v>
      </c>
      <c r="B14" s="433">
        <v>3549.4940000000001</v>
      </c>
      <c r="C14" s="433">
        <v>5660</v>
      </c>
      <c r="D14" s="434">
        <v>2.8309528670873556</v>
      </c>
      <c r="E14" s="448"/>
      <c r="F14" s="432" t="s">
        <v>159</v>
      </c>
      <c r="G14" s="433">
        <v>479.791</v>
      </c>
      <c r="H14" s="433">
        <v>5131</v>
      </c>
      <c r="I14" s="434">
        <v>1.5596315065776858</v>
      </c>
      <c r="K14" s="432" t="s">
        <v>142</v>
      </c>
      <c r="L14" s="433">
        <v>2757.3</v>
      </c>
      <c r="M14" s="433">
        <v>511.40199999999999</v>
      </c>
      <c r="N14" s="434">
        <v>5.3916488398559261</v>
      </c>
      <c r="P14" s="432" t="s">
        <v>464</v>
      </c>
      <c r="Q14" s="433">
        <v>576.68600000000004</v>
      </c>
      <c r="R14" s="433">
        <v>78.093999999999994</v>
      </c>
      <c r="S14" s="434">
        <v>7.3845109739544661</v>
      </c>
    </row>
    <row r="15" spans="1:27" ht="15.5">
      <c r="A15" s="432" t="s">
        <v>137</v>
      </c>
      <c r="B15" s="433">
        <v>2291.42</v>
      </c>
      <c r="C15" s="433">
        <v>8367</v>
      </c>
      <c r="D15" s="434">
        <v>3.9809726664500786</v>
      </c>
      <c r="E15" s="448"/>
      <c r="F15" s="449" t="s">
        <v>154</v>
      </c>
      <c r="G15" s="450">
        <v>304.58699999999999</v>
      </c>
      <c r="H15" s="450">
        <v>1310</v>
      </c>
      <c r="I15" s="451">
        <v>3.6161773260990868</v>
      </c>
      <c r="K15" s="432" t="s">
        <v>137</v>
      </c>
      <c r="L15" s="433">
        <v>2400.9340000000002</v>
      </c>
      <c r="M15" s="433">
        <v>721.19299999999998</v>
      </c>
      <c r="N15" s="434">
        <v>3.3291143979489544</v>
      </c>
      <c r="P15" s="432" t="s">
        <v>142</v>
      </c>
      <c r="Q15" s="433">
        <v>458.459</v>
      </c>
      <c r="R15" s="433">
        <v>112.354</v>
      </c>
      <c r="S15" s="434">
        <v>4.0804866760417964</v>
      </c>
      <c r="U15" s="357"/>
      <c r="V15" s="357"/>
      <c r="W15" s="357"/>
      <c r="X15" s="357"/>
    </row>
    <row r="16" spans="1:27" ht="16" thickBot="1">
      <c r="A16" s="432" t="s">
        <v>140</v>
      </c>
      <c r="B16" s="433">
        <v>1574.146</v>
      </c>
      <c r="C16" s="433">
        <v>3028</v>
      </c>
      <c r="D16" s="434">
        <v>4.9098927971004995</v>
      </c>
      <c r="E16" s="448"/>
      <c r="F16" s="432" t="s">
        <v>139</v>
      </c>
      <c r="G16" s="433">
        <v>158.51499999999999</v>
      </c>
      <c r="H16" s="433">
        <v>450</v>
      </c>
      <c r="I16" s="434">
        <v>4.8104819130857006</v>
      </c>
      <c r="K16" s="432" t="s">
        <v>154</v>
      </c>
      <c r="L16" s="433">
        <v>1817.3009999999999</v>
      </c>
      <c r="M16" s="433">
        <v>368.84899999999999</v>
      </c>
      <c r="N16" s="434">
        <v>4.9269511371862196</v>
      </c>
      <c r="P16" s="432" t="s">
        <v>155</v>
      </c>
      <c r="Q16" s="433">
        <v>230.751</v>
      </c>
      <c r="R16" s="433">
        <v>48.433999999999997</v>
      </c>
      <c r="S16" s="434">
        <v>4.7642358673659002</v>
      </c>
      <c r="U16" s="357"/>
      <c r="V16" s="357"/>
      <c r="W16" s="357"/>
      <c r="X16" s="357"/>
    </row>
    <row r="17" spans="1:24" ht="16" thickBot="1">
      <c r="A17" s="432" t="s">
        <v>151</v>
      </c>
      <c r="B17" s="433">
        <v>1007.938</v>
      </c>
      <c r="C17" s="433">
        <v>794</v>
      </c>
      <c r="D17" s="434">
        <v>4.0816460412077236</v>
      </c>
      <c r="E17" s="447"/>
      <c r="F17" s="438" t="s">
        <v>222</v>
      </c>
      <c r="G17" s="439">
        <v>9002.2909999999993</v>
      </c>
      <c r="H17" s="439">
        <v>40493</v>
      </c>
      <c r="I17" s="440">
        <v>3.2824540236108817</v>
      </c>
      <c r="K17" s="432" t="s">
        <v>151</v>
      </c>
      <c r="L17" s="433">
        <v>1712.16</v>
      </c>
      <c r="M17" s="433">
        <v>480.69900000000001</v>
      </c>
      <c r="N17" s="434">
        <v>3.5618131096590591</v>
      </c>
      <c r="P17" s="438" t="s">
        <v>222</v>
      </c>
      <c r="Q17" s="439">
        <v>11256.047</v>
      </c>
      <c r="R17" s="439">
        <v>2386.0459999999998</v>
      </c>
      <c r="S17" s="440">
        <v>4.7174476099790201</v>
      </c>
      <c r="U17" s="357"/>
      <c r="V17" s="357"/>
      <c r="W17" s="357"/>
      <c r="X17" s="357"/>
    </row>
    <row r="18" spans="1:24" ht="15.5">
      <c r="A18" s="432" t="s">
        <v>330</v>
      </c>
      <c r="B18" s="433">
        <v>835.51099999999997</v>
      </c>
      <c r="C18" s="433">
        <v>1859</v>
      </c>
      <c r="D18" s="434">
        <v>3.7016028992184866</v>
      </c>
      <c r="E18" s="452"/>
      <c r="F18"/>
      <c r="G18"/>
      <c r="H18"/>
      <c r="I18"/>
      <c r="K18" s="432" t="s">
        <v>145</v>
      </c>
      <c r="L18" s="433">
        <v>1257.509</v>
      </c>
      <c r="M18" s="433">
        <v>360.14499999999998</v>
      </c>
      <c r="N18" s="434">
        <v>3.491674186785878</v>
      </c>
      <c r="P18"/>
      <c r="Q18"/>
      <c r="R18"/>
      <c r="S18"/>
      <c r="U18" s="357"/>
      <c r="V18" s="357"/>
      <c r="W18" s="357"/>
      <c r="X18" s="357"/>
    </row>
    <row r="19" spans="1:24" ht="15.5">
      <c r="A19" s="432" t="s">
        <v>157</v>
      </c>
      <c r="B19" s="433">
        <v>784.63199999999995</v>
      </c>
      <c r="C19" s="433">
        <v>2719</v>
      </c>
      <c r="D19" s="434">
        <v>3.9018752703999677</v>
      </c>
      <c r="E19" s="453"/>
      <c r="F19"/>
      <c r="G19"/>
      <c r="H19"/>
      <c r="I19"/>
      <c r="K19" s="432" t="s">
        <v>152</v>
      </c>
      <c r="L19" s="433">
        <v>1002.117</v>
      </c>
      <c r="M19" s="433">
        <v>267.35599999999999</v>
      </c>
      <c r="N19" s="434">
        <v>3.7482495249779322</v>
      </c>
      <c r="U19" s="357"/>
      <c r="V19" s="357"/>
      <c r="W19" s="357"/>
      <c r="X19" s="357"/>
    </row>
    <row r="20" spans="1:24" ht="15" customHeight="1" thickBot="1">
      <c r="A20" s="432" t="s">
        <v>247</v>
      </c>
      <c r="B20" s="433">
        <v>527.23900000000003</v>
      </c>
      <c r="C20" s="433">
        <v>1509</v>
      </c>
      <c r="D20" s="434">
        <v>4.7593338147680093</v>
      </c>
      <c r="E20"/>
      <c r="F20"/>
      <c r="G20"/>
      <c r="H20"/>
      <c r="I20"/>
      <c r="K20" s="432" t="s">
        <v>139</v>
      </c>
      <c r="L20" s="433">
        <v>708.10400000000004</v>
      </c>
      <c r="M20" s="433">
        <v>127.631</v>
      </c>
      <c r="N20" s="434">
        <v>5.5480565066480718</v>
      </c>
      <c r="P20"/>
      <c r="Q20"/>
      <c r="R20"/>
      <c r="S20"/>
      <c r="U20" s="357"/>
      <c r="V20" s="357"/>
      <c r="W20" s="357"/>
      <c r="X20" s="357"/>
    </row>
    <row r="21" spans="1:24" ht="16" thickBot="1">
      <c r="A21" s="438" t="s">
        <v>222</v>
      </c>
      <c r="B21" s="439">
        <v>71695.653000000006</v>
      </c>
      <c r="C21" s="439">
        <v>106564</v>
      </c>
      <c r="D21" s="440">
        <v>2.8019224385534764</v>
      </c>
      <c r="E21"/>
      <c r="K21" s="438" t="s">
        <v>222</v>
      </c>
      <c r="L21" s="439">
        <v>48021.887999999999</v>
      </c>
      <c r="M21" s="439">
        <v>10940.663</v>
      </c>
      <c r="N21" s="440">
        <v>4.3893032807975159</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A24"/>
      <c r="B24"/>
      <c r="C24"/>
      <c r="D24"/>
      <c r="E24"/>
      <c r="F24"/>
      <c r="G24"/>
      <c r="H24"/>
      <c r="I24"/>
      <c r="J24" s="357"/>
      <c r="O24"/>
      <c r="P24"/>
      <c r="Q24"/>
      <c r="R24"/>
      <c r="S24"/>
      <c r="T24"/>
    </row>
    <row r="25" spans="1:24">
      <c r="A25"/>
      <c r="B25"/>
      <c r="C25"/>
      <c r="D25"/>
      <c r="E25"/>
      <c r="F25"/>
      <c r="G25"/>
      <c r="H25"/>
      <c r="I25"/>
      <c r="J25" s="357"/>
      <c r="K25"/>
      <c r="L25"/>
      <c r="M25"/>
      <c r="N25"/>
      <c r="O25"/>
      <c r="P25"/>
      <c r="Q25"/>
      <c r="R25"/>
      <c r="S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xmlns:xlrd2="http://schemas.microsoft.com/office/spreadsheetml/2017/richdata2" ref="P8:S27">
    <sortCondition descending="1" ref="Q8:Q27"/>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268" t="s">
        <v>485</v>
      </c>
      <c r="B5" s="1268"/>
      <c r="C5" s="1268"/>
      <c r="D5" s="1268"/>
      <c r="E5" s="1268"/>
      <c r="F5" s="1268"/>
      <c r="H5" s="375" t="s">
        <v>230</v>
      </c>
      <c r="K5"/>
      <c r="L5"/>
      <c r="M5"/>
      <c r="N5"/>
      <c r="O5"/>
      <c r="P5"/>
    </row>
    <row r="6" spans="1:20" ht="15.75" customHeight="1" thickBot="1">
      <c r="A6" s="1269" t="s">
        <v>115</v>
      </c>
      <c r="B6" s="1271" t="s">
        <v>484</v>
      </c>
      <c r="C6" s="1272"/>
      <c r="D6" s="1273"/>
      <c r="E6" s="1274" t="s">
        <v>486</v>
      </c>
      <c r="F6" s="1276" t="s">
        <v>487</v>
      </c>
      <c r="K6"/>
      <c r="L6"/>
      <c r="M6"/>
      <c r="N6"/>
      <c r="O6"/>
      <c r="P6"/>
    </row>
    <row r="7" spans="1:20" ht="21" customHeight="1" thickBot="1">
      <c r="A7" s="1270"/>
      <c r="B7" s="729" t="s">
        <v>218</v>
      </c>
      <c r="C7" s="730" t="s">
        <v>220</v>
      </c>
      <c r="D7" s="376" t="s">
        <v>221</v>
      </c>
      <c r="E7" s="1275"/>
      <c r="F7" s="1277"/>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68" t="s">
        <v>488</v>
      </c>
      <c r="B18" s="1268"/>
      <c r="C18" s="1268"/>
      <c r="D18" s="1268"/>
      <c r="E18" s="1268"/>
      <c r="F18" s="1268"/>
      <c r="I18"/>
      <c r="J18"/>
      <c r="K18"/>
      <c r="L18"/>
      <c r="M18"/>
      <c r="N18"/>
      <c r="O18" s="357"/>
      <c r="P18" s="357"/>
      <c r="Q18" s="357"/>
      <c r="R18" s="357"/>
      <c r="S18" s="357"/>
      <c r="T18" s="357"/>
    </row>
    <row r="19" spans="1:20" ht="16.5" customHeight="1" thickBot="1">
      <c r="A19" s="1278" t="s">
        <v>452</v>
      </c>
      <c r="B19" s="1271" t="s">
        <v>489</v>
      </c>
      <c r="C19" s="1272"/>
      <c r="D19" s="1273"/>
      <c r="E19" s="1274" t="s">
        <v>486</v>
      </c>
      <c r="F19" s="1276" t="s">
        <v>490</v>
      </c>
      <c r="I19"/>
      <c r="J19"/>
      <c r="K19"/>
      <c r="L19"/>
      <c r="M19"/>
      <c r="N19"/>
      <c r="O19" s="357"/>
      <c r="P19" s="357"/>
      <c r="Q19" s="357"/>
      <c r="R19" s="357"/>
      <c r="S19" s="357"/>
      <c r="T19" s="357"/>
    </row>
    <row r="20" spans="1:20" ht="21" customHeight="1" thickBot="1">
      <c r="A20" s="1279"/>
      <c r="B20" s="395" t="s">
        <v>218</v>
      </c>
      <c r="C20" s="395" t="s">
        <v>325</v>
      </c>
      <c r="D20" s="395" t="s">
        <v>326</v>
      </c>
      <c r="E20" s="1280"/>
      <c r="F20" s="1281"/>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67"/>
      <c r="D30" s="1267"/>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67"/>
      <c r="C41" s="1267"/>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282" t="s">
        <v>483</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c r="Z2" s="1282"/>
      <c r="AA2" s="1282"/>
    </row>
    <row r="3" spans="1:27" ht="15.75" customHeight="1">
      <c r="A3" s="1283" t="s">
        <v>481</v>
      </c>
      <c r="B3" s="1283"/>
      <c r="C3" s="1283"/>
      <c r="D3" s="1283"/>
      <c r="E3" s="1283"/>
      <c r="F3" s="1283"/>
      <c r="G3" s="1283"/>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20" t="s">
        <v>124</v>
      </c>
      <c r="B5" s="1284" t="s">
        <v>125</v>
      </c>
      <c r="C5" s="1284"/>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329</v>
      </c>
      <c r="B7" s="436">
        <v>18175.168000000001</v>
      </c>
      <c r="C7" s="436">
        <v>8027</v>
      </c>
      <c r="D7" s="437">
        <v>4.6605922679758089</v>
      </c>
      <c r="E7" s="493"/>
      <c r="F7" s="435" t="s">
        <v>137</v>
      </c>
      <c r="G7" s="436">
        <v>4385.3180000000002</v>
      </c>
      <c r="H7" s="436">
        <v>25170</v>
      </c>
      <c r="I7" s="437">
        <v>2.9135421718765571</v>
      </c>
      <c r="J7" s="493"/>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3"/>
      <c r="F8" s="432" t="s">
        <v>139</v>
      </c>
      <c r="G8" s="433">
        <v>141.66900000000001</v>
      </c>
      <c r="H8" s="433">
        <v>386</v>
      </c>
      <c r="I8" s="434">
        <v>5.0371200000000007</v>
      </c>
      <c r="J8" s="493"/>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3"/>
      <c r="F9" s="449" t="s">
        <v>158</v>
      </c>
      <c r="G9" s="450">
        <v>73.305000000000007</v>
      </c>
      <c r="H9" s="450">
        <v>564</v>
      </c>
      <c r="I9" s="451">
        <v>1.919984284965951</v>
      </c>
      <c r="J9" s="493"/>
      <c r="K9" s="432" t="s">
        <v>463</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3"/>
      <c r="F10" s="438" t="s">
        <v>222</v>
      </c>
      <c r="G10" s="439">
        <v>4604.8760000000002</v>
      </c>
      <c r="H10" s="439">
        <v>26190</v>
      </c>
      <c r="I10" s="440">
        <v>2.9260437615766115</v>
      </c>
      <c r="J10" s="493"/>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3"/>
      <c r="F11"/>
      <c r="G11"/>
      <c r="H11"/>
      <c r="I11"/>
      <c r="J11" s="493"/>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3"/>
      <c r="F12"/>
      <c r="G12"/>
      <c r="H12"/>
      <c r="I12"/>
      <c r="J12" s="493"/>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455</v>
      </c>
      <c r="B13" s="433">
        <v>2195.9</v>
      </c>
      <c r="C13" s="433">
        <v>730</v>
      </c>
      <c r="D13" s="434">
        <v>5.9822377203258235</v>
      </c>
      <c r="E13" s="493"/>
      <c r="F13"/>
      <c r="G13"/>
      <c r="H13"/>
      <c r="I13"/>
      <c r="J13" s="493"/>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3"/>
      <c r="F14"/>
      <c r="G14"/>
      <c r="H14"/>
      <c r="I14"/>
      <c r="J14" s="493"/>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3"/>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3"/>
      <c r="J16" s="493"/>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454</v>
      </c>
      <c r="B17" s="433">
        <v>932.96</v>
      </c>
      <c r="C17" s="433">
        <v>350</v>
      </c>
      <c r="D17" s="434">
        <v>4.7994979088107748</v>
      </c>
      <c r="E17" s="493"/>
      <c r="F17" s="493"/>
      <c r="G17" s="493"/>
      <c r="H17" s="495"/>
      <c r="I17" s="493"/>
      <c r="J17" s="493"/>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3"/>
      <c r="F18" s="493"/>
      <c r="G18" s="493"/>
      <c r="H18" s="495"/>
      <c r="I18" s="493"/>
      <c r="J18" s="493"/>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3"/>
      <c r="G19" s="493"/>
      <c r="H19" s="495"/>
      <c r="I19" s="493"/>
      <c r="J19" s="493"/>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3"/>
      <c r="G20" s="493"/>
      <c r="H20" s="495"/>
      <c r="I20" s="493"/>
      <c r="J20" s="493"/>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3"/>
      <c r="G21" s="493"/>
      <c r="H21" s="495"/>
      <c r="I21" s="493"/>
      <c r="J21" s="493"/>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3"/>
      <c r="G22" s="493"/>
      <c r="H22" s="493"/>
      <c r="I22" s="493"/>
      <c r="J22" s="493"/>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3"/>
      <c r="G23" s="493"/>
      <c r="H23" s="493"/>
      <c r="I23" s="493"/>
      <c r="J23" s="493"/>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3"/>
      <c r="G24" s="493"/>
      <c r="H24" s="493"/>
      <c r="I24" s="493"/>
      <c r="J24" s="493"/>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3"/>
      <c r="G25" s="493"/>
      <c r="H25" s="493"/>
      <c r="I25" s="493"/>
      <c r="J25" s="493"/>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3"/>
      <c r="G26" s="493"/>
      <c r="H26" s="493"/>
      <c r="I26" s="493"/>
      <c r="J26" s="493"/>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3"/>
      <c r="G27" s="493"/>
      <c r="H27" s="493"/>
      <c r="I27" s="493"/>
      <c r="J27" s="493"/>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3"/>
      <c r="G28" s="493"/>
      <c r="H28" s="493"/>
      <c r="I28" s="493"/>
      <c r="J28" s="493"/>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3"/>
      <c r="G29" s="493"/>
      <c r="H29" s="493"/>
      <c r="I29" s="493"/>
      <c r="J29" s="493"/>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23" sqref="A23"/>
    </sheetView>
  </sheetViews>
  <sheetFormatPr defaultColWidth="9.1796875" defaultRowHeight="13"/>
  <cols>
    <col min="1" max="1" width="156.453125" style="905" customWidth="1"/>
    <col min="2" max="16384" width="9.1796875" style="905"/>
  </cols>
  <sheetData>
    <row r="1" spans="1:1" ht="21">
      <c r="A1" s="904" t="s">
        <v>491</v>
      </c>
    </row>
    <row r="2" spans="1:1" ht="15.5">
      <c r="A2" s="906" t="s">
        <v>505</v>
      </c>
    </row>
    <row r="3" spans="1:1" ht="15.5">
      <c r="A3" s="907" t="s">
        <v>492</v>
      </c>
    </row>
    <row r="4" spans="1:1" ht="15.5">
      <c r="A4" s="908" t="s">
        <v>494</v>
      </c>
    </row>
    <row r="5" spans="1:1" ht="15.5">
      <c r="A5" s="909" t="s">
        <v>495</v>
      </c>
    </row>
    <row r="6" spans="1:1" ht="46.5">
      <c r="A6" s="909" t="s">
        <v>496</v>
      </c>
    </row>
    <row r="7" spans="1:1" ht="46.5">
      <c r="A7" s="910" t="s">
        <v>497</v>
      </c>
    </row>
    <row r="8" spans="1:1" ht="15.5">
      <c r="A8" s="909" t="s">
        <v>498</v>
      </c>
    </row>
    <row r="9" spans="1:1" ht="15.5">
      <c r="A9" s="911" t="s">
        <v>499</v>
      </c>
    </row>
    <row r="10" spans="1:1" ht="15.5">
      <c r="A10" s="912" t="s">
        <v>500</v>
      </c>
    </row>
    <row r="11" spans="1:1" ht="15.5">
      <c r="A11" s="913" t="s">
        <v>493</v>
      </c>
    </row>
    <row r="12" spans="1:1" ht="15.5">
      <c r="A12" s="914" t="s">
        <v>501</v>
      </c>
    </row>
    <row r="13" spans="1:1" ht="15.5">
      <c r="A13" s="914" t="s">
        <v>502</v>
      </c>
    </row>
    <row r="14" spans="1:1" ht="15.5">
      <c r="A14" s="914" t="s">
        <v>503</v>
      </c>
    </row>
    <row r="15" spans="1:1" ht="15.5">
      <c r="A15" s="914" t="s">
        <v>504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282" t="s">
        <v>480</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c r="Z2" s="1282"/>
      <c r="AA2" s="1282"/>
    </row>
    <row r="3" spans="1:27" ht="18" customHeight="1">
      <c r="A3" s="1283" t="s">
        <v>481</v>
      </c>
      <c r="B3" s="1283"/>
      <c r="C3" s="1283"/>
      <c r="D3" s="1283"/>
      <c r="E3" s="1283"/>
      <c r="F3" s="1283"/>
      <c r="G3" s="1283"/>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464</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453</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268" t="s">
        <v>468</v>
      </c>
      <c r="B5" s="1268"/>
      <c r="C5" s="1268"/>
      <c r="D5" s="1268"/>
      <c r="E5" s="1268"/>
      <c r="F5" s="1268"/>
      <c r="H5" s="375" t="s">
        <v>230</v>
      </c>
      <c r="K5"/>
      <c r="L5"/>
      <c r="M5"/>
      <c r="N5"/>
      <c r="O5"/>
      <c r="P5"/>
    </row>
    <row r="6" spans="1:20" ht="15.75" customHeight="1" thickBot="1">
      <c r="A6" s="1269" t="s">
        <v>115</v>
      </c>
      <c r="B6" s="1271" t="s">
        <v>470</v>
      </c>
      <c r="C6" s="1272"/>
      <c r="D6" s="1273"/>
      <c r="E6" s="1274" t="s">
        <v>456</v>
      </c>
      <c r="F6" s="1276" t="s">
        <v>458</v>
      </c>
      <c r="K6"/>
      <c r="L6"/>
      <c r="M6"/>
      <c r="N6"/>
      <c r="O6"/>
      <c r="P6"/>
    </row>
    <row r="7" spans="1:20" ht="21" customHeight="1" thickBot="1">
      <c r="A7" s="1270"/>
      <c r="B7" s="376" t="s">
        <v>218</v>
      </c>
      <c r="C7" s="376" t="s">
        <v>220</v>
      </c>
      <c r="D7" s="376" t="s">
        <v>221</v>
      </c>
      <c r="E7" s="1275"/>
      <c r="F7" s="1277"/>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268" t="s">
        <v>469</v>
      </c>
      <c r="B18" s="1268"/>
      <c r="C18" s="1268"/>
      <c r="D18" s="1268"/>
      <c r="E18" s="1268"/>
      <c r="F18" s="1268"/>
      <c r="K18"/>
      <c r="L18"/>
      <c r="M18"/>
      <c r="N18"/>
      <c r="O18" s="357"/>
      <c r="P18" s="357"/>
      <c r="Q18" s="357"/>
      <c r="R18" s="357"/>
      <c r="S18" s="357"/>
      <c r="T18" s="357"/>
    </row>
    <row r="19" spans="1:20" ht="16.5" customHeight="1" thickBot="1">
      <c r="A19" s="1278" t="s">
        <v>452</v>
      </c>
      <c r="B19" s="1271" t="s">
        <v>470</v>
      </c>
      <c r="C19" s="1272"/>
      <c r="D19" s="1273"/>
      <c r="E19" s="1274" t="s">
        <v>456</v>
      </c>
      <c r="F19" s="1276" t="s">
        <v>457</v>
      </c>
      <c r="K19"/>
      <c r="L19"/>
      <c r="M19"/>
      <c r="N19"/>
      <c r="O19" s="357"/>
      <c r="P19" s="357"/>
      <c r="Q19" s="357"/>
      <c r="R19" s="357"/>
      <c r="S19" s="357"/>
      <c r="T19" s="357"/>
    </row>
    <row r="20" spans="1:20" ht="21" customHeight="1" thickBot="1">
      <c r="A20" s="1279"/>
      <c r="B20" s="395" t="s">
        <v>218</v>
      </c>
      <c r="C20" s="395" t="s">
        <v>325</v>
      </c>
      <c r="D20" s="395" t="s">
        <v>326</v>
      </c>
      <c r="E20" s="1280"/>
      <c r="F20" s="1281"/>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67"/>
      <c r="D30" s="1267"/>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67"/>
      <c r="C41" s="1267"/>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282" t="s">
        <v>467</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row>
    <row r="3" spans="1:24" ht="15.75" customHeight="1">
      <c r="A3" s="1285" t="s">
        <v>466</v>
      </c>
      <c r="B3" s="1285"/>
      <c r="C3" s="1285"/>
      <c r="D3" s="1285"/>
      <c r="E3" s="1285"/>
      <c r="F3" s="1285"/>
      <c r="P3" s="405"/>
    </row>
    <row r="4" spans="1:24" ht="4.5" customHeight="1">
      <c r="A4" s="415"/>
      <c r="B4" s="415"/>
      <c r="C4" s="416"/>
      <c r="D4" s="416"/>
    </row>
    <row r="5" spans="1:24" ht="15" thickBot="1">
      <c r="A5" s="417" t="s">
        <v>124</v>
      </c>
      <c r="B5" s="1286" t="s">
        <v>125</v>
      </c>
      <c r="C5" s="1286"/>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31">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454</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455</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282" t="s">
        <v>465</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c r="Z2" s="1282"/>
      <c r="AA2" s="1282"/>
    </row>
    <row r="3" spans="1:27" ht="18" customHeight="1">
      <c r="A3" s="1283" t="s">
        <v>466</v>
      </c>
      <c r="B3" s="1283"/>
      <c r="C3" s="1283"/>
      <c r="D3" s="1283"/>
      <c r="E3" s="1283"/>
      <c r="F3" s="1283"/>
      <c r="G3" s="1283"/>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453</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464</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97" t="s">
        <v>410</v>
      </c>
      <c r="B5" s="1297"/>
      <c r="C5" s="1297"/>
      <c r="D5" s="1297"/>
      <c r="E5" s="1297"/>
      <c r="F5" s="1297"/>
      <c r="H5" s="61" t="s">
        <v>230</v>
      </c>
    </row>
    <row r="6" spans="1:20" ht="15.75" customHeight="1" thickBot="1">
      <c r="A6" s="1298" t="s">
        <v>115</v>
      </c>
      <c r="B6" s="1290" t="s">
        <v>411</v>
      </c>
      <c r="C6" s="1291"/>
      <c r="D6" s="1292"/>
      <c r="E6" s="1293" t="s">
        <v>412</v>
      </c>
      <c r="F6" s="1295" t="s">
        <v>413</v>
      </c>
    </row>
    <row r="7" spans="1:20" ht="21" customHeight="1" thickBot="1">
      <c r="A7" s="1299"/>
      <c r="B7" s="238" t="s">
        <v>218</v>
      </c>
      <c r="C7" s="238" t="s">
        <v>220</v>
      </c>
      <c r="D7" s="238" t="s">
        <v>221</v>
      </c>
      <c r="E7" s="1300"/>
      <c r="F7" s="1301"/>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97" t="s">
        <v>416</v>
      </c>
      <c r="B18" s="1297"/>
      <c r="C18" s="1297"/>
      <c r="D18" s="1297"/>
      <c r="E18" s="1297"/>
      <c r="F18" s="1297"/>
      <c r="K18"/>
      <c r="L18"/>
      <c r="M18"/>
      <c r="O18"/>
      <c r="P18"/>
      <c r="Q18"/>
      <c r="R18"/>
      <c r="S18"/>
      <c r="T18"/>
    </row>
    <row r="19" spans="1:20" ht="16.5" customHeight="1" thickBot="1">
      <c r="A19" s="1288" t="s">
        <v>122</v>
      </c>
      <c r="B19" s="1290" t="s">
        <v>411</v>
      </c>
      <c r="C19" s="1291"/>
      <c r="D19" s="1292"/>
      <c r="E19" s="1293" t="s">
        <v>412</v>
      </c>
      <c r="F19" s="1295" t="s">
        <v>413</v>
      </c>
      <c r="K19"/>
      <c r="L19"/>
      <c r="M19"/>
      <c r="O19"/>
      <c r="P19"/>
      <c r="Q19"/>
      <c r="R19"/>
      <c r="S19"/>
      <c r="T19"/>
    </row>
    <row r="20" spans="1:20" ht="21" customHeight="1" thickBot="1">
      <c r="A20" s="1289"/>
      <c r="B20" s="94" t="s">
        <v>218</v>
      </c>
      <c r="C20" s="94" t="s">
        <v>325</v>
      </c>
      <c r="D20" s="94" t="s">
        <v>326</v>
      </c>
      <c r="E20" s="1294"/>
      <c r="F20" s="1296"/>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87"/>
      <c r="D30" s="1287"/>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87"/>
      <c r="C41" s="1287"/>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02" t="s">
        <v>414</v>
      </c>
      <c r="B2" s="1302"/>
      <c r="C2" s="1302"/>
      <c r="D2" s="1302"/>
      <c r="E2" s="1302"/>
      <c r="F2" s="1302"/>
      <c r="G2" s="1302"/>
      <c r="H2" s="1302"/>
      <c r="I2" s="1302"/>
      <c r="J2" s="1302"/>
      <c r="K2" s="1302"/>
      <c r="L2" s="1302"/>
      <c r="M2" s="1302"/>
      <c r="N2" s="1302"/>
      <c r="O2" s="1302"/>
      <c r="P2" s="1302"/>
      <c r="Q2" s="1302"/>
      <c r="R2" s="1302"/>
      <c r="S2" s="1302"/>
      <c r="T2" s="1302"/>
      <c r="U2" s="1302"/>
      <c r="V2" s="1302"/>
      <c r="W2" s="1302"/>
      <c r="X2" s="1302"/>
    </row>
    <row r="3" spans="1:24" ht="15.75" customHeight="1">
      <c r="A3" s="1303" t="s">
        <v>415</v>
      </c>
      <c r="B3" s="1303"/>
      <c r="C3" s="1303"/>
      <c r="D3" s="1303"/>
      <c r="E3" s="1303"/>
      <c r="F3" s="1303"/>
      <c r="P3" s="36"/>
    </row>
    <row r="4" spans="1:24" ht="4.5" customHeight="1">
      <c r="A4" s="37"/>
      <c r="B4" s="37"/>
      <c r="C4" s="35"/>
      <c r="D4" s="35"/>
    </row>
    <row r="5" spans="1:24" ht="14.5" thickBot="1">
      <c r="A5" s="38" t="s">
        <v>124</v>
      </c>
      <c r="B5" s="1304" t="s">
        <v>125</v>
      </c>
      <c r="C5" s="1304"/>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02" t="s">
        <v>417</v>
      </c>
      <c r="B2" s="1302"/>
      <c r="C2" s="1302"/>
      <c r="D2" s="1302"/>
      <c r="E2" s="1302"/>
      <c r="F2" s="1302"/>
      <c r="G2" s="1302"/>
      <c r="H2" s="1302"/>
      <c r="I2" s="1302"/>
      <c r="J2" s="1302"/>
      <c r="K2" s="1302"/>
      <c r="L2" s="1302"/>
      <c r="M2" s="1302"/>
      <c r="N2" s="1302"/>
      <c r="O2" s="1302"/>
      <c r="P2" s="1302"/>
      <c r="Q2" s="1302"/>
      <c r="R2" s="1302"/>
      <c r="S2" s="1302"/>
      <c r="T2" s="1302"/>
      <c r="U2" s="1302"/>
      <c r="V2" s="1302"/>
      <c r="W2" s="1302"/>
      <c r="X2" s="1302"/>
      <c r="Y2" s="1302"/>
      <c r="Z2" s="1302"/>
      <c r="AA2" s="1302"/>
    </row>
    <row r="3" spans="1:27" ht="18" customHeight="1">
      <c r="A3" s="1305" t="s">
        <v>415</v>
      </c>
      <c r="B3" s="1305"/>
      <c r="C3" s="1305"/>
      <c r="D3" s="1305"/>
      <c r="E3" s="1305"/>
      <c r="F3" s="1305"/>
      <c r="G3" s="1305"/>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97" t="s">
        <v>420</v>
      </c>
      <c r="B5" s="1297"/>
      <c r="C5" s="1297"/>
      <c r="D5" s="1297"/>
      <c r="E5" s="1297"/>
      <c r="F5" s="1297"/>
      <c r="H5" s="61" t="s">
        <v>230</v>
      </c>
    </row>
    <row r="6" spans="1:20" ht="15.75" customHeight="1" thickBot="1">
      <c r="A6" s="1298" t="s">
        <v>115</v>
      </c>
      <c r="B6" s="1290" t="s">
        <v>422</v>
      </c>
      <c r="C6" s="1291"/>
      <c r="D6" s="1292"/>
      <c r="E6" s="1293" t="s">
        <v>365</v>
      </c>
      <c r="F6" s="1295" t="s">
        <v>366</v>
      </c>
    </row>
    <row r="7" spans="1:20" ht="21" customHeight="1" thickBot="1">
      <c r="A7" s="1306"/>
      <c r="B7" s="145" t="s">
        <v>218</v>
      </c>
      <c r="C7" s="145" t="s">
        <v>220</v>
      </c>
      <c r="D7" s="145" t="s">
        <v>221</v>
      </c>
      <c r="E7" s="1294"/>
      <c r="F7" s="1296"/>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97" t="s">
        <v>421</v>
      </c>
      <c r="B18" s="1297"/>
      <c r="C18" s="1297"/>
      <c r="D18" s="1297"/>
      <c r="E18" s="1297"/>
      <c r="F18" s="1297"/>
      <c r="K18"/>
      <c r="L18"/>
      <c r="M18"/>
      <c r="N18"/>
      <c r="O18"/>
      <c r="P18"/>
      <c r="Q18"/>
      <c r="R18"/>
      <c r="S18"/>
      <c r="T18"/>
    </row>
    <row r="19" spans="1:20" ht="16.5" customHeight="1" thickBot="1">
      <c r="A19" s="1288" t="s">
        <v>122</v>
      </c>
      <c r="B19" s="1290" t="s">
        <v>422</v>
      </c>
      <c r="C19" s="1291"/>
      <c r="D19" s="1292"/>
      <c r="E19" s="1293" t="s">
        <v>365</v>
      </c>
      <c r="F19" s="1295" t="s">
        <v>366</v>
      </c>
      <c r="I19"/>
      <c r="J19"/>
      <c r="K19"/>
      <c r="L19"/>
      <c r="M19"/>
      <c r="N19"/>
      <c r="O19"/>
      <c r="P19"/>
      <c r="Q19"/>
      <c r="R19"/>
      <c r="S19"/>
      <c r="T19"/>
    </row>
    <row r="20" spans="1:20" ht="21" customHeight="1" thickBot="1">
      <c r="A20" s="1289"/>
      <c r="B20" s="94" t="s">
        <v>218</v>
      </c>
      <c r="C20" s="94" t="s">
        <v>325</v>
      </c>
      <c r="D20" s="94" t="s">
        <v>326</v>
      </c>
      <c r="E20" s="1294"/>
      <c r="F20" s="1296"/>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307"/>
      <c r="B27" s="1307"/>
      <c r="C27" s="1307"/>
      <c r="D27" s="1307"/>
      <c r="E27" s="1307"/>
      <c r="F27" s="130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87"/>
      <c r="D32" s="1287"/>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87"/>
      <c r="C43" s="1287"/>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02" t="s">
        <v>418</v>
      </c>
      <c r="B2" s="1302"/>
      <c r="C2" s="1302"/>
      <c r="D2" s="1302"/>
      <c r="E2" s="1302"/>
      <c r="F2" s="1302"/>
      <c r="G2" s="1302"/>
      <c r="H2" s="1302"/>
      <c r="I2" s="1302"/>
      <c r="J2" s="1302"/>
      <c r="K2" s="1302"/>
      <c r="L2" s="1302"/>
      <c r="M2" s="1302"/>
      <c r="N2" s="1302"/>
      <c r="O2" s="1302"/>
      <c r="P2" s="1302"/>
      <c r="Q2" s="1302"/>
      <c r="R2" s="1302"/>
      <c r="S2" s="1302"/>
      <c r="T2" s="1302"/>
      <c r="U2" s="1302"/>
      <c r="V2" s="1302"/>
      <c r="W2" s="1302"/>
      <c r="X2" s="1302"/>
    </row>
    <row r="3" spans="1:24" ht="15.75" customHeight="1">
      <c r="A3" s="1303" t="s">
        <v>419</v>
      </c>
      <c r="B3" s="1303"/>
      <c r="C3" s="1303"/>
      <c r="D3" s="1303"/>
      <c r="E3" s="1303"/>
      <c r="F3" s="1303"/>
      <c r="P3" s="36"/>
    </row>
    <row r="4" spans="1:24" ht="4.5" customHeight="1">
      <c r="A4" s="37"/>
      <c r="B4" s="37"/>
      <c r="C4" s="35"/>
      <c r="D4" s="35"/>
    </row>
    <row r="5" spans="1:24" ht="14.5" thickBot="1">
      <c r="A5" s="38" t="s">
        <v>124</v>
      </c>
      <c r="B5" s="1304" t="s">
        <v>125</v>
      </c>
      <c r="C5" s="1304"/>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02" t="s">
        <v>423</v>
      </c>
      <c r="B2" s="1302"/>
      <c r="C2" s="1302"/>
      <c r="D2" s="1302"/>
      <c r="E2" s="1302"/>
      <c r="F2" s="1302"/>
      <c r="G2" s="1302"/>
      <c r="H2" s="1302"/>
      <c r="I2" s="1302"/>
      <c r="J2" s="1302"/>
      <c r="K2" s="1302"/>
      <c r="L2" s="1302"/>
      <c r="M2" s="1302"/>
      <c r="N2" s="1302"/>
      <c r="O2" s="1302"/>
      <c r="P2" s="1302"/>
      <c r="Q2" s="1302"/>
      <c r="R2" s="1302"/>
      <c r="S2" s="1302"/>
      <c r="T2" s="1302"/>
      <c r="U2" s="1302"/>
      <c r="V2" s="1302"/>
      <c r="W2" s="1302"/>
      <c r="X2" s="1302"/>
      <c r="Y2" s="1302"/>
      <c r="Z2" s="1302"/>
      <c r="AA2" s="1302"/>
    </row>
    <row r="3" spans="1:27" ht="18" customHeight="1">
      <c r="A3" s="1308" t="s">
        <v>424</v>
      </c>
      <c r="B3" s="1308"/>
      <c r="C3" s="1308"/>
      <c r="D3" s="1308"/>
      <c r="E3" s="1308"/>
      <c r="F3" s="1308"/>
      <c r="G3" s="130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K2" sqref="K2"/>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87" t="s">
        <v>64</v>
      </c>
      <c r="B1" s="1187"/>
      <c r="C1" s="1187"/>
      <c r="D1" s="1187"/>
      <c r="E1" s="1187"/>
      <c r="F1" s="1187"/>
      <c r="G1" s="1187"/>
      <c r="H1" s="1187"/>
      <c r="I1" s="1187"/>
      <c r="J1" s="1187"/>
      <c r="K1" s="1187"/>
      <c r="L1" s="1187"/>
      <c r="M1" s="257"/>
    </row>
    <row r="2" spans="1:15" ht="31.5" customHeight="1" thickBot="1">
      <c r="A2" s="1186" t="s">
        <v>540</v>
      </c>
      <c r="B2" s="1186"/>
      <c r="C2" s="1186"/>
      <c r="D2" s="1186"/>
      <c r="E2" s="1186"/>
      <c r="F2" s="1186"/>
      <c r="G2" s="1186"/>
      <c r="H2" s="1186"/>
      <c r="I2" s="1186"/>
      <c r="J2" s="1186"/>
      <c r="K2"/>
      <c r="L2"/>
      <c r="M2" s="257"/>
    </row>
    <row r="3" spans="1:15" ht="16" thickBot="1">
      <c r="A3" s="321"/>
      <c r="B3" s="322"/>
      <c r="C3" s="322"/>
      <c r="D3" s="322"/>
      <c r="E3" s="323" t="s">
        <v>4</v>
      </c>
      <c r="F3" s="324"/>
      <c r="G3" s="322"/>
      <c r="H3" s="322"/>
      <c r="I3" s="322"/>
      <c r="J3" s="322"/>
      <c r="K3" s="322"/>
      <c r="L3" s="325"/>
    </row>
    <row r="4" spans="1:15" ht="39" customHeight="1" thickBot="1">
      <c r="A4" s="258"/>
      <c r="B4" s="1193" t="s">
        <v>474</v>
      </c>
      <c r="C4" s="1194"/>
      <c r="D4" s="1194"/>
      <c r="E4" s="1194"/>
      <c r="F4" s="1194"/>
      <c r="G4" s="1195"/>
      <c r="H4" s="1189" t="s">
        <v>51</v>
      </c>
      <c r="I4" s="1190"/>
      <c r="J4" s="1196" t="s">
        <v>435</v>
      </c>
      <c r="K4" s="1191" t="s">
        <v>52</v>
      </c>
      <c r="L4" s="1192"/>
    </row>
    <row r="5" spans="1:15" ht="31">
      <c r="A5" s="259" t="s">
        <v>53</v>
      </c>
      <c r="B5" s="260" t="s">
        <v>54</v>
      </c>
      <c r="C5" s="261" t="s">
        <v>61</v>
      </c>
      <c r="D5" s="261" t="s">
        <v>62</v>
      </c>
      <c r="E5" s="262"/>
      <c r="F5" s="263" t="s">
        <v>333</v>
      </c>
      <c r="G5" s="264"/>
      <c r="H5" s="265" t="s">
        <v>55</v>
      </c>
      <c r="I5" s="266" t="s">
        <v>66</v>
      </c>
      <c r="J5" s="1197"/>
      <c r="K5" s="267" t="s">
        <v>50</v>
      </c>
      <c r="L5" s="268" t="s">
        <v>58</v>
      </c>
    </row>
    <row r="6" spans="1:15" ht="21" customHeight="1" thickBot="1">
      <c r="A6" s="269"/>
      <c r="B6" s="478" t="s">
        <v>537</v>
      </c>
      <c r="C6" s="478" t="s">
        <v>537</v>
      </c>
      <c r="D6" s="478" t="s">
        <v>537</v>
      </c>
      <c r="E6" s="270" t="s">
        <v>97</v>
      </c>
      <c r="F6" s="271" t="s">
        <v>332</v>
      </c>
      <c r="G6" s="272" t="s">
        <v>56</v>
      </c>
      <c r="H6" s="478" t="s">
        <v>537</v>
      </c>
      <c r="I6" s="273" t="s">
        <v>65</v>
      </c>
      <c r="J6" s="274"/>
      <c r="K6" s="478" t="s">
        <v>537</v>
      </c>
      <c r="L6" s="275" t="s">
        <v>57</v>
      </c>
    </row>
    <row r="7" spans="1:15" ht="28.5" customHeight="1" thickBot="1">
      <c r="A7" s="326" t="s">
        <v>18</v>
      </c>
      <c r="B7" s="276">
        <v>9.970353618349769</v>
      </c>
      <c r="C7" s="277">
        <v>19247.786908011138</v>
      </c>
      <c r="D7" s="277">
        <v>19632.742646171362</v>
      </c>
      <c r="E7" s="278">
        <v>-0.36211384046621797</v>
      </c>
      <c r="F7" s="279">
        <v>-0.17857627113546348</v>
      </c>
      <c r="G7" s="280">
        <v>1.4948946035684518</v>
      </c>
      <c r="H7" s="281">
        <v>314.05433256999333</v>
      </c>
      <c r="I7" s="278">
        <v>-0.63722389687280345</v>
      </c>
      <c r="J7" s="281">
        <v>-2.0548440778525432</v>
      </c>
      <c r="K7" s="282">
        <v>100</v>
      </c>
      <c r="L7" s="283" t="s">
        <v>19</v>
      </c>
    </row>
    <row r="8" spans="1:15" ht="25.5" customHeight="1">
      <c r="A8" s="327" t="s">
        <v>74</v>
      </c>
      <c r="B8" s="284">
        <v>10.043929231195111</v>
      </c>
      <c r="C8" s="285">
        <v>18634.377052310039</v>
      </c>
      <c r="D8" s="285">
        <v>19007.064593356241</v>
      </c>
      <c r="E8" s="286">
        <v>0.1077023904130841</v>
      </c>
      <c r="F8" s="287">
        <v>2.2749776699904309</v>
      </c>
      <c r="G8" s="288">
        <v>6.0344071582342584</v>
      </c>
      <c r="H8" s="289">
        <v>235.98108108108107</v>
      </c>
      <c r="I8" s="287">
        <v>1.8870276903272314</v>
      </c>
      <c r="J8" s="290">
        <v>94.73684210526315</v>
      </c>
      <c r="K8" s="290">
        <v>0.27332496121740418</v>
      </c>
      <c r="L8" s="291">
        <v>0.13585299826248051</v>
      </c>
    </row>
    <row r="9" spans="1:15" ht="24" customHeight="1">
      <c r="A9" s="328" t="s">
        <v>75</v>
      </c>
      <c r="B9" s="292">
        <v>10.880110746086896</v>
      </c>
      <c r="C9" s="293">
        <v>20412.965752508244</v>
      </c>
      <c r="D9" s="293">
        <v>20821.225067558411</v>
      </c>
      <c r="E9" s="294">
        <v>-0.61091970304032805</v>
      </c>
      <c r="F9" s="295">
        <v>0.8475341926236557</v>
      </c>
      <c r="G9" s="296">
        <v>2.0175601177405222</v>
      </c>
      <c r="H9" s="297">
        <v>353.21001161440188</v>
      </c>
      <c r="I9" s="298">
        <v>-1.7206514582410177</v>
      </c>
      <c r="J9" s="299">
        <v>3.3117350611951042</v>
      </c>
      <c r="K9" s="299">
        <v>31.801728595700673</v>
      </c>
      <c r="L9" s="300">
        <v>1.6519565097445188</v>
      </c>
      <c r="N9" s="753"/>
      <c r="O9" s="366"/>
    </row>
    <row r="10" spans="1:15" ht="24" customHeight="1">
      <c r="A10" s="328" t="s">
        <v>76</v>
      </c>
      <c r="B10" s="292">
        <v>10.879005615643559</v>
      </c>
      <c r="C10" s="293">
        <v>20410.892337042322</v>
      </c>
      <c r="D10" s="293">
        <v>20819.11018378317</v>
      </c>
      <c r="E10" s="294">
        <v>1.0816321593218265</v>
      </c>
      <c r="F10" s="295">
        <v>1.8538222098400232</v>
      </c>
      <c r="G10" s="296">
        <v>2.9386906355034839</v>
      </c>
      <c r="H10" s="301">
        <v>396.71111111111111</v>
      </c>
      <c r="I10" s="295">
        <v>2.2725480110372702</v>
      </c>
      <c r="J10" s="302">
        <v>-14.899713467048711</v>
      </c>
      <c r="K10" s="302">
        <v>6.5819605525596518</v>
      </c>
      <c r="L10" s="303">
        <v>-0.99346814290377328</v>
      </c>
    </row>
    <row r="11" spans="1:15" ht="24" customHeight="1">
      <c r="A11" s="328" t="s">
        <v>77</v>
      </c>
      <c r="B11" s="304" t="s">
        <v>72</v>
      </c>
      <c r="C11" s="305" t="s">
        <v>471</v>
      </c>
      <c r="D11" s="305" t="s">
        <v>471</v>
      </c>
      <c r="E11" s="306" t="s">
        <v>72</v>
      </c>
      <c r="F11" s="307" t="s">
        <v>72</v>
      </c>
      <c r="G11" s="308" t="s">
        <v>72</v>
      </c>
      <c r="H11" s="309" t="s">
        <v>471</v>
      </c>
      <c r="I11" s="306" t="s">
        <v>72</v>
      </c>
      <c r="J11" s="310" t="s">
        <v>72</v>
      </c>
      <c r="K11" s="310">
        <v>0.31026076678732362</v>
      </c>
      <c r="L11" s="311" t="s">
        <v>72</v>
      </c>
    </row>
    <row r="12" spans="1:15" ht="24" customHeight="1">
      <c r="A12" s="328" t="s">
        <v>71</v>
      </c>
      <c r="B12" s="292">
        <v>8.3834221141507133</v>
      </c>
      <c r="C12" s="293">
        <v>17214.419125566146</v>
      </c>
      <c r="D12" s="293">
        <v>17558.70750807747</v>
      </c>
      <c r="E12" s="294">
        <v>0.39178318296737974</v>
      </c>
      <c r="F12" s="295">
        <v>-0.78958443919914523</v>
      </c>
      <c r="G12" s="296">
        <v>3.4670687584639244</v>
      </c>
      <c r="H12" s="301">
        <v>280.15448855857613</v>
      </c>
      <c r="I12" s="295">
        <v>0.41207030994715721</v>
      </c>
      <c r="J12" s="302">
        <v>1.9561815336463225E-2</v>
      </c>
      <c r="K12" s="302">
        <v>37.77055477579966</v>
      </c>
      <c r="L12" s="303">
        <v>0.78336137445388232</v>
      </c>
    </row>
    <row r="13" spans="1:15" ht="24" customHeight="1" thickBot="1">
      <c r="A13" s="329" t="s">
        <v>78</v>
      </c>
      <c r="B13" s="312">
        <v>10.377118025564053</v>
      </c>
      <c r="C13" s="313">
        <v>20033.046381397788</v>
      </c>
      <c r="D13" s="313">
        <v>20433.707309025744</v>
      </c>
      <c r="E13" s="314">
        <v>-0.84362507062564673</v>
      </c>
      <c r="F13" s="315">
        <v>-0.78978495342335742</v>
      </c>
      <c r="G13" s="316">
        <v>-1.3146485402466641</v>
      </c>
      <c r="H13" s="317">
        <v>292.36338520165134</v>
      </c>
      <c r="I13" s="315">
        <v>-1.201331370280788</v>
      </c>
      <c r="J13" s="318">
        <v>-7.2732626619552416</v>
      </c>
      <c r="K13" s="318">
        <v>23.262170347935289</v>
      </c>
      <c r="L13" s="319">
        <v>-1.30913418863949</v>
      </c>
    </row>
    <row r="14" spans="1:15">
      <c r="A14" s="330"/>
      <c r="B14" s="331"/>
    </row>
    <row r="15" spans="1:15" ht="46.5" customHeight="1">
      <c r="A15" s="1188" t="s">
        <v>444</v>
      </c>
      <c r="B15" s="1188"/>
      <c r="C15" s="1188"/>
      <c r="D15" s="1188"/>
      <c r="E15" s="1188"/>
      <c r="F15" s="1188"/>
      <c r="G15" s="1188"/>
      <c r="H15" s="1188"/>
      <c r="I15" s="1188"/>
      <c r="J15" s="1188"/>
      <c r="K15" s="1188"/>
      <c r="L15" s="1188"/>
    </row>
    <row r="16" spans="1:15" ht="33.75" customHeight="1">
      <c r="A16" s="1188" t="s">
        <v>445</v>
      </c>
      <c r="B16" s="1188"/>
      <c r="C16" s="1188"/>
      <c r="D16" s="1188"/>
      <c r="E16" s="1188"/>
      <c r="F16" s="1188"/>
      <c r="G16" s="1188"/>
      <c r="H16" s="1188"/>
      <c r="I16" s="1188"/>
      <c r="J16" s="1188"/>
      <c r="K16" s="1188"/>
      <c r="L16" s="1188"/>
    </row>
    <row r="17" spans="1:12">
      <c r="A17" s="1188" t="s">
        <v>114</v>
      </c>
      <c r="B17" s="1188"/>
      <c r="C17" s="1188"/>
      <c r="D17" s="1188"/>
      <c r="E17" s="1188"/>
      <c r="F17" s="1188"/>
      <c r="G17" s="1188"/>
      <c r="H17" s="1188"/>
      <c r="I17" s="1188"/>
      <c r="J17" s="1188"/>
      <c r="K17" s="1188"/>
      <c r="L17" s="1188"/>
    </row>
    <row r="18" spans="1:12">
      <c r="A18" s="332" t="s">
        <v>446</v>
      </c>
      <c r="B18" s="332"/>
      <c r="C18" s="332"/>
      <c r="D18" s="332"/>
      <c r="E18" s="332"/>
      <c r="F18" s="332"/>
      <c r="G18" s="332"/>
    </row>
    <row r="19" spans="1:12">
      <c r="A19" s="332"/>
    </row>
    <row r="23" spans="1:12">
      <c r="A23" s="1186"/>
      <c r="B23" s="1186"/>
      <c r="C23" s="1186"/>
      <c r="D23" s="1186"/>
      <c r="E23" s="1186"/>
      <c r="F23" s="1186"/>
      <c r="G23" s="1186"/>
      <c r="H23" s="1186"/>
      <c r="I23" s="1186"/>
      <c r="J23" s="118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97" t="s">
        <v>402</v>
      </c>
      <c r="B5" s="1297"/>
      <c r="C5" s="1297"/>
      <c r="D5" s="1297"/>
      <c r="E5" s="1297"/>
      <c r="F5" s="1297"/>
      <c r="H5" s="61" t="s">
        <v>230</v>
      </c>
    </row>
    <row r="6" spans="1:20" ht="15.75" customHeight="1" thickBot="1">
      <c r="A6" s="1298" t="s">
        <v>115</v>
      </c>
      <c r="B6" s="1290" t="s">
        <v>401</v>
      </c>
      <c r="C6" s="1291"/>
      <c r="D6" s="1292"/>
      <c r="E6" s="1293" t="s">
        <v>395</v>
      </c>
      <c r="F6" s="1295" t="s">
        <v>396</v>
      </c>
    </row>
    <row r="7" spans="1:20" ht="21" customHeight="1" thickBot="1">
      <c r="A7" s="1306"/>
      <c r="B7" s="145" t="s">
        <v>218</v>
      </c>
      <c r="C7" s="145" t="s">
        <v>220</v>
      </c>
      <c r="D7" s="145" t="s">
        <v>221</v>
      </c>
      <c r="E7" s="1294"/>
      <c r="F7" s="1296"/>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97" t="s">
        <v>403</v>
      </c>
      <c r="B18" s="1297"/>
      <c r="C18" s="1297"/>
      <c r="D18" s="1297"/>
      <c r="E18" s="1297"/>
      <c r="F18" s="1297"/>
      <c r="O18"/>
      <c r="P18"/>
      <c r="Q18"/>
      <c r="R18"/>
      <c r="S18"/>
      <c r="T18"/>
    </row>
    <row r="19" spans="1:20" ht="16.5" customHeight="1" thickBot="1">
      <c r="A19" s="1288" t="s">
        <v>122</v>
      </c>
      <c r="B19" s="1290" t="s">
        <v>401</v>
      </c>
      <c r="C19" s="1291"/>
      <c r="D19" s="1292"/>
      <c r="E19" s="1293" t="s">
        <v>395</v>
      </c>
      <c r="F19" s="1295" t="s">
        <v>396</v>
      </c>
      <c r="K19"/>
      <c r="L19"/>
      <c r="M19"/>
      <c r="O19"/>
      <c r="P19"/>
      <c r="Q19"/>
      <c r="R19"/>
      <c r="S19"/>
      <c r="T19"/>
    </row>
    <row r="20" spans="1:20" ht="21" customHeight="1" thickBot="1">
      <c r="A20" s="1289"/>
      <c r="B20" s="94" t="s">
        <v>218</v>
      </c>
      <c r="C20" s="94" t="s">
        <v>325</v>
      </c>
      <c r="D20" s="94" t="s">
        <v>326</v>
      </c>
      <c r="E20" s="1294"/>
      <c r="F20" s="1296"/>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307"/>
      <c r="B27" s="1307"/>
      <c r="C27" s="1307"/>
      <c r="D27" s="1307"/>
      <c r="E27" s="1307"/>
      <c r="F27" s="130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87"/>
      <c r="D32" s="1287"/>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87"/>
      <c r="C43" s="1287"/>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02" t="s">
        <v>394</v>
      </c>
      <c r="B2" s="1302"/>
      <c r="C2" s="1302"/>
      <c r="D2" s="1302"/>
      <c r="E2" s="1302"/>
      <c r="F2" s="1302"/>
      <c r="G2" s="1302"/>
      <c r="H2" s="1302"/>
      <c r="I2" s="1302"/>
      <c r="J2" s="1302"/>
      <c r="K2" s="1302"/>
      <c r="L2" s="1302"/>
      <c r="M2" s="1302"/>
      <c r="N2" s="1302"/>
      <c r="O2" s="1302"/>
      <c r="P2" s="1302"/>
      <c r="Q2" s="1302"/>
      <c r="R2" s="1302"/>
      <c r="S2" s="1302"/>
      <c r="T2" s="1302"/>
      <c r="U2" s="1302"/>
      <c r="V2" s="1302"/>
      <c r="W2" s="1302"/>
      <c r="X2" s="1302"/>
    </row>
    <row r="3" spans="1:24" ht="15.75" customHeight="1">
      <c r="A3" s="1303" t="s">
        <v>393</v>
      </c>
      <c r="B3" s="1303"/>
      <c r="C3" s="1303"/>
      <c r="D3" s="1303"/>
      <c r="E3" s="1303"/>
      <c r="F3" s="1303"/>
      <c r="P3" s="36"/>
    </row>
    <row r="4" spans="1:24" ht="4.5" customHeight="1">
      <c r="A4" s="37"/>
      <c r="B4" s="37"/>
      <c r="C4" s="35"/>
      <c r="D4" s="35"/>
    </row>
    <row r="5" spans="1:24" ht="14.5" thickBot="1">
      <c r="A5" s="38" t="s">
        <v>124</v>
      </c>
      <c r="B5" s="1304" t="s">
        <v>125</v>
      </c>
      <c r="C5" s="1304"/>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02" t="s">
        <v>398</v>
      </c>
      <c r="B2" s="1302"/>
      <c r="C2" s="1302"/>
      <c r="D2" s="1302"/>
      <c r="E2" s="1302"/>
      <c r="F2" s="1302"/>
      <c r="G2" s="1302"/>
      <c r="H2" s="1302"/>
      <c r="I2" s="1302"/>
      <c r="J2" s="1302"/>
      <c r="K2" s="1302"/>
      <c r="L2" s="1302"/>
      <c r="M2" s="1302"/>
      <c r="N2" s="1302"/>
      <c r="O2" s="1302"/>
      <c r="P2" s="1302"/>
      <c r="Q2" s="1302"/>
      <c r="R2" s="1302"/>
      <c r="S2" s="1302"/>
      <c r="T2" s="1302"/>
      <c r="U2" s="1302"/>
      <c r="V2" s="1302"/>
      <c r="W2" s="1302"/>
      <c r="X2" s="1302"/>
      <c r="Y2" s="1302"/>
      <c r="Z2" s="1302"/>
      <c r="AA2" s="1302"/>
    </row>
    <row r="3" spans="1:27" ht="18" customHeight="1">
      <c r="A3" s="1308" t="s">
        <v>399</v>
      </c>
      <c r="B3" s="1308"/>
      <c r="C3" s="1308"/>
      <c r="D3" s="1308"/>
      <c r="E3" s="1308"/>
      <c r="F3" s="1308"/>
      <c r="G3" s="130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92" zoomScale="80" zoomScaleNormal="80" workbookViewId="0">
      <selection activeCell="L411" sqref="L411"/>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9"/>
      <c r="D3" s="759"/>
      <c r="E3" s="6" t="s">
        <v>244</v>
      </c>
      <c r="F3" s="759"/>
      <c r="G3" s="759"/>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35" t="s">
        <v>186</v>
      </c>
      <c r="C6" s="1338" t="s">
        <v>18</v>
      </c>
      <c r="D6" s="1338" t="s">
        <v>187</v>
      </c>
      <c r="E6" s="1328" t="s">
        <v>188</v>
      </c>
      <c r="F6" s="1329"/>
      <c r="G6" s="1339"/>
      <c r="H6" s="1352" t="s">
        <v>189</v>
      </c>
      <c r="I6" s="1328" t="s">
        <v>190</v>
      </c>
      <c r="J6" s="1329"/>
      <c r="K6" s="1330"/>
      <c r="L6"/>
    </row>
    <row r="7" spans="2:12" ht="12.75" customHeight="1">
      <c r="B7" s="1336"/>
      <c r="C7" s="1314"/>
      <c r="D7" s="1314"/>
      <c r="E7" s="1318" t="s">
        <v>209</v>
      </c>
      <c r="F7" s="1313" t="s">
        <v>210</v>
      </c>
      <c r="G7" s="1313" t="s">
        <v>211</v>
      </c>
      <c r="H7" s="1324"/>
      <c r="I7" s="1318" t="s">
        <v>191</v>
      </c>
      <c r="J7" s="1318" t="s">
        <v>20</v>
      </c>
      <c r="K7" s="1321" t="s">
        <v>245</v>
      </c>
      <c r="L7"/>
    </row>
    <row r="8" spans="2:12" ht="12.5">
      <c r="B8" s="1336"/>
      <c r="C8" s="1314"/>
      <c r="D8" s="1314"/>
      <c r="E8" s="1319"/>
      <c r="F8" s="1314"/>
      <c r="G8" s="1314"/>
      <c r="H8" s="1324"/>
      <c r="I8" s="1319"/>
      <c r="J8" s="1319"/>
      <c r="K8" s="1345"/>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332" t="s">
        <v>193</v>
      </c>
      <c r="D11" s="1332"/>
      <c r="E11" s="1332"/>
      <c r="F11" s="1332"/>
      <c r="G11" s="1332"/>
      <c r="H11" s="1332"/>
      <c r="I11" s="1332"/>
      <c r="J11" s="1332"/>
      <c r="K11" s="1333"/>
      <c r="L11"/>
    </row>
    <row r="12" spans="2:12" ht="12.5">
      <c r="B12" s="152"/>
      <c r="C12" s="68"/>
      <c r="D12" s="68"/>
      <c r="E12" s="68"/>
      <c r="F12" s="68"/>
      <c r="G12" s="68"/>
      <c r="H12" s="68"/>
      <c r="I12" s="68"/>
      <c r="J12" s="68"/>
      <c r="K12" s="153"/>
      <c r="L12"/>
    </row>
    <row r="13" spans="2:12" ht="14">
      <c r="B13" s="756" t="s">
        <v>194</v>
      </c>
      <c r="C13" s="166">
        <v>160405</v>
      </c>
      <c r="D13" s="166">
        <v>4252</v>
      </c>
      <c r="E13" s="166">
        <v>1993</v>
      </c>
      <c r="F13" s="166">
        <v>1899</v>
      </c>
      <c r="G13" s="166">
        <v>360</v>
      </c>
      <c r="H13" s="166">
        <v>156153</v>
      </c>
      <c r="I13" s="166">
        <v>25576</v>
      </c>
      <c r="J13" s="166">
        <v>49577</v>
      </c>
      <c r="K13" s="175">
        <v>81000</v>
      </c>
      <c r="L13"/>
    </row>
    <row r="14" spans="2:12" ht="14">
      <c r="B14" s="756" t="s">
        <v>195</v>
      </c>
      <c r="C14" s="166">
        <v>118397</v>
      </c>
      <c r="D14" s="166">
        <v>3761</v>
      </c>
      <c r="E14" s="166">
        <v>1965</v>
      </c>
      <c r="F14" s="166">
        <v>1503</v>
      </c>
      <c r="G14" s="166">
        <v>293</v>
      </c>
      <c r="H14" s="166">
        <v>114636</v>
      </c>
      <c r="I14" s="166">
        <v>20407</v>
      </c>
      <c r="J14" s="166">
        <v>32761</v>
      </c>
      <c r="K14" s="175">
        <v>61468</v>
      </c>
      <c r="L14"/>
    </row>
    <row r="15" spans="2:12" ht="14">
      <c r="B15" s="756" t="s">
        <v>196</v>
      </c>
      <c r="C15" s="166">
        <v>154468</v>
      </c>
      <c r="D15" s="168">
        <v>4195</v>
      </c>
      <c r="E15" s="168">
        <v>2254</v>
      </c>
      <c r="F15" s="168">
        <v>1618</v>
      </c>
      <c r="G15" s="167">
        <v>323</v>
      </c>
      <c r="H15" s="166">
        <v>150273</v>
      </c>
      <c r="I15" s="168">
        <v>25918</v>
      </c>
      <c r="J15" s="168">
        <v>43821</v>
      </c>
      <c r="K15" s="176">
        <v>80534</v>
      </c>
      <c r="L15"/>
    </row>
    <row r="16" spans="2:12" ht="14">
      <c r="B16" s="756" t="s">
        <v>197</v>
      </c>
      <c r="C16" s="166">
        <v>147058</v>
      </c>
      <c r="D16" s="166">
        <v>4501</v>
      </c>
      <c r="E16" s="167">
        <v>2298</v>
      </c>
      <c r="F16" s="167">
        <v>1927</v>
      </c>
      <c r="G16" s="166">
        <v>276</v>
      </c>
      <c r="H16" s="166">
        <v>142557</v>
      </c>
      <c r="I16" s="166">
        <v>23715</v>
      </c>
      <c r="J16" s="166">
        <v>40827</v>
      </c>
      <c r="K16" s="175">
        <v>78015</v>
      </c>
      <c r="L16"/>
    </row>
    <row r="17" spans="2:12" ht="14">
      <c r="B17" s="756" t="s">
        <v>198</v>
      </c>
      <c r="C17" s="166">
        <v>161636</v>
      </c>
      <c r="D17" s="70">
        <v>4146</v>
      </c>
      <c r="E17" s="170">
        <v>2119</v>
      </c>
      <c r="F17" s="161">
        <v>1793</v>
      </c>
      <c r="G17" s="161">
        <v>234</v>
      </c>
      <c r="H17" s="70">
        <v>157490</v>
      </c>
      <c r="I17" s="170">
        <v>27516</v>
      </c>
      <c r="J17" s="170">
        <v>43584</v>
      </c>
      <c r="K17" s="177">
        <v>86390</v>
      </c>
      <c r="L17"/>
    </row>
    <row r="18" spans="2:12" ht="14">
      <c r="B18" s="756" t="s">
        <v>199</v>
      </c>
      <c r="C18" s="166">
        <v>148239</v>
      </c>
      <c r="D18" s="166">
        <v>3808</v>
      </c>
      <c r="E18" s="167">
        <v>1579</v>
      </c>
      <c r="F18" s="167">
        <v>1924</v>
      </c>
      <c r="G18" s="166">
        <v>305</v>
      </c>
      <c r="H18" s="166">
        <v>144431</v>
      </c>
      <c r="I18" s="166">
        <v>25807</v>
      </c>
      <c r="J18" s="166">
        <v>41213</v>
      </c>
      <c r="K18" s="175">
        <v>77411</v>
      </c>
      <c r="L18"/>
    </row>
    <row r="19" spans="2:12" ht="14">
      <c r="B19" s="756" t="s">
        <v>200</v>
      </c>
      <c r="C19" s="166">
        <v>164233</v>
      </c>
      <c r="D19" s="71">
        <v>4006</v>
      </c>
      <c r="E19" s="168">
        <v>1618</v>
      </c>
      <c r="F19" s="167">
        <v>2184</v>
      </c>
      <c r="G19" s="167">
        <v>204</v>
      </c>
      <c r="H19" s="166">
        <v>160227</v>
      </c>
      <c r="I19" s="168">
        <v>29167</v>
      </c>
      <c r="J19" s="168">
        <v>48974</v>
      </c>
      <c r="K19" s="176">
        <v>82086</v>
      </c>
      <c r="L19"/>
    </row>
    <row r="20" spans="2:12" ht="14">
      <c r="B20" s="756" t="s">
        <v>201</v>
      </c>
      <c r="C20" s="166">
        <v>158429</v>
      </c>
      <c r="D20" s="71">
        <v>4264</v>
      </c>
      <c r="E20" s="168">
        <v>1814</v>
      </c>
      <c r="F20" s="168">
        <v>2211</v>
      </c>
      <c r="G20" s="167">
        <v>239</v>
      </c>
      <c r="H20" s="166">
        <v>154165</v>
      </c>
      <c r="I20" s="168">
        <v>23293</v>
      </c>
      <c r="J20" s="168">
        <v>45921</v>
      </c>
      <c r="K20" s="176">
        <v>84951</v>
      </c>
      <c r="L20"/>
    </row>
    <row r="21" spans="2:12" ht="14">
      <c r="B21" s="756" t="s">
        <v>202</v>
      </c>
      <c r="C21" s="166">
        <v>165011</v>
      </c>
      <c r="D21" s="166">
        <v>4401</v>
      </c>
      <c r="E21" s="167">
        <v>1788</v>
      </c>
      <c r="F21" s="167">
        <v>2285</v>
      </c>
      <c r="G21" s="166">
        <v>328</v>
      </c>
      <c r="H21" s="166">
        <v>160610</v>
      </c>
      <c r="I21" s="166">
        <v>25702</v>
      </c>
      <c r="J21" s="166">
        <v>48609</v>
      </c>
      <c r="K21" s="175">
        <v>86299</v>
      </c>
      <c r="L21"/>
    </row>
    <row r="22" spans="2:12" ht="14">
      <c r="B22" s="756" t="s">
        <v>203</v>
      </c>
      <c r="C22" s="166">
        <v>175970</v>
      </c>
      <c r="D22" s="71">
        <v>4827</v>
      </c>
      <c r="E22" s="168">
        <v>1922</v>
      </c>
      <c r="F22" s="168">
        <v>2405</v>
      </c>
      <c r="G22" s="168">
        <v>500</v>
      </c>
      <c r="H22" s="167">
        <v>171143</v>
      </c>
      <c r="I22" s="168">
        <v>28318</v>
      </c>
      <c r="J22" s="168">
        <v>60364</v>
      </c>
      <c r="K22" s="176">
        <v>82461</v>
      </c>
      <c r="L22"/>
    </row>
    <row r="23" spans="2:12" ht="14">
      <c r="B23" s="757" t="s">
        <v>204</v>
      </c>
      <c r="C23" s="166">
        <v>158698</v>
      </c>
      <c r="D23" s="168">
        <v>4572</v>
      </c>
      <c r="E23" s="168">
        <v>1754</v>
      </c>
      <c r="F23" s="168">
        <v>2398</v>
      </c>
      <c r="G23" s="168">
        <v>420</v>
      </c>
      <c r="H23" s="168">
        <v>154126</v>
      </c>
      <c r="I23" s="168">
        <v>24642</v>
      </c>
      <c r="J23" s="168">
        <v>50394</v>
      </c>
      <c r="K23" s="176">
        <v>79090</v>
      </c>
      <c r="L23"/>
    </row>
    <row r="24" spans="2:12" ht="14">
      <c r="B24" s="757"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309" t="s">
        <v>206</v>
      </c>
      <c r="D28" s="1309"/>
      <c r="E28" s="1309"/>
      <c r="F28" s="1309"/>
      <c r="G28" s="1309"/>
      <c r="H28" s="1309"/>
      <c r="I28" s="1309"/>
      <c r="J28" s="1309"/>
      <c r="K28" s="1310"/>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311" t="s">
        <v>186</v>
      </c>
      <c r="C45" s="1313" t="s">
        <v>18</v>
      </c>
      <c r="D45" s="1313" t="s">
        <v>187</v>
      </c>
      <c r="E45" s="1315" t="s">
        <v>188</v>
      </c>
      <c r="F45" s="1316"/>
      <c r="G45" s="1317"/>
      <c r="H45" s="1313" t="s">
        <v>189</v>
      </c>
      <c r="I45" s="1315" t="s">
        <v>190</v>
      </c>
      <c r="J45" s="1316"/>
      <c r="K45" s="1344"/>
      <c r="L45"/>
    </row>
    <row r="46" spans="2:12" ht="12.75" customHeight="1">
      <c r="B46" s="1312"/>
      <c r="C46" s="1314"/>
      <c r="D46" s="1314"/>
      <c r="E46" s="1318" t="s">
        <v>209</v>
      </c>
      <c r="F46" s="1313" t="s">
        <v>210</v>
      </c>
      <c r="G46" s="1313" t="s">
        <v>211</v>
      </c>
      <c r="H46" s="1314"/>
      <c r="I46" s="1318" t="s">
        <v>191</v>
      </c>
      <c r="J46" s="1318" t="s">
        <v>20</v>
      </c>
      <c r="K46" s="1321" t="s">
        <v>192</v>
      </c>
      <c r="L46"/>
    </row>
    <row r="47" spans="2:12" ht="12.75" customHeight="1">
      <c r="B47" s="1353"/>
      <c r="C47" s="1331"/>
      <c r="D47" s="1331"/>
      <c r="E47" s="1320"/>
      <c r="F47" s="1331"/>
      <c r="G47" s="1331"/>
      <c r="H47" s="1331"/>
      <c r="I47" s="1320"/>
      <c r="J47" s="1320"/>
      <c r="K47" s="1322"/>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309" t="s">
        <v>207</v>
      </c>
      <c r="D50" s="1309"/>
      <c r="E50" s="1309"/>
      <c r="F50" s="1309"/>
      <c r="G50" s="1309"/>
      <c r="H50" s="1309"/>
      <c r="I50" s="1309"/>
      <c r="J50" s="1309"/>
      <c r="K50" s="1310"/>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58"/>
      <c r="G67" s="758"/>
      <c r="H67" s="758"/>
      <c r="I67" s="758"/>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34" t="s">
        <v>327</v>
      </c>
      <c r="C84" s="1334"/>
      <c r="D84" s="1334"/>
      <c r="E84" s="1334"/>
      <c r="F84" s="1334"/>
      <c r="G84" s="1334"/>
      <c r="H84" s="1334"/>
      <c r="I84" s="1334"/>
      <c r="J84" s="1334"/>
      <c r="K84" s="1334"/>
    </row>
    <row r="85" spans="2:11" ht="18.5" thickBot="1">
      <c r="B85" s="84"/>
      <c r="C85" s="84"/>
      <c r="D85" s="84"/>
      <c r="E85" s="84"/>
      <c r="F85" s="85" t="s">
        <v>185</v>
      </c>
      <c r="G85" s="84"/>
      <c r="H85" s="84"/>
      <c r="I85" s="84"/>
      <c r="J85" s="84"/>
      <c r="K85" s="84"/>
    </row>
    <row r="86" spans="2:11" ht="12.75" customHeight="1">
      <c r="B86" s="1335" t="s">
        <v>186</v>
      </c>
      <c r="C86" s="1338" t="s">
        <v>18</v>
      </c>
      <c r="D86" s="1338" t="s">
        <v>187</v>
      </c>
      <c r="E86" s="1328" t="s">
        <v>188</v>
      </c>
      <c r="F86" s="1329"/>
      <c r="G86" s="1339"/>
      <c r="H86" s="1352" t="s">
        <v>189</v>
      </c>
      <c r="I86" s="1328" t="s">
        <v>190</v>
      </c>
      <c r="J86" s="1329"/>
      <c r="K86" s="1330"/>
    </row>
    <row r="87" spans="2:11" ht="11.25" customHeight="1">
      <c r="B87" s="1336"/>
      <c r="C87" s="1314"/>
      <c r="D87" s="1314"/>
      <c r="E87" s="1318" t="s">
        <v>209</v>
      </c>
      <c r="F87" s="1313" t="s">
        <v>210</v>
      </c>
      <c r="G87" s="1313" t="s">
        <v>211</v>
      </c>
      <c r="H87" s="1324"/>
      <c r="I87" s="1318" t="s">
        <v>191</v>
      </c>
      <c r="J87" s="1318" t="s">
        <v>20</v>
      </c>
      <c r="K87" s="1321" t="s">
        <v>245</v>
      </c>
    </row>
    <row r="88" spans="2:11" ht="11.25" customHeight="1">
      <c r="B88" s="1336"/>
      <c r="C88" s="1314"/>
      <c r="D88" s="1314"/>
      <c r="E88" s="1319"/>
      <c r="F88" s="1314"/>
      <c r="G88" s="1314"/>
      <c r="H88" s="1324"/>
      <c r="I88" s="1319"/>
      <c r="J88" s="1319"/>
      <c r="K88" s="1345"/>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332" t="s">
        <v>193</v>
      </c>
      <c r="D91" s="1332"/>
      <c r="E91" s="1332"/>
      <c r="F91" s="1332"/>
      <c r="G91" s="1332"/>
      <c r="H91" s="1332"/>
      <c r="I91" s="1332"/>
      <c r="J91" s="1332"/>
      <c r="K91" s="1333"/>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309" t="s">
        <v>206</v>
      </c>
      <c r="D108" s="1309"/>
      <c r="E108" s="1309"/>
      <c r="F108" s="1309"/>
      <c r="G108" s="1309"/>
      <c r="H108" s="1309"/>
      <c r="I108" s="1309"/>
      <c r="J108" s="1309"/>
      <c r="K108" s="1310"/>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311" t="s">
        <v>186</v>
      </c>
      <c r="C125" s="1313" t="s">
        <v>18</v>
      </c>
      <c r="D125" s="1313" t="s">
        <v>187</v>
      </c>
      <c r="E125" s="1315" t="s">
        <v>188</v>
      </c>
      <c r="F125" s="1316"/>
      <c r="G125" s="1317"/>
      <c r="H125" s="1323" t="s">
        <v>189</v>
      </c>
      <c r="I125" s="1325" t="s">
        <v>190</v>
      </c>
      <c r="J125" s="1326"/>
      <c r="K125" s="1327"/>
    </row>
    <row r="126" spans="2:14" ht="11.25" customHeight="1">
      <c r="B126" s="1312"/>
      <c r="C126" s="1314"/>
      <c r="D126" s="1314"/>
      <c r="E126" s="1318" t="s">
        <v>209</v>
      </c>
      <c r="F126" s="1313" t="s">
        <v>210</v>
      </c>
      <c r="G126" s="1313" t="s">
        <v>211</v>
      </c>
      <c r="H126" s="1324"/>
      <c r="I126" s="1318" t="s">
        <v>191</v>
      </c>
      <c r="J126" s="1318" t="s">
        <v>20</v>
      </c>
      <c r="K126" s="1321" t="s">
        <v>192</v>
      </c>
    </row>
    <row r="127" spans="2:14" ht="11.25" customHeight="1">
      <c r="B127" s="1312"/>
      <c r="C127" s="1314"/>
      <c r="D127" s="1314"/>
      <c r="E127" s="1319"/>
      <c r="F127" s="1314"/>
      <c r="G127" s="1314"/>
      <c r="H127" s="1324"/>
      <c r="I127" s="1320"/>
      <c r="J127" s="1320"/>
      <c r="K127" s="1322"/>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309" t="s">
        <v>207</v>
      </c>
      <c r="D130" s="1309"/>
      <c r="E130" s="1309"/>
      <c r="F130" s="1309"/>
      <c r="G130" s="1309"/>
      <c r="H130" s="1309"/>
      <c r="I130" s="1309"/>
      <c r="J130" s="1309"/>
      <c r="K130" s="1310"/>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34" t="s">
        <v>373</v>
      </c>
      <c r="C163" s="1334"/>
      <c r="D163" s="1334"/>
      <c r="E163" s="1334"/>
      <c r="F163" s="1334"/>
      <c r="G163" s="1334"/>
      <c r="H163" s="1334"/>
      <c r="I163" s="1334"/>
      <c r="J163" s="1334"/>
      <c r="K163" s="1334"/>
      <c r="L163"/>
    </row>
    <row r="164" spans="2:12" ht="18.5" thickBot="1">
      <c r="B164" s="84"/>
      <c r="C164" s="84"/>
      <c r="D164" s="84"/>
      <c r="E164" s="84"/>
      <c r="F164" s="85" t="s">
        <v>185</v>
      </c>
      <c r="G164" s="84"/>
      <c r="H164" s="84"/>
      <c r="I164" s="84"/>
      <c r="J164" s="84"/>
      <c r="K164" s="84"/>
    </row>
    <row r="165" spans="2:12" ht="12.75" customHeight="1">
      <c r="B165" s="1335" t="s">
        <v>186</v>
      </c>
      <c r="C165" s="1338" t="s">
        <v>18</v>
      </c>
      <c r="D165" s="1338" t="s">
        <v>187</v>
      </c>
      <c r="E165" s="1348" t="s">
        <v>188</v>
      </c>
      <c r="F165" s="1349"/>
      <c r="G165" s="1350"/>
      <c r="H165" s="1338" t="s">
        <v>189</v>
      </c>
      <c r="I165" s="1348" t="s">
        <v>190</v>
      </c>
      <c r="J165" s="1349"/>
      <c r="K165" s="1351"/>
    </row>
    <row r="166" spans="2:12" ht="11.25" customHeight="1">
      <c r="B166" s="1336"/>
      <c r="C166" s="1314"/>
      <c r="D166" s="1314"/>
      <c r="E166" s="1319" t="s">
        <v>209</v>
      </c>
      <c r="F166" s="1314" t="s">
        <v>210</v>
      </c>
      <c r="G166" s="1314" t="s">
        <v>211</v>
      </c>
      <c r="H166" s="1314"/>
      <c r="I166" s="1319" t="s">
        <v>191</v>
      </c>
      <c r="J166" s="1319" t="s">
        <v>20</v>
      </c>
      <c r="K166" s="1345" t="s">
        <v>245</v>
      </c>
    </row>
    <row r="167" spans="2:12" ht="17.25" customHeight="1">
      <c r="B167" s="1336"/>
      <c r="C167" s="1314"/>
      <c r="D167" s="1314"/>
      <c r="E167" s="1319"/>
      <c r="F167" s="1314"/>
      <c r="G167" s="1314"/>
      <c r="H167" s="1314"/>
      <c r="I167" s="1319"/>
      <c r="J167" s="1319"/>
      <c r="K167" s="1345"/>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332" t="s">
        <v>193</v>
      </c>
      <c r="D170" s="1332"/>
      <c r="E170" s="1332"/>
      <c r="F170" s="1332"/>
      <c r="G170" s="1332"/>
      <c r="H170" s="1332"/>
      <c r="I170" s="1332"/>
      <c r="J170" s="1332"/>
      <c r="K170" s="1333"/>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309" t="s">
        <v>206</v>
      </c>
      <c r="D187" s="1309"/>
      <c r="E187" s="1309"/>
      <c r="F187" s="1309"/>
      <c r="G187" s="1309"/>
      <c r="H187" s="1309"/>
      <c r="I187" s="1309"/>
      <c r="J187" s="1309"/>
      <c r="K187" s="1310"/>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311" t="s">
        <v>186</v>
      </c>
      <c r="C204" s="1313" t="s">
        <v>18</v>
      </c>
      <c r="D204" s="1313" t="s">
        <v>187</v>
      </c>
      <c r="E204" s="1315" t="s">
        <v>188</v>
      </c>
      <c r="F204" s="1316"/>
      <c r="G204" s="1317"/>
      <c r="H204" s="1323" t="s">
        <v>189</v>
      </c>
      <c r="I204" s="1325" t="s">
        <v>190</v>
      </c>
      <c r="J204" s="1326"/>
      <c r="K204" s="1327"/>
    </row>
    <row r="205" spans="2:11" ht="11.25" customHeight="1">
      <c r="B205" s="1312"/>
      <c r="C205" s="1314"/>
      <c r="D205" s="1314"/>
      <c r="E205" s="1318" t="s">
        <v>209</v>
      </c>
      <c r="F205" s="1313" t="s">
        <v>210</v>
      </c>
      <c r="G205" s="1313" t="s">
        <v>211</v>
      </c>
      <c r="H205" s="1324"/>
      <c r="I205" s="1318" t="s">
        <v>191</v>
      </c>
      <c r="J205" s="1318" t="s">
        <v>20</v>
      </c>
      <c r="K205" s="1321" t="s">
        <v>192</v>
      </c>
    </row>
    <row r="206" spans="2:11" ht="11.25" customHeight="1">
      <c r="B206" s="1312"/>
      <c r="C206" s="1314"/>
      <c r="D206" s="1314"/>
      <c r="E206" s="1319"/>
      <c r="F206" s="1314"/>
      <c r="G206" s="1314"/>
      <c r="H206" s="1324"/>
      <c r="I206" s="1320"/>
      <c r="J206" s="1320"/>
      <c r="K206" s="1322"/>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309" t="s">
        <v>207</v>
      </c>
      <c r="D209" s="1309"/>
      <c r="E209" s="1309"/>
      <c r="F209" s="1309"/>
      <c r="G209" s="1309"/>
      <c r="H209" s="1309"/>
      <c r="I209" s="1309"/>
      <c r="J209" s="1309"/>
      <c r="K209" s="1310"/>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34" t="s">
        <v>434</v>
      </c>
      <c r="C243" s="1334"/>
      <c r="D243" s="1334"/>
      <c r="E243" s="1334"/>
      <c r="F243" s="1334"/>
      <c r="G243" s="1334"/>
      <c r="H243" s="1334"/>
      <c r="I243" s="1334"/>
      <c r="J243" s="1334"/>
      <c r="K243" s="1334"/>
    </row>
    <row r="244" spans="2:11" ht="18.5" thickBot="1">
      <c r="B244" s="84"/>
      <c r="C244" s="84"/>
      <c r="D244" s="84"/>
      <c r="E244" s="84"/>
      <c r="F244" s="85" t="s">
        <v>185</v>
      </c>
      <c r="G244" s="84"/>
      <c r="H244" s="84"/>
      <c r="I244" s="84"/>
      <c r="J244" s="84"/>
      <c r="K244" s="84"/>
    </row>
    <row r="245" spans="2:11" ht="12.5">
      <c r="B245" s="1335" t="s">
        <v>186</v>
      </c>
      <c r="C245" s="1338" t="s">
        <v>18</v>
      </c>
      <c r="D245" s="1338" t="s">
        <v>187</v>
      </c>
      <c r="E245" s="1348" t="s">
        <v>188</v>
      </c>
      <c r="F245" s="1349"/>
      <c r="G245" s="1350"/>
      <c r="H245" s="1338" t="s">
        <v>189</v>
      </c>
      <c r="I245" s="1348" t="s">
        <v>190</v>
      </c>
      <c r="J245" s="1349"/>
      <c r="K245" s="1351"/>
    </row>
    <row r="246" spans="2:11">
      <c r="B246" s="1336"/>
      <c r="C246" s="1314"/>
      <c r="D246" s="1314"/>
      <c r="E246" s="1319" t="s">
        <v>209</v>
      </c>
      <c r="F246" s="1314" t="s">
        <v>210</v>
      </c>
      <c r="G246" s="1314" t="s">
        <v>211</v>
      </c>
      <c r="H246" s="1314"/>
      <c r="I246" s="1319" t="s">
        <v>191</v>
      </c>
      <c r="J246" s="1319" t="s">
        <v>20</v>
      </c>
      <c r="K246" s="1345" t="s">
        <v>245</v>
      </c>
    </row>
    <row r="247" spans="2:11" ht="11" thickBot="1">
      <c r="B247" s="1346"/>
      <c r="C247" s="1347"/>
      <c r="D247" s="1347"/>
      <c r="E247" s="1354"/>
      <c r="F247" s="1347"/>
      <c r="G247" s="1347"/>
      <c r="H247" s="1347"/>
      <c r="I247" s="1354"/>
      <c r="J247" s="1354"/>
      <c r="K247" s="1355"/>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332" t="s">
        <v>193</v>
      </c>
      <c r="D250" s="1332"/>
      <c r="E250" s="1332"/>
      <c r="F250" s="1332"/>
      <c r="G250" s="1332"/>
      <c r="H250" s="1332"/>
      <c r="I250" s="1332"/>
      <c r="J250" s="1332"/>
      <c r="K250" s="1333"/>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309" t="s">
        <v>206</v>
      </c>
      <c r="D267" s="1309"/>
      <c r="E267" s="1309"/>
      <c r="F267" s="1309"/>
      <c r="G267" s="1309"/>
      <c r="H267" s="1309"/>
      <c r="I267" s="1309"/>
      <c r="J267" s="1309"/>
      <c r="K267" s="1310"/>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311" t="s">
        <v>186</v>
      </c>
      <c r="C284" s="1313" t="s">
        <v>18</v>
      </c>
      <c r="D284" s="1313" t="s">
        <v>187</v>
      </c>
      <c r="E284" s="1315" t="s">
        <v>188</v>
      </c>
      <c r="F284" s="1316"/>
      <c r="G284" s="1317"/>
      <c r="H284" s="1323" t="s">
        <v>189</v>
      </c>
      <c r="I284" s="1325" t="s">
        <v>190</v>
      </c>
      <c r="J284" s="1326"/>
      <c r="K284" s="1327"/>
    </row>
    <row r="285" spans="2:11" ht="11.25" customHeight="1">
      <c r="B285" s="1312"/>
      <c r="C285" s="1314"/>
      <c r="D285" s="1314"/>
      <c r="E285" s="1318" t="s">
        <v>209</v>
      </c>
      <c r="F285" s="1313" t="s">
        <v>210</v>
      </c>
      <c r="G285" s="1313" t="s">
        <v>211</v>
      </c>
      <c r="H285" s="1324"/>
      <c r="I285" s="1318" t="s">
        <v>191</v>
      </c>
      <c r="J285" s="1318" t="s">
        <v>20</v>
      </c>
      <c r="K285" s="1321" t="s">
        <v>192</v>
      </c>
    </row>
    <row r="286" spans="2:11" ht="11.25" customHeight="1">
      <c r="B286" s="1312"/>
      <c r="C286" s="1314"/>
      <c r="D286" s="1314"/>
      <c r="E286" s="1319"/>
      <c r="F286" s="1314"/>
      <c r="G286" s="1314"/>
      <c r="H286" s="1324"/>
      <c r="I286" s="1320"/>
      <c r="J286" s="1320"/>
      <c r="K286" s="1322"/>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309" t="s">
        <v>207</v>
      </c>
      <c r="D289" s="1309"/>
      <c r="E289" s="1309"/>
      <c r="F289" s="1309"/>
      <c r="G289" s="1309"/>
      <c r="H289" s="1309"/>
      <c r="I289" s="1309"/>
      <c r="J289" s="1309"/>
      <c r="K289" s="1310"/>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40" t="s">
        <v>462</v>
      </c>
      <c r="C323" s="1341"/>
      <c r="D323" s="1341"/>
      <c r="E323" s="1341"/>
      <c r="F323" s="1341"/>
      <c r="G323" s="1341"/>
      <c r="H323" s="1341"/>
      <c r="I323" s="1341"/>
      <c r="J323" s="1341"/>
      <c r="K323" s="1342"/>
    </row>
    <row r="324" spans="2:11" ht="18">
      <c r="B324" s="760"/>
      <c r="C324" s="761"/>
      <c r="D324" s="761"/>
      <c r="E324" s="761"/>
      <c r="F324" s="480" t="s">
        <v>185</v>
      </c>
      <c r="G324" s="761"/>
      <c r="H324" s="761"/>
      <c r="I324" s="761"/>
      <c r="J324" s="761"/>
      <c r="K324" s="762"/>
    </row>
    <row r="325" spans="2:11" ht="12.5">
      <c r="B325" s="1343" t="s">
        <v>186</v>
      </c>
      <c r="C325" s="1313" t="s">
        <v>18</v>
      </c>
      <c r="D325" s="1313" t="s">
        <v>187</v>
      </c>
      <c r="E325" s="1315" t="s">
        <v>188</v>
      </c>
      <c r="F325" s="1316"/>
      <c r="G325" s="1317"/>
      <c r="H325" s="1323" t="s">
        <v>189</v>
      </c>
      <c r="I325" s="1315" t="s">
        <v>190</v>
      </c>
      <c r="J325" s="1316"/>
      <c r="K325" s="1344"/>
    </row>
    <row r="326" spans="2:11">
      <c r="B326" s="1336"/>
      <c r="C326" s="1314"/>
      <c r="D326" s="1314"/>
      <c r="E326" s="1318" t="s">
        <v>209</v>
      </c>
      <c r="F326" s="1313" t="s">
        <v>210</v>
      </c>
      <c r="G326" s="1313" t="s">
        <v>211</v>
      </c>
      <c r="H326" s="1324"/>
      <c r="I326" s="1318" t="s">
        <v>191</v>
      </c>
      <c r="J326" s="1318" t="s">
        <v>20</v>
      </c>
      <c r="K326" s="1321" t="s">
        <v>245</v>
      </c>
    </row>
    <row r="327" spans="2:11">
      <c r="B327" s="1336"/>
      <c r="C327" s="1314"/>
      <c r="D327" s="1314"/>
      <c r="E327" s="1319"/>
      <c r="F327" s="1314"/>
      <c r="G327" s="1314"/>
      <c r="H327" s="1324"/>
      <c r="I327" s="1319"/>
      <c r="J327" s="1319"/>
      <c r="K327" s="1345"/>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332" t="s">
        <v>193</v>
      </c>
      <c r="D330" s="1332"/>
      <c r="E330" s="1332"/>
      <c r="F330" s="1332"/>
      <c r="G330" s="1332"/>
      <c r="H330" s="1332"/>
      <c r="I330" s="1332"/>
      <c r="J330" s="1332"/>
      <c r="K330" s="1333"/>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49">
        <v>2945</v>
      </c>
      <c r="E336" s="498">
        <v>1490</v>
      </c>
      <c r="F336" s="499">
        <v>1101</v>
      </c>
      <c r="G336" s="499">
        <v>354</v>
      </c>
      <c r="H336" s="749">
        <v>148102</v>
      </c>
      <c r="I336" s="498">
        <v>27100</v>
      </c>
      <c r="J336" s="498">
        <v>38353</v>
      </c>
      <c r="K336" s="750">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309" t="s">
        <v>206</v>
      </c>
      <c r="D347" s="1309"/>
      <c r="E347" s="1309"/>
      <c r="F347" s="1309"/>
      <c r="G347" s="1309"/>
      <c r="H347" s="1309"/>
      <c r="I347" s="1309"/>
      <c r="J347" s="1309"/>
      <c r="K347" s="1310"/>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8">
        <v>162284</v>
      </c>
      <c r="E353" s="498">
        <v>51355</v>
      </c>
      <c r="F353" s="498">
        <v>63157</v>
      </c>
      <c r="G353" s="498">
        <v>47772</v>
      </c>
      <c r="H353" s="498">
        <v>45694063</v>
      </c>
      <c r="I353" s="498">
        <v>7461819</v>
      </c>
      <c r="J353" s="498">
        <v>10755546</v>
      </c>
      <c r="K353" s="750">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311" t="s">
        <v>186</v>
      </c>
      <c r="C364" s="1313" t="s">
        <v>18</v>
      </c>
      <c r="D364" s="1313" t="s">
        <v>187</v>
      </c>
      <c r="E364" s="1315" t="s">
        <v>188</v>
      </c>
      <c r="F364" s="1316"/>
      <c r="G364" s="1317"/>
      <c r="H364" s="1323" t="s">
        <v>189</v>
      </c>
      <c r="I364" s="1325" t="s">
        <v>190</v>
      </c>
      <c r="J364" s="1326"/>
      <c r="K364" s="1327"/>
    </row>
    <row r="365" spans="2:11" ht="11.25" customHeight="1">
      <c r="B365" s="1312"/>
      <c r="C365" s="1314"/>
      <c r="D365" s="1314"/>
      <c r="E365" s="1318" t="s">
        <v>209</v>
      </c>
      <c r="F365" s="1313" t="s">
        <v>210</v>
      </c>
      <c r="G365" s="1313" t="s">
        <v>211</v>
      </c>
      <c r="H365" s="1324"/>
      <c r="I365" s="1318" t="s">
        <v>191</v>
      </c>
      <c r="J365" s="1318" t="s">
        <v>20</v>
      </c>
      <c r="K365" s="1321" t="s">
        <v>192</v>
      </c>
    </row>
    <row r="366" spans="2:11" ht="11.25" customHeight="1">
      <c r="B366" s="1312"/>
      <c r="C366" s="1314"/>
      <c r="D366" s="1314"/>
      <c r="E366" s="1319"/>
      <c r="F366" s="1314"/>
      <c r="G366" s="1314"/>
      <c r="H366" s="1324"/>
      <c r="I366" s="1320"/>
      <c r="J366" s="1320"/>
      <c r="K366" s="1322"/>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309" t="s">
        <v>207</v>
      </c>
      <c r="D369" s="1309"/>
      <c r="E369" s="1309"/>
      <c r="F369" s="1309"/>
      <c r="G369" s="1309"/>
      <c r="H369" s="1309"/>
      <c r="I369" s="1309"/>
      <c r="J369" s="1309"/>
      <c r="K369" s="1310"/>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8">
        <v>286702</v>
      </c>
      <c r="E375" s="498">
        <v>91156</v>
      </c>
      <c r="F375" s="498">
        <v>111222</v>
      </c>
      <c r="G375" s="498">
        <v>84324</v>
      </c>
      <c r="H375" s="498">
        <v>90137980</v>
      </c>
      <c r="I375" s="498">
        <v>14710488</v>
      </c>
      <c r="J375" s="498">
        <v>22097348</v>
      </c>
      <c r="K375" s="750">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1"/>
      <c r="C385" s="7"/>
      <c r="D385" s="7"/>
      <c r="E385" s="7"/>
      <c r="F385" s="7"/>
      <c r="G385" s="7"/>
      <c r="H385" s="7"/>
      <c r="I385" s="7"/>
      <c r="J385" s="7"/>
      <c r="K385" s="482"/>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34" t="s">
        <v>510</v>
      </c>
      <c r="C402" s="1334"/>
      <c r="D402" s="1334"/>
      <c r="E402" s="1334"/>
      <c r="F402" s="1334"/>
      <c r="G402" s="1334"/>
      <c r="H402" s="1334"/>
      <c r="I402" s="1334"/>
      <c r="J402" s="1334"/>
      <c r="K402" s="1334"/>
    </row>
    <row r="403" spans="2:11" ht="18.5" thickBot="1">
      <c r="B403" s="84"/>
      <c r="C403" s="84"/>
      <c r="D403" s="84"/>
      <c r="E403" s="84"/>
      <c r="F403" s="85" t="s">
        <v>185</v>
      </c>
      <c r="G403" s="84"/>
      <c r="H403" s="84"/>
      <c r="I403" s="84"/>
      <c r="J403" s="84"/>
      <c r="K403" s="84"/>
    </row>
    <row r="404" spans="2:11" ht="12.65" customHeight="1">
      <c r="B404" s="1335" t="s">
        <v>186</v>
      </c>
      <c r="C404" s="1338" t="s">
        <v>18</v>
      </c>
      <c r="D404" s="1338" t="s">
        <v>187</v>
      </c>
      <c r="E404" s="1328" t="s">
        <v>188</v>
      </c>
      <c r="F404" s="1329"/>
      <c r="G404" s="1339"/>
      <c r="H404" s="1338" t="s">
        <v>189</v>
      </c>
      <c r="I404" s="1328" t="s">
        <v>190</v>
      </c>
      <c r="J404" s="1329"/>
      <c r="K404" s="1330"/>
    </row>
    <row r="405" spans="2:11" ht="10.5" customHeight="1">
      <c r="B405" s="1336"/>
      <c r="C405" s="1314"/>
      <c r="D405" s="1314"/>
      <c r="E405" s="1318" t="s">
        <v>209</v>
      </c>
      <c r="F405" s="1313" t="s">
        <v>210</v>
      </c>
      <c r="G405" s="1313" t="s">
        <v>211</v>
      </c>
      <c r="H405" s="1314"/>
      <c r="I405" s="1318" t="s">
        <v>191</v>
      </c>
      <c r="J405" s="1318" t="s">
        <v>20</v>
      </c>
      <c r="K405" s="1321" t="s">
        <v>245</v>
      </c>
    </row>
    <row r="406" spans="2:11" ht="10.5" customHeight="1">
      <c r="B406" s="1337"/>
      <c r="C406" s="1331"/>
      <c r="D406" s="1331"/>
      <c r="E406" s="1320"/>
      <c r="F406" s="1331"/>
      <c r="G406" s="1331"/>
      <c r="H406" s="1331"/>
      <c r="I406" s="1320"/>
      <c r="J406" s="1320"/>
      <c r="K406" s="1322"/>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332" t="s">
        <v>193</v>
      </c>
      <c r="D409" s="1332"/>
      <c r="E409" s="1332"/>
      <c r="F409" s="1332"/>
      <c r="G409" s="1332"/>
      <c r="H409" s="1332"/>
      <c r="I409" s="1332"/>
      <c r="J409" s="1332"/>
      <c r="K409" s="1333"/>
    </row>
    <row r="410" spans="2:11" ht="12.5">
      <c r="B410" s="152"/>
      <c r="C410" s="68"/>
      <c r="D410" s="68"/>
      <c r="E410" s="68"/>
      <c r="F410" s="68"/>
      <c r="G410" s="68"/>
      <c r="H410" s="68"/>
      <c r="I410" s="68"/>
      <c r="J410" s="68"/>
      <c r="K410" s="153"/>
    </row>
    <row r="411" spans="2:11" ht="12.5">
      <c r="B411" s="174" t="s">
        <v>194</v>
      </c>
      <c r="C411" s="166">
        <v>174252</v>
      </c>
      <c r="D411" s="166">
        <v>4925</v>
      </c>
      <c r="E411" s="166">
        <v>3069</v>
      </c>
      <c r="F411" s="166">
        <v>1526</v>
      </c>
      <c r="G411" s="166">
        <v>330</v>
      </c>
      <c r="H411" s="166">
        <v>169327</v>
      </c>
      <c r="I411" s="166">
        <v>29858</v>
      </c>
      <c r="J411" s="166">
        <v>58031</v>
      </c>
      <c r="K411" s="176">
        <v>81438</v>
      </c>
    </row>
    <row r="412" spans="2:11" ht="12.5">
      <c r="B412" s="174" t="s">
        <v>195</v>
      </c>
      <c r="C412" s="166">
        <v>177518</v>
      </c>
      <c r="D412" s="166">
        <v>4260</v>
      </c>
      <c r="E412" s="166">
        <v>2676</v>
      </c>
      <c r="F412" s="166">
        <v>1293</v>
      </c>
      <c r="G412" s="166">
        <v>291</v>
      </c>
      <c r="H412" s="166">
        <v>173258</v>
      </c>
      <c r="I412" s="166">
        <v>32673</v>
      </c>
      <c r="J412" s="166">
        <v>56573</v>
      </c>
      <c r="K412" s="176">
        <v>84012</v>
      </c>
    </row>
    <row r="413" spans="2:11" ht="12.5">
      <c r="B413" s="174" t="s">
        <v>196</v>
      </c>
      <c r="C413" s="166">
        <v>183998</v>
      </c>
      <c r="D413" s="168">
        <v>4569</v>
      </c>
      <c r="E413" s="168">
        <v>2727</v>
      </c>
      <c r="F413" s="168">
        <v>1451</v>
      </c>
      <c r="G413" s="167">
        <v>391</v>
      </c>
      <c r="H413" s="166">
        <v>179429</v>
      </c>
      <c r="I413" s="168">
        <v>32809</v>
      </c>
      <c r="J413" s="168">
        <v>57757</v>
      </c>
      <c r="K413" s="176">
        <v>88863</v>
      </c>
    </row>
    <row r="414" spans="2:11" ht="12.5">
      <c r="B414" s="174" t="s">
        <v>197</v>
      </c>
      <c r="C414" s="166">
        <v>176668</v>
      </c>
      <c r="D414" s="166">
        <v>3806</v>
      </c>
      <c r="E414" s="167">
        <v>2084</v>
      </c>
      <c r="F414" s="167">
        <v>1468</v>
      </c>
      <c r="G414" s="166">
        <v>254</v>
      </c>
      <c r="H414" s="166">
        <v>172862</v>
      </c>
      <c r="I414" s="166">
        <v>32080</v>
      </c>
      <c r="J414" s="166">
        <v>54887</v>
      </c>
      <c r="K414" s="176">
        <v>85895</v>
      </c>
    </row>
    <row r="415" spans="2:11" ht="12.5">
      <c r="B415" s="174" t="s">
        <v>198</v>
      </c>
      <c r="C415" s="166">
        <v>171464</v>
      </c>
      <c r="D415" s="749">
        <v>3619</v>
      </c>
      <c r="E415" s="498">
        <v>2145</v>
      </c>
      <c r="F415" s="499">
        <v>1237</v>
      </c>
      <c r="G415" s="499">
        <v>237</v>
      </c>
      <c r="H415" s="749">
        <v>167845</v>
      </c>
      <c r="I415" s="498">
        <v>30928</v>
      </c>
      <c r="J415" s="498">
        <v>49276</v>
      </c>
      <c r="K415" s="750">
        <v>87641</v>
      </c>
    </row>
    <row r="416" spans="2:11" ht="12.5">
      <c r="B416" s="174" t="s">
        <v>199</v>
      </c>
      <c r="C416" s="166">
        <v>171114</v>
      </c>
      <c r="D416" s="166">
        <v>3515</v>
      </c>
      <c r="E416" s="167">
        <v>1893</v>
      </c>
      <c r="F416" s="167">
        <v>1261</v>
      </c>
      <c r="G416" s="166">
        <v>361</v>
      </c>
      <c r="H416" s="166">
        <v>167599</v>
      </c>
      <c r="I416" s="166">
        <v>32455</v>
      </c>
      <c r="J416" s="166">
        <v>50357</v>
      </c>
      <c r="K416" s="176">
        <v>84787</v>
      </c>
    </row>
    <row r="417" spans="2:11" ht="12.5">
      <c r="B417" s="174" t="s">
        <v>200</v>
      </c>
      <c r="C417" s="166"/>
      <c r="D417" s="71"/>
      <c r="E417" s="168"/>
      <c r="F417" s="167"/>
      <c r="G417" s="167"/>
      <c r="H417" s="166"/>
      <c r="I417" s="168"/>
      <c r="J417" s="168"/>
      <c r="K417" s="176"/>
    </row>
    <row r="418" spans="2:11" ht="12.5">
      <c r="B418" s="174" t="s">
        <v>201</v>
      </c>
      <c r="C418" s="166"/>
      <c r="D418" s="71"/>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8" t="s">
        <v>203</v>
      </c>
      <c r="C420" s="166"/>
      <c r="D420" s="71"/>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v>1055014</v>
      </c>
      <c r="D424" s="160">
        <v>24694</v>
      </c>
      <c r="E424" s="160">
        <v>14594</v>
      </c>
      <c r="F424" s="160">
        <v>8236</v>
      </c>
      <c r="G424" s="160">
        <v>1864</v>
      </c>
      <c r="H424" s="160">
        <v>1030320</v>
      </c>
      <c r="I424" s="160">
        <v>190803</v>
      </c>
      <c r="J424" s="160">
        <v>326881</v>
      </c>
      <c r="K424" s="182">
        <v>512636</v>
      </c>
    </row>
    <row r="425" spans="2:11" ht="12.5">
      <c r="B425" s="154"/>
      <c r="C425" s="155"/>
      <c r="D425" s="155"/>
      <c r="E425" s="155"/>
      <c r="F425" s="155"/>
      <c r="G425" s="155"/>
      <c r="H425" s="155"/>
      <c r="I425" s="155"/>
      <c r="J425" s="155"/>
      <c r="K425" s="183"/>
    </row>
    <row r="426" spans="2:11" ht="13">
      <c r="B426" s="154"/>
      <c r="C426" s="1309" t="s">
        <v>206</v>
      </c>
      <c r="D426" s="1309"/>
      <c r="E426" s="1309"/>
      <c r="F426" s="1309"/>
      <c r="G426" s="1309"/>
      <c r="H426" s="1309"/>
      <c r="I426" s="1309"/>
      <c r="J426" s="1309"/>
      <c r="K426" s="1310"/>
    </row>
    <row r="427" spans="2:11" ht="12.5">
      <c r="B427" s="152"/>
      <c r="C427" s="155"/>
      <c r="D427" s="155"/>
      <c r="E427" s="155"/>
      <c r="F427" s="155"/>
      <c r="G427" s="155"/>
      <c r="H427" s="155"/>
      <c r="I427" s="155"/>
      <c r="J427" s="155"/>
      <c r="K427" s="183"/>
    </row>
    <row r="428" spans="2:11" ht="12.5">
      <c r="B428" s="184" t="s">
        <v>194</v>
      </c>
      <c r="C428" s="166">
        <v>50872946</v>
      </c>
      <c r="D428" s="166">
        <v>233913</v>
      </c>
      <c r="E428" s="166">
        <v>102165</v>
      </c>
      <c r="F428" s="166">
        <v>87957</v>
      </c>
      <c r="G428" s="166">
        <v>43791</v>
      </c>
      <c r="H428" s="166">
        <v>50639033</v>
      </c>
      <c r="I428" s="166">
        <v>8042563</v>
      </c>
      <c r="J428" s="166">
        <v>16247972</v>
      </c>
      <c r="K428" s="176">
        <v>26348498</v>
      </c>
    </row>
    <row r="429" spans="2:11" ht="12.5">
      <c r="B429" s="184" t="s">
        <v>195</v>
      </c>
      <c r="C429" s="166">
        <v>52984301</v>
      </c>
      <c r="D429" s="166">
        <v>216787</v>
      </c>
      <c r="E429" s="166">
        <v>90499</v>
      </c>
      <c r="F429" s="166">
        <v>83162</v>
      </c>
      <c r="G429" s="166">
        <v>43126</v>
      </c>
      <c r="H429" s="166">
        <v>52767514</v>
      </c>
      <c r="I429" s="166">
        <v>8943124</v>
      </c>
      <c r="J429" s="166">
        <v>15497438</v>
      </c>
      <c r="K429" s="176">
        <v>28326952</v>
      </c>
    </row>
    <row r="430" spans="2:11" ht="12.5">
      <c r="B430" s="184" t="s">
        <v>196</v>
      </c>
      <c r="C430" s="166">
        <v>55519500</v>
      </c>
      <c r="D430" s="168">
        <v>231743</v>
      </c>
      <c r="E430" s="168">
        <v>94320</v>
      </c>
      <c r="F430" s="168">
        <v>85025</v>
      </c>
      <c r="G430" s="167">
        <v>52398</v>
      </c>
      <c r="H430" s="166">
        <v>55287757</v>
      </c>
      <c r="I430" s="168">
        <v>8980360</v>
      </c>
      <c r="J430" s="168">
        <v>16377632</v>
      </c>
      <c r="K430" s="176">
        <v>29929765</v>
      </c>
    </row>
    <row r="431" spans="2:11" ht="12.5">
      <c r="B431" s="184" t="s">
        <v>197</v>
      </c>
      <c r="C431" s="166">
        <v>53890313</v>
      </c>
      <c r="D431" s="166">
        <v>195378</v>
      </c>
      <c r="E431" s="167">
        <v>72023</v>
      </c>
      <c r="F431" s="167">
        <v>82864</v>
      </c>
      <c r="G431" s="166">
        <v>40491</v>
      </c>
      <c r="H431" s="166">
        <v>53694935</v>
      </c>
      <c r="I431" s="166">
        <v>8842345</v>
      </c>
      <c r="J431" s="166">
        <v>15372754</v>
      </c>
      <c r="K431" s="176">
        <v>29479836</v>
      </c>
    </row>
    <row r="432" spans="2:11" ht="12.5">
      <c r="B432" s="184" t="s">
        <v>198</v>
      </c>
      <c r="C432" s="166">
        <v>52248200</v>
      </c>
      <c r="D432" s="498">
        <v>178559</v>
      </c>
      <c r="E432" s="498">
        <v>73246</v>
      </c>
      <c r="F432" s="498">
        <v>74351</v>
      </c>
      <c r="G432" s="498">
        <v>30962</v>
      </c>
      <c r="H432" s="498">
        <v>52069641</v>
      </c>
      <c r="I432" s="498">
        <v>8568539</v>
      </c>
      <c r="J432" s="498">
        <v>13978628</v>
      </c>
      <c r="K432" s="750">
        <v>29522474</v>
      </c>
    </row>
    <row r="433" spans="2:11" ht="12.5">
      <c r="B433" s="184" t="s">
        <v>199</v>
      </c>
      <c r="C433" s="166">
        <v>51782055</v>
      </c>
      <c r="D433" s="166">
        <v>193103</v>
      </c>
      <c r="E433" s="167">
        <v>67424</v>
      </c>
      <c r="F433" s="167">
        <v>72796</v>
      </c>
      <c r="G433" s="166">
        <v>52883</v>
      </c>
      <c r="H433" s="166">
        <v>51588952</v>
      </c>
      <c r="I433" s="166">
        <v>8996917</v>
      </c>
      <c r="J433" s="166">
        <v>13831440</v>
      </c>
      <c r="K433" s="176">
        <v>28760595</v>
      </c>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v>317297315</v>
      </c>
      <c r="D441" s="160">
        <v>1249483</v>
      </c>
      <c r="E441" s="160">
        <v>499677</v>
      </c>
      <c r="F441" s="160">
        <v>486155</v>
      </c>
      <c r="G441" s="160">
        <v>263651</v>
      </c>
      <c r="H441" s="160">
        <v>316047832</v>
      </c>
      <c r="I441" s="160">
        <v>52373848</v>
      </c>
      <c r="J441" s="160">
        <v>91305864</v>
      </c>
      <c r="K441" s="182">
        <v>172368120</v>
      </c>
    </row>
    <row r="442" spans="2:11" ht="13">
      <c r="B442" s="185"/>
      <c r="C442" s="156"/>
      <c r="D442" s="156"/>
      <c r="E442" s="156"/>
      <c r="F442" s="156"/>
      <c r="G442" s="156"/>
      <c r="H442" s="156"/>
      <c r="I442" s="156"/>
      <c r="J442" s="156"/>
      <c r="K442" s="186"/>
    </row>
    <row r="443" spans="2:11" ht="12.65" customHeight="1">
      <c r="B443" s="1311" t="s">
        <v>186</v>
      </c>
      <c r="C443" s="1313" t="s">
        <v>18</v>
      </c>
      <c r="D443" s="1313" t="s">
        <v>187</v>
      </c>
      <c r="E443" s="1315" t="s">
        <v>188</v>
      </c>
      <c r="F443" s="1316"/>
      <c r="G443" s="1317"/>
      <c r="H443" s="1323" t="s">
        <v>189</v>
      </c>
      <c r="I443" s="1325" t="s">
        <v>190</v>
      </c>
      <c r="J443" s="1326"/>
      <c r="K443" s="1327"/>
    </row>
    <row r="444" spans="2:11" ht="10.5" customHeight="1">
      <c r="B444" s="1312"/>
      <c r="C444" s="1314"/>
      <c r="D444" s="1314"/>
      <c r="E444" s="1318" t="s">
        <v>209</v>
      </c>
      <c r="F444" s="1313" t="s">
        <v>210</v>
      </c>
      <c r="G444" s="1313" t="s">
        <v>211</v>
      </c>
      <c r="H444" s="1324"/>
      <c r="I444" s="1318" t="s">
        <v>191</v>
      </c>
      <c r="J444" s="1318" t="s">
        <v>20</v>
      </c>
      <c r="K444" s="1321" t="s">
        <v>192</v>
      </c>
    </row>
    <row r="445" spans="2:11" ht="10.5" customHeight="1">
      <c r="B445" s="1312"/>
      <c r="C445" s="1314"/>
      <c r="D445" s="1314"/>
      <c r="E445" s="1319"/>
      <c r="F445" s="1314"/>
      <c r="G445" s="1314"/>
      <c r="H445" s="1324"/>
      <c r="I445" s="1320"/>
      <c r="J445" s="1320"/>
      <c r="K445" s="1322"/>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3">
      <c r="B448" s="154"/>
      <c r="C448" s="1309" t="s">
        <v>207</v>
      </c>
      <c r="D448" s="1309"/>
      <c r="E448" s="1309"/>
      <c r="F448" s="1309"/>
      <c r="G448" s="1309"/>
      <c r="H448" s="1309"/>
      <c r="I448" s="1309"/>
      <c r="J448" s="1309"/>
      <c r="K448" s="1310"/>
    </row>
    <row r="449" spans="2:11" ht="13">
      <c r="B449" s="154"/>
      <c r="C449" s="159"/>
      <c r="D449" s="159"/>
      <c r="E449" s="159"/>
      <c r="F449" s="159"/>
      <c r="G449" s="159"/>
      <c r="H449" s="159"/>
      <c r="I449" s="159"/>
      <c r="J449" s="159"/>
      <c r="K449" s="188"/>
    </row>
    <row r="450" spans="2:11" ht="12.5">
      <c r="B450" s="184" t="s">
        <v>194</v>
      </c>
      <c r="C450" s="166">
        <v>100214844</v>
      </c>
      <c r="D450" s="166">
        <v>412116</v>
      </c>
      <c r="E450" s="166">
        <v>179040</v>
      </c>
      <c r="F450" s="166">
        <v>155244</v>
      </c>
      <c r="G450" s="166">
        <v>77832</v>
      </c>
      <c r="H450" s="166">
        <v>99802728</v>
      </c>
      <c r="I450" s="166">
        <v>15895241</v>
      </c>
      <c r="J450" s="166">
        <v>33215038</v>
      </c>
      <c r="K450" s="176">
        <v>50692449</v>
      </c>
    </row>
    <row r="451" spans="2:11" ht="12.5">
      <c r="B451" s="184" t="s">
        <v>195</v>
      </c>
      <c r="C451" s="166">
        <v>105321244</v>
      </c>
      <c r="D451" s="166">
        <v>379264</v>
      </c>
      <c r="E451" s="166">
        <v>158473</v>
      </c>
      <c r="F451" s="166">
        <v>145542</v>
      </c>
      <c r="G451" s="166">
        <v>75249</v>
      </c>
      <c r="H451" s="166">
        <v>104941980</v>
      </c>
      <c r="I451" s="166">
        <v>17723888</v>
      </c>
      <c r="J451" s="166">
        <v>32336697</v>
      </c>
      <c r="K451" s="176">
        <v>54881395</v>
      </c>
    </row>
    <row r="452" spans="2:11" ht="12.5">
      <c r="B452" s="184" t="s">
        <v>196</v>
      </c>
      <c r="C452" s="166">
        <v>109461933</v>
      </c>
      <c r="D452" s="168">
        <v>410883</v>
      </c>
      <c r="E452" s="168">
        <v>166496</v>
      </c>
      <c r="F452" s="168">
        <v>151070</v>
      </c>
      <c r="G452" s="167">
        <v>93317</v>
      </c>
      <c r="H452" s="166">
        <v>109051050</v>
      </c>
      <c r="I452" s="168">
        <v>17731808</v>
      </c>
      <c r="J452" s="168">
        <v>33444590</v>
      </c>
      <c r="K452" s="176">
        <v>57874652</v>
      </c>
    </row>
    <row r="453" spans="2:11" ht="12.5">
      <c r="B453" s="184" t="s">
        <v>197</v>
      </c>
      <c r="C453" s="166">
        <v>106113753</v>
      </c>
      <c r="D453" s="166">
        <v>346638</v>
      </c>
      <c r="E453" s="167">
        <v>126834</v>
      </c>
      <c r="F453" s="167">
        <v>148077</v>
      </c>
      <c r="G453" s="167">
        <v>71727</v>
      </c>
      <c r="H453" s="166">
        <v>105767115</v>
      </c>
      <c r="I453" s="167">
        <v>17394591</v>
      </c>
      <c r="J453" s="167">
        <v>31657087</v>
      </c>
      <c r="K453" s="176">
        <v>56715437</v>
      </c>
    </row>
    <row r="454" spans="2:11" ht="12.5">
      <c r="B454" s="184" t="s">
        <v>198</v>
      </c>
      <c r="C454" s="166">
        <v>103066539</v>
      </c>
      <c r="D454" s="498">
        <v>315882</v>
      </c>
      <c r="E454" s="498">
        <v>128517</v>
      </c>
      <c r="F454" s="498">
        <v>130959</v>
      </c>
      <c r="G454" s="498">
        <v>56406</v>
      </c>
      <c r="H454" s="498">
        <v>102750657</v>
      </c>
      <c r="I454" s="498">
        <v>16922016</v>
      </c>
      <c r="J454" s="498">
        <v>28384842</v>
      </c>
      <c r="K454" s="750">
        <v>57443799</v>
      </c>
    </row>
    <row r="455" spans="2:11" ht="12.5">
      <c r="B455" s="184" t="s">
        <v>199</v>
      </c>
      <c r="C455" s="166">
        <v>101945798</v>
      </c>
      <c r="D455" s="166">
        <v>338042</v>
      </c>
      <c r="E455" s="167">
        <v>118122</v>
      </c>
      <c r="F455" s="167">
        <v>127692</v>
      </c>
      <c r="G455" s="167">
        <v>92228</v>
      </c>
      <c r="H455" s="166">
        <v>101607756</v>
      </c>
      <c r="I455" s="167">
        <v>17649304</v>
      </c>
      <c r="J455" s="167">
        <v>28233898</v>
      </c>
      <c r="K455" s="176">
        <v>55724554</v>
      </c>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v>626124111</v>
      </c>
      <c r="D463" s="164">
        <v>2202825</v>
      </c>
      <c r="E463" s="164">
        <v>877482</v>
      </c>
      <c r="F463" s="164">
        <v>858584</v>
      </c>
      <c r="G463" s="164">
        <v>466759</v>
      </c>
      <c r="H463" s="164">
        <v>623921286</v>
      </c>
      <c r="I463" s="164">
        <v>103316848</v>
      </c>
      <c r="J463" s="164">
        <v>187272152</v>
      </c>
      <c r="K463" s="190">
        <v>333332286</v>
      </c>
    </row>
    <row r="464" spans="2:11" ht="20">
      <c r="B464" s="8"/>
      <c r="F464" s="1062" t="s">
        <v>208</v>
      </c>
      <c r="G464" s="1062"/>
      <c r="H464" s="1062"/>
      <c r="I464" s="1063"/>
      <c r="J464" s="1063"/>
      <c r="K464" s="9"/>
    </row>
    <row r="465" spans="2:11">
      <c r="B465" s="8" t="s">
        <v>194</v>
      </c>
      <c r="C465" s="1064">
        <f>C450/C411</f>
        <v>575.11445492734663</v>
      </c>
      <c r="D465" s="1064">
        <f t="shared" ref="D465:K466" si="70">D450/D411</f>
        <v>83.678375634517764</v>
      </c>
      <c r="E465" s="1064">
        <f t="shared" si="70"/>
        <v>58.338220918866078</v>
      </c>
      <c r="F465" s="1064">
        <f t="shared" si="70"/>
        <v>101.73263433813892</v>
      </c>
      <c r="G465" s="1064">
        <f t="shared" si="70"/>
        <v>235.85454545454544</v>
      </c>
      <c r="H465" s="1064">
        <f t="shared" si="70"/>
        <v>589.40823377252298</v>
      </c>
      <c r="I465" s="1064">
        <f t="shared" si="70"/>
        <v>532.36120972603658</v>
      </c>
      <c r="J465" s="1064">
        <f t="shared" si="70"/>
        <v>572.36714859299343</v>
      </c>
      <c r="K465" s="930">
        <f t="shared" si="70"/>
        <v>622.46677226847419</v>
      </c>
    </row>
    <row r="466" spans="2:11">
      <c r="B466" s="8" t="s">
        <v>195</v>
      </c>
      <c r="C466" s="1064">
        <f>C451/C412</f>
        <v>593.29895559886882</v>
      </c>
      <c r="D466" s="1064">
        <f t="shared" si="70"/>
        <v>89.029107981220662</v>
      </c>
      <c r="E466" s="1064">
        <f t="shared" si="70"/>
        <v>59.220104633781766</v>
      </c>
      <c r="F466" s="1064">
        <f t="shared" si="70"/>
        <v>112.5614849187935</v>
      </c>
      <c r="G466" s="1064">
        <f t="shared" si="70"/>
        <v>258.58762886597935</v>
      </c>
      <c r="H466" s="1064">
        <f t="shared" si="70"/>
        <v>605.6977455586466</v>
      </c>
      <c r="I466" s="1064">
        <f t="shared" si="70"/>
        <v>542.4628286352646</v>
      </c>
      <c r="J466" s="1064">
        <f t="shared" si="70"/>
        <v>571.59240273628768</v>
      </c>
      <c r="K466" s="930">
        <f t="shared" si="70"/>
        <v>653.25661810217593</v>
      </c>
    </row>
    <row r="467" spans="2:11">
      <c r="B467" s="8" t="s">
        <v>196</v>
      </c>
      <c r="C467" s="1064">
        <f t="shared" ref="C467:K476" si="71">C452/C413</f>
        <v>594.90827617691491</v>
      </c>
      <c r="D467" s="1064">
        <f t="shared" si="71"/>
        <v>89.928430728824694</v>
      </c>
      <c r="E467" s="1064">
        <f t="shared" si="71"/>
        <v>61.054638797213052</v>
      </c>
      <c r="F467" s="1064">
        <f t="shared" si="71"/>
        <v>104.1144038594073</v>
      </c>
      <c r="G467" s="1064">
        <f t="shared" si="71"/>
        <v>238.66240409207163</v>
      </c>
      <c r="H467" s="1064">
        <f t="shared" si="71"/>
        <v>607.76713909122827</v>
      </c>
      <c r="I467" s="1064">
        <f t="shared" si="71"/>
        <v>540.4556066932854</v>
      </c>
      <c r="J467" s="1064">
        <f t="shared" si="71"/>
        <v>579.05691085063279</v>
      </c>
      <c r="K467" s="930">
        <f t="shared" si="71"/>
        <v>651.27952016024665</v>
      </c>
    </row>
    <row r="468" spans="2:11">
      <c r="B468" s="8" t="s">
        <v>197</v>
      </c>
      <c r="C468" s="1064">
        <f t="shared" si="71"/>
        <v>600.63935177847713</v>
      </c>
      <c r="D468" s="1064">
        <f t="shared" si="71"/>
        <v>91.076720966894371</v>
      </c>
      <c r="E468" s="1064">
        <f t="shared" si="71"/>
        <v>60.86084452975048</v>
      </c>
      <c r="F468" s="1064">
        <f t="shared" si="71"/>
        <v>100.86989100817439</v>
      </c>
      <c r="G468" s="1064">
        <f t="shared" si="71"/>
        <v>282.38976377952758</v>
      </c>
      <c r="H468" s="1064">
        <f t="shared" si="71"/>
        <v>611.85867917760993</v>
      </c>
      <c r="I468" s="1064">
        <f t="shared" si="71"/>
        <v>542.2254052369077</v>
      </c>
      <c r="J468" s="1064">
        <f t="shared" si="71"/>
        <v>576.76839688815198</v>
      </c>
      <c r="K468" s="930">
        <f t="shared" si="71"/>
        <v>660.28799115198785</v>
      </c>
    </row>
    <row r="469" spans="2:11">
      <c r="B469" s="8" t="s">
        <v>198</v>
      </c>
      <c r="C469" s="1064">
        <f t="shared" si="71"/>
        <v>601.0972507348481</v>
      </c>
      <c r="D469" s="1064">
        <f t="shared" si="71"/>
        <v>87.284332688588009</v>
      </c>
      <c r="E469" s="1064">
        <f t="shared" si="71"/>
        <v>59.914685314685315</v>
      </c>
      <c r="F469" s="1064">
        <f t="shared" si="71"/>
        <v>105.86822958771221</v>
      </c>
      <c r="G469" s="1064">
        <f t="shared" si="71"/>
        <v>238</v>
      </c>
      <c r="H469" s="1064">
        <f t="shared" si="71"/>
        <v>612.17585867913851</v>
      </c>
      <c r="I469" s="1064">
        <f t="shared" si="71"/>
        <v>547.1422659079152</v>
      </c>
      <c r="J469" s="1064">
        <f t="shared" si="71"/>
        <v>576.03786833346862</v>
      </c>
      <c r="K469" s="930">
        <f t="shared" si="71"/>
        <v>655.44435823415984</v>
      </c>
    </row>
    <row r="470" spans="2:11">
      <c r="B470" s="8" t="s">
        <v>199</v>
      </c>
      <c r="C470" s="1064">
        <f t="shared" si="71"/>
        <v>595.77707259487829</v>
      </c>
      <c r="D470" s="1064">
        <f t="shared" si="71"/>
        <v>96.171266002844945</v>
      </c>
      <c r="E470" s="1064">
        <f t="shared" si="71"/>
        <v>62.39936608557845</v>
      </c>
      <c r="F470" s="1064">
        <f t="shared" si="71"/>
        <v>101.26249008723235</v>
      </c>
      <c r="G470" s="1064">
        <f t="shared" si="71"/>
        <v>255.47922437673131</v>
      </c>
      <c r="H470" s="1064">
        <f t="shared" si="71"/>
        <v>606.25514472043392</v>
      </c>
      <c r="I470" s="1064">
        <f t="shared" si="71"/>
        <v>543.8084732706825</v>
      </c>
      <c r="J470" s="1064">
        <f t="shared" si="71"/>
        <v>560.6747423396946</v>
      </c>
      <c r="K470" s="930">
        <f t="shared" si="71"/>
        <v>657.22992911649192</v>
      </c>
    </row>
    <row r="471" spans="2:11">
      <c r="B471" s="8" t="s">
        <v>200</v>
      </c>
      <c r="C471" s="1064" t="e">
        <f t="shared" si="71"/>
        <v>#DIV/0!</v>
      </c>
      <c r="D471" s="1064" t="e">
        <f t="shared" si="71"/>
        <v>#DIV/0!</v>
      </c>
      <c r="E471" s="1064" t="e">
        <f t="shared" si="71"/>
        <v>#DIV/0!</v>
      </c>
      <c r="F471" s="1064" t="e">
        <f t="shared" si="71"/>
        <v>#DIV/0!</v>
      </c>
      <c r="G471" s="1064" t="e">
        <f t="shared" si="71"/>
        <v>#DIV/0!</v>
      </c>
      <c r="H471" s="1064" t="e">
        <f t="shared" si="71"/>
        <v>#DIV/0!</v>
      </c>
      <c r="I471" s="1064" t="e">
        <f t="shared" si="71"/>
        <v>#DIV/0!</v>
      </c>
      <c r="J471" s="1064" t="e">
        <f t="shared" si="71"/>
        <v>#DIV/0!</v>
      </c>
      <c r="K471" s="930" t="e">
        <f t="shared" si="71"/>
        <v>#DIV/0!</v>
      </c>
    </row>
    <row r="472" spans="2:11">
      <c r="B472" s="8" t="s">
        <v>201</v>
      </c>
      <c r="C472" s="1064" t="e">
        <f t="shared" si="71"/>
        <v>#DIV/0!</v>
      </c>
      <c r="D472" s="1064" t="e">
        <f t="shared" si="71"/>
        <v>#DIV/0!</v>
      </c>
      <c r="E472" s="1064" t="e">
        <f t="shared" si="71"/>
        <v>#DIV/0!</v>
      </c>
      <c r="F472" s="1064" t="e">
        <f t="shared" si="71"/>
        <v>#DIV/0!</v>
      </c>
      <c r="G472" s="1064" t="e">
        <f t="shared" si="71"/>
        <v>#DIV/0!</v>
      </c>
      <c r="H472" s="1064" t="e">
        <f t="shared" si="71"/>
        <v>#DIV/0!</v>
      </c>
      <c r="I472" s="1064" t="e">
        <f t="shared" si="71"/>
        <v>#DIV/0!</v>
      </c>
      <c r="J472" s="1064" t="e">
        <f t="shared" si="71"/>
        <v>#DIV/0!</v>
      </c>
      <c r="K472" s="930" t="e">
        <f t="shared" si="71"/>
        <v>#DIV/0!</v>
      </c>
    </row>
    <row r="473" spans="2:11">
      <c r="B473" s="8" t="s">
        <v>202</v>
      </c>
      <c r="C473" s="1064" t="e">
        <f t="shared" si="71"/>
        <v>#DIV/0!</v>
      </c>
      <c r="D473" s="1064" t="e">
        <f t="shared" si="71"/>
        <v>#DIV/0!</v>
      </c>
      <c r="E473" s="1064" t="e">
        <f t="shared" si="71"/>
        <v>#DIV/0!</v>
      </c>
      <c r="F473" s="1064" t="e">
        <f t="shared" si="71"/>
        <v>#DIV/0!</v>
      </c>
      <c r="G473" s="1064" t="e">
        <f t="shared" si="71"/>
        <v>#DIV/0!</v>
      </c>
      <c r="H473" s="1064" t="e">
        <f t="shared" si="71"/>
        <v>#DIV/0!</v>
      </c>
      <c r="I473" s="1064" t="e">
        <f t="shared" si="71"/>
        <v>#DIV/0!</v>
      </c>
      <c r="J473" s="1064" t="e">
        <f t="shared" si="71"/>
        <v>#DIV/0!</v>
      </c>
      <c r="K473" s="930" t="e">
        <f t="shared" si="71"/>
        <v>#DIV/0!</v>
      </c>
    </row>
    <row r="474" spans="2:11">
      <c r="B474" s="8" t="s">
        <v>203</v>
      </c>
      <c r="C474" s="1064" t="e">
        <f t="shared" si="71"/>
        <v>#DIV/0!</v>
      </c>
      <c r="D474" s="1064" t="e">
        <f t="shared" si="71"/>
        <v>#DIV/0!</v>
      </c>
      <c r="E474" s="1064" t="e">
        <f t="shared" si="71"/>
        <v>#DIV/0!</v>
      </c>
      <c r="F474" s="1064" t="e">
        <f t="shared" si="71"/>
        <v>#DIV/0!</v>
      </c>
      <c r="G474" s="1064" t="e">
        <f t="shared" si="71"/>
        <v>#DIV/0!</v>
      </c>
      <c r="H474" s="1064" t="e">
        <f t="shared" si="71"/>
        <v>#DIV/0!</v>
      </c>
      <c r="I474" s="1064" t="e">
        <f t="shared" si="71"/>
        <v>#DIV/0!</v>
      </c>
      <c r="J474" s="1064" t="e">
        <f t="shared" si="71"/>
        <v>#DIV/0!</v>
      </c>
      <c r="K474" s="930" t="e">
        <f t="shared" si="71"/>
        <v>#DIV/0!</v>
      </c>
    </row>
    <row r="475" spans="2:11">
      <c r="B475" s="8" t="s">
        <v>204</v>
      </c>
      <c r="C475" s="1064" t="e">
        <f t="shared" si="71"/>
        <v>#DIV/0!</v>
      </c>
      <c r="D475" s="1064" t="e">
        <f t="shared" si="71"/>
        <v>#DIV/0!</v>
      </c>
      <c r="E475" s="1064" t="e">
        <f t="shared" si="71"/>
        <v>#DIV/0!</v>
      </c>
      <c r="F475" s="1064" t="e">
        <f t="shared" si="71"/>
        <v>#DIV/0!</v>
      </c>
      <c r="G475" s="1064" t="e">
        <f t="shared" si="71"/>
        <v>#DIV/0!</v>
      </c>
      <c r="H475" s="1064" t="e">
        <f t="shared" si="71"/>
        <v>#DIV/0!</v>
      </c>
      <c r="I475" s="1064" t="e">
        <f t="shared" si="71"/>
        <v>#DIV/0!</v>
      </c>
      <c r="J475" s="1064" t="e">
        <f t="shared" si="71"/>
        <v>#DIV/0!</v>
      </c>
      <c r="K475" s="930" t="e">
        <f t="shared" si="71"/>
        <v>#DIV/0!</v>
      </c>
    </row>
    <row r="476" spans="2:11" ht="11" thickBot="1">
      <c r="B476" s="931" t="s">
        <v>205</v>
      </c>
      <c r="C476" s="943" t="e">
        <f t="shared" si="71"/>
        <v>#DIV/0!</v>
      </c>
      <c r="D476" s="943" t="e">
        <f t="shared" si="71"/>
        <v>#DIV/0!</v>
      </c>
      <c r="E476" s="943" t="e">
        <f t="shared" si="71"/>
        <v>#DIV/0!</v>
      </c>
      <c r="F476" s="943" t="e">
        <f t="shared" si="71"/>
        <v>#DIV/0!</v>
      </c>
      <c r="G476" s="943" t="e">
        <f t="shared" si="71"/>
        <v>#DIV/0!</v>
      </c>
      <c r="H476" s="943" t="e">
        <f t="shared" si="71"/>
        <v>#DIV/0!</v>
      </c>
      <c r="I476" s="943" t="e">
        <f t="shared" si="71"/>
        <v>#DIV/0!</v>
      </c>
      <c r="J476" s="943" t="e">
        <f t="shared" si="71"/>
        <v>#DIV/0!</v>
      </c>
      <c r="K476" s="944" t="e">
        <f t="shared" si="71"/>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sqref="A1:XFD1048576"/>
    </sheetView>
  </sheetViews>
  <sheetFormatPr defaultRowHeight="14.5"/>
  <cols>
    <col min="1" max="1" width="13.7265625" style="455" customWidth="1"/>
    <col min="2" max="17" width="8.7265625" style="455"/>
    <col min="18" max="18" width="16" style="455" customWidth="1"/>
    <col min="19" max="256" width="8.7265625" style="455"/>
    <col min="257" max="257" width="13.7265625" style="455" customWidth="1"/>
    <col min="258" max="512" width="8.7265625" style="455"/>
    <col min="513" max="513" width="13.7265625" style="455" customWidth="1"/>
    <col min="514" max="768" width="8.7265625" style="455"/>
    <col min="769" max="769" width="13.7265625" style="455" customWidth="1"/>
    <col min="770" max="1024" width="8.7265625" style="455"/>
    <col min="1025" max="1025" width="13.7265625" style="455" customWidth="1"/>
    <col min="1026" max="1280" width="8.7265625" style="455"/>
    <col min="1281" max="1281" width="13.7265625" style="455" customWidth="1"/>
    <col min="1282" max="1536" width="8.7265625" style="455"/>
    <col min="1537" max="1537" width="13.7265625" style="455" customWidth="1"/>
    <col min="1538" max="1792" width="8.7265625" style="455"/>
    <col min="1793" max="1793" width="13.7265625" style="455" customWidth="1"/>
    <col min="1794" max="2048" width="8.7265625" style="455"/>
    <col min="2049" max="2049" width="13.7265625" style="455" customWidth="1"/>
    <col min="2050" max="2304" width="8.7265625" style="455"/>
    <col min="2305" max="2305" width="13.7265625" style="455" customWidth="1"/>
    <col min="2306" max="2560" width="8.7265625" style="455"/>
    <col min="2561" max="2561" width="13.7265625" style="455" customWidth="1"/>
    <col min="2562" max="2816" width="8.7265625" style="455"/>
    <col min="2817" max="2817" width="13.7265625" style="455" customWidth="1"/>
    <col min="2818" max="3072" width="8.7265625" style="455"/>
    <col min="3073" max="3073" width="13.7265625" style="455" customWidth="1"/>
    <col min="3074" max="3328" width="8.7265625" style="455"/>
    <col min="3329" max="3329" width="13.7265625" style="455" customWidth="1"/>
    <col min="3330" max="3584" width="8.7265625" style="455"/>
    <col min="3585" max="3585" width="13.7265625" style="455" customWidth="1"/>
    <col min="3586" max="3840" width="8.7265625" style="455"/>
    <col min="3841" max="3841" width="13.7265625" style="455" customWidth="1"/>
    <col min="3842" max="4096" width="8.7265625" style="455"/>
    <col min="4097" max="4097" width="13.7265625" style="455" customWidth="1"/>
    <col min="4098" max="4352" width="8.7265625" style="455"/>
    <col min="4353" max="4353" width="13.7265625" style="455" customWidth="1"/>
    <col min="4354" max="4608" width="8.7265625" style="455"/>
    <col min="4609" max="4609" width="13.7265625" style="455" customWidth="1"/>
    <col min="4610" max="4864" width="8.7265625" style="455"/>
    <col min="4865" max="4865" width="13.7265625" style="455" customWidth="1"/>
    <col min="4866" max="5120" width="8.7265625" style="455"/>
    <col min="5121" max="5121" width="13.7265625" style="455" customWidth="1"/>
    <col min="5122" max="5376" width="8.7265625" style="455"/>
    <col min="5377" max="5377" width="13.7265625" style="455" customWidth="1"/>
    <col min="5378" max="5632" width="8.7265625" style="455"/>
    <col min="5633" max="5633" width="13.7265625" style="455" customWidth="1"/>
    <col min="5634" max="5888" width="8.7265625" style="455"/>
    <col min="5889" max="5889" width="13.7265625" style="455" customWidth="1"/>
    <col min="5890" max="6144" width="8.7265625" style="455"/>
    <col min="6145" max="6145" width="13.7265625" style="455" customWidth="1"/>
    <col min="6146" max="6400" width="8.7265625" style="455"/>
    <col min="6401" max="6401" width="13.7265625" style="455" customWidth="1"/>
    <col min="6402" max="6656" width="8.7265625" style="455"/>
    <col min="6657" max="6657" width="13.7265625" style="455" customWidth="1"/>
    <col min="6658" max="6912" width="8.7265625" style="455"/>
    <col min="6913" max="6913" width="13.7265625" style="455" customWidth="1"/>
    <col min="6914" max="7168" width="8.7265625" style="455"/>
    <col min="7169" max="7169" width="13.7265625" style="455" customWidth="1"/>
    <col min="7170" max="7424" width="8.7265625" style="455"/>
    <col min="7425" max="7425" width="13.7265625" style="455" customWidth="1"/>
    <col min="7426" max="7680" width="8.7265625" style="455"/>
    <col min="7681" max="7681" width="13.7265625" style="455" customWidth="1"/>
    <col min="7682" max="7936" width="8.7265625" style="455"/>
    <col min="7937" max="7937" width="13.7265625" style="455" customWidth="1"/>
    <col min="7938" max="8192" width="8.7265625" style="455"/>
    <col min="8193" max="8193" width="13.7265625" style="455" customWidth="1"/>
    <col min="8194" max="8448" width="8.7265625" style="455"/>
    <col min="8449" max="8449" width="13.7265625" style="455" customWidth="1"/>
    <col min="8450" max="8704" width="8.7265625" style="455"/>
    <col min="8705" max="8705" width="13.7265625" style="455" customWidth="1"/>
    <col min="8706" max="8960" width="8.7265625" style="455"/>
    <col min="8961" max="8961" width="13.7265625" style="455" customWidth="1"/>
    <col min="8962" max="9216" width="8.7265625" style="455"/>
    <col min="9217" max="9217" width="13.7265625" style="455" customWidth="1"/>
    <col min="9218" max="9472" width="8.7265625" style="455"/>
    <col min="9473" max="9473" width="13.7265625" style="455" customWidth="1"/>
    <col min="9474" max="9728" width="8.7265625" style="455"/>
    <col min="9729" max="9729" width="13.7265625" style="455" customWidth="1"/>
    <col min="9730" max="9984" width="8.7265625" style="455"/>
    <col min="9985" max="9985" width="13.7265625" style="455" customWidth="1"/>
    <col min="9986" max="10240" width="8.7265625" style="455"/>
    <col min="10241" max="10241" width="13.7265625" style="455" customWidth="1"/>
    <col min="10242" max="10496" width="8.7265625" style="455"/>
    <col min="10497" max="10497" width="13.7265625" style="455" customWidth="1"/>
    <col min="10498" max="10752" width="8.7265625" style="455"/>
    <col min="10753" max="10753" width="13.7265625" style="455" customWidth="1"/>
    <col min="10754" max="11008" width="8.7265625" style="455"/>
    <col min="11009" max="11009" width="13.7265625" style="455" customWidth="1"/>
    <col min="11010" max="11264" width="8.7265625" style="455"/>
    <col min="11265" max="11265" width="13.7265625" style="455" customWidth="1"/>
    <col min="11266" max="11520" width="8.7265625" style="455"/>
    <col min="11521" max="11521" width="13.7265625" style="455" customWidth="1"/>
    <col min="11522" max="11776" width="8.7265625" style="455"/>
    <col min="11777" max="11777" width="13.7265625" style="455" customWidth="1"/>
    <col min="11778" max="12032" width="8.7265625" style="455"/>
    <col min="12033" max="12033" width="13.7265625" style="455" customWidth="1"/>
    <col min="12034" max="12288" width="8.7265625" style="455"/>
    <col min="12289" max="12289" width="13.7265625" style="455" customWidth="1"/>
    <col min="12290" max="12544" width="8.7265625" style="455"/>
    <col min="12545" max="12545" width="13.7265625" style="455" customWidth="1"/>
    <col min="12546" max="12800" width="8.7265625" style="455"/>
    <col min="12801" max="12801" width="13.7265625" style="455" customWidth="1"/>
    <col min="12802" max="13056" width="8.7265625" style="455"/>
    <col min="13057" max="13057" width="13.7265625" style="455" customWidth="1"/>
    <col min="13058" max="13312" width="8.7265625" style="455"/>
    <col min="13313" max="13313" width="13.7265625" style="455" customWidth="1"/>
    <col min="13314" max="13568" width="8.7265625" style="455"/>
    <col min="13569" max="13569" width="13.7265625" style="455" customWidth="1"/>
    <col min="13570" max="13824" width="8.7265625" style="455"/>
    <col min="13825" max="13825" width="13.7265625" style="455" customWidth="1"/>
    <col min="13826" max="14080" width="8.7265625" style="455"/>
    <col min="14081" max="14081" width="13.7265625" style="455" customWidth="1"/>
    <col min="14082" max="14336" width="8.7265625" style="455"/>
    <col min="14337" max="14337" width="13.7265625" style="455" customWidth="1"/>
    <col min="14338" max="14592" width="8.7265625" style="455"/>
    <col min="14593" max="14593" width="13.7265625" style="455" customWidth="1"/>
    <col min="14594" max="14848" width="8.7265625" style="455"/>
    <col min="14849" max="14849" width="13.7265625" style="455" customWidth="1"/>
    <col min="14850" max="15104" width="8.7265625" style="455"/>
    <col min="15105" max="15105" width="13.7265625" style="455" customWidth="1"/>
    <col min="15106" max="15360" width="8.7265625" style="455"/>
    <col min="15361" max="15361" width="13.7265625" style="455" customWidth="1"/>
    <col min="15362" max="15616" width="8.7265625" style="455"/>
    <col min="15617" max="15617" width="13.7265625" style="455" customWidth="1"/>
    <col min="15618" max="15872" width="8.7265625" style="455"/>
    <col min="15873" max="15873" width="13.7265625" style="455" customWidth="1"/>
    <col min="15874" max="16128" width="8.7265625" style="455"/>
    <col min="16129" max="16129" width="13.7265625" style="455" customWidth="1"/>
    <col min="16130" max="16384" width="8.7265625" style="455"/>
  </cols>
  <sheetData>
    <row r="1" spans="1:21">
      <c r="A1" s="1356" t="s">
        <v>473</v>
      </c>
      <c r="B1" s="1356"/>
      <c r="C1" s="1356"/>
      <c r="D1" s="1356"/>
      <c r="E1" s="1356"/>
      <c r="F1" s="1356"/>
      <c r="G1" s="1356"/>
      <c r="H1" s="1356"/>
      <c r="I1" s="1356"/>
      <c r="J1" s="1356"/>
      <c r="K1" s="1356"/>
      <c r="L1" s="1356"/>
      <c r="M1" s="1356"/>
      <c r="N1" s="1356"/>
    </row>
    <row r="2" spans="1:21" ht="15" thickBot="1">
      <c r="G2" s="665" t="s">
        <v>240</v>
      </c>
    </row>
    <row r="3" spans="1:21">
      <c r="A3" s="666" t="s">
        <v>241</v>
      </c>
      <c r="B3" s="667" t="s">
        <v>161</v>
      </c>
      <c r="C3" s="667" t="s">
        <v>162</v>
      </c>
      <c r="D3" s="667" t="s">
        <v>163</v>
      </c>
      <c r="E3" s="667" t="s">
        <v>164</v>
      </c>
      <c r="F3" s="667" t="s">
        <v>165</v>
      </c>
      <c r="G3" s="667" t="s">
        <v>166</v>
      </c>
      <c r="H3" s="667" t="s">
        <v>167</v>
      </c>
      <c r="I3" s="667" t="s">
        <v>168</v>
      </c>
      <c r="J3" s="667" t="s">
        <v>169</v>
      </c>
      <c r="K3" s="667" t="s">
        <v>170</v>
      </c>
      <c r="L3" s="667" t="s">
        <v>171</v>
      </c>
      <c r="M3" s="667" t="s">
        <v>172</v>
      </c>
      <c r="N3" s="667" t="s">
        <v>173</v>
      </c>
    </row>
    <row r="4" spans="1:21">
      <c r="A4" s="669">
        <v>2019</v>
      </c>
      <c r="B4" s="670">
        <v>354.37491656654714</v>
      </c>
      <c r="C4" s="670">
        <v>356.43838796545651</v>
      </c>
      <c r="D4" s="670">
        <v>357.2969949465724</v>
      </c>
      <c r="E4" s="670">
        <v>357.47446683623537</v>
      </c>
      <c r="F4" s="670">
        <v>361.2054005838466</v>
      </c>
      <c r="G4" s="670">
        <v>357.93540852897377</v>
      </c>
      <c r="H4" s="670">
        <v>354.2490676912646</v>
      </c>
      <c r="I4" s="670">
        <v>353.13528487554794</v>
      </c>
      <c r="J4" s="670">
        <v>352.05841293166753</v>
      </c>
      <c r="K4" s="670">
        <v>345</v>
      </c>
      <c r="L4" s="670">
        <v>349.6</v>
      </c>
      <c r="M4" s="670">
        <v>354.4</v>
      </c>
      <c r="N4" s="671">
        <v>354.2</v>
      </c>
    </row>
    <row r="5" spans="1:21">
      <c r="A5" s="669">
        <v>2020</v>
      </c>
      <c r="B5" s="670">
        <v>354.8</v>
      </c>
      <c r="C5" s="670">
        <v>355</v>
      </c>
      <c r="D5" s="670">
        <v>356.13</v>
      </c>
      <c r="E5" s="670">
        <v>354.02</v>
      </c>
      <c r="F5" s="670">
        <v>356.2</v>
      </c>
      <c r="G5" s="670">
        <v>358.1</v>
      </c>
      <c r="H5" s="670">
        <v>352.8</v>
      </c>
      <c r="I5" s="670">
        <v>350.8</v>
      </c>
      <c r="J5" s="670">
        <v>346.7</v>
      </c>
      <c r="K5" s="670">
        <v>345</v>
      </c>
      <c r="L5" s="670">
        <v>347.8</v>
      </c>
      <c r="M5" s="670">
        <v>347.4</v>
      </c>
      <c r="N5" s="671">
        <v>352.3</v>
      </c>
    </row>
    <row r="6" spans="1:21">
      <c r="A6" s="669">
        <v>2021</v>
      </c>
      <c r="B6" s="670">
        <v>350.5</v>
      </c>
      <c r="C6" s="670">
        <v>354.1</v>
      </c>
      <c r="D6" s="670">
        <v>354.1</v>
      </c>
      <c r="E6" s="670">
        <v>354.4</v>
      </c>
      <c r="F6" s="670">
        <v>353.4</v>
      </c>
      <c r="G6" s="670">
        <v>352.5</v>
      </c>
      <c r="H6" s="670">
        <v>348.2</v>
      </c>
      <c r="I6" s="670">
        <v>348.4</v>
      </c>
      <c r="J6" s="670">
        <v>343.2</v>
      </c>
      <c r="K6" s="670">
        <v>402.6</v>
      </c>
      <c r="L6" s="670">
        <v>345.6</v>
      </c>
      <c r="M6" s="670">
        <v>347</v>
      </c>
      <c r="N6" s="671">
        <v>349.8</v>
      </c>
    </row>
    <row r="7" spans="1:21" ht="18.5">
      <c r="A7" s="669">
        <v>2022</v>
      </c>
      <c r="B7" s="670">
        <v>350.1</v>
      </c>
      <c r="C7" s="670">
        <v>354.4</v>
      </c>
      <c r="D7" s="670">
        <v>351</v>
      </c>
      <c r="E7" s="670">
        <v>354.6</v>
      </c>
      <c r="F7" s="670">
        <v>353.3</v>
      </c>
      <c r="G7" s="670">
        <v>351.4</v>
      </c>
      <c r="H7" s="670">
        <v>352</v>
      </c>
      <c r="I7" s="670">
        <v>350.9</v>
      </c>
      <c r="J7" s="670">
        <v>347.5</v>
      </c>
      <c r="K7" s="670">
        <v>349.1</v>
      </c>
      <c r="L7" s="670">
        <v>348</v>
      </c>
      <c r="M7" s="670">
        <v>348.7</v>
      </c>
      <c r="N7" s="671">
        <v>351</v>
      </c>
      <c r="Q7" s="366"/>
      <c r="R7" s="367"/>
      <c r="S7" s="367"/>
      <c r="T7" s="367"/>
      <c r="U7" s="367"/>
    </row>
    <row r="8" spans="1:21" ht="18.5">
      <c r="A8" s="669">
        <v>2023</v>
      </c>
      <c r="B8" s="670">
        <v>352.3</v>
      </c>
      <c r="C8" s="670">
        <v>353.3</v>
      </c>
      <c r="D8" s="670">
        <v>354.9</v>
      </c>
      <c r="E8" s="670">
        <v>351.4</v>
      </c>
      <c r="F8" s="670">
        <v>285.10000000000002</v>
      </c>
      <c r="G8" s="670">
        <v>350</v>
      </c>
      <c r="H8" s="670">
        <v>343.9</v>
      </c>
      <c r="I8" s="670">
        <v>349.2</v>
      </c>
      <c r="J8" s="670">
        <v>346.2</v>
      </c>
      <c r="K8" s="670">
        <v>347.6</v>
      </c>
      <c r="L8" s="670">
        <v>349.6</v>
      </c>
      <c r="M8" s="670">
        <v>347.9</v>
      </c>
      <c r="N8" s="671">
        <v>350.3</v>
      </c>
      <c r="Q8" s="366"/>
      <c r="R8" s="367"/>
      <c r="S8" s="367"/>
      <c r="T8" s="367"/>
      <c r="U8" s="367"/>
    </row>
    <row r="9" spans="1:21" ht="15" thickBot="1">
      <c r="A9" s="672">
        <v>2024</v>
      </c>
      <c r="B9" s="673">
        <v>352</v>
      </c>
      <c r="C9" s="673">
        <v>352.4</v>
      </c>
      <c r="D9" s="673">
        <v>353.5</v>
      </c>
      <c r="E9" s="673">
        <v>354.7</v>
      </c>
      <c r="F9" s="673"/>
      <c r="G9" s="673"/>
      <c r="H9" s="673"/>
      <c r="I9" s="673"/>
      <c r="J9" s="673"/>
      <c r="K9" s="673"/>
      <c r="L9" s="673"/>
      <c r="M9" s="673"/>
      <c r="N9" s="674"/>
    </row>
    <row r="11" spans="1:21" ht="15" thickBot="1">
      <c r="G11" s="675" t="s">
        <v>242</v>
      </c>
      <c r="N11" s="676"/>
    </row>
    <row r="12" spans="1:21">
      <c r="A12" s="666" t="s">
        <v>241</v>
      </c>
      <c r="B12" s="667" t="s">
        <v>161</v>
      </c>
      <c r="C12" s="667" t="s">
        <v>162</v>
      </c>
      <c r="D12" s="667" t="s">
        <v>163</v>
      </c>
      <c r="E12" s="667" t="s">
        <v>164</v>
      </c>
      <c r="F12" s="667" t="s">
        <v>165</v>
      </c>
      <c r="G12" s="667" t="s">
        <v>166</v>
      </c>
      <c r="H12" s="667" t="s">
        <v>167</v>
      </c>
      <c r="I12" s="667" t="s">
        <v>168</v>
      </c>
      <c r="J12" s="667" t="s">
        <v>169</v>
      </c>
      <c r="K12" s="667" t="s">
        <v>170</v>
      </c>
      <c r="L12" s="667" t="s">
        <v>171</v>
      </c>
      <c r="M12" s="667" t="s">
        <v>172</v>
      </c>
      <c r="N12" s="667" t="s">
        <v>173</v>
      </c>
    </row>
    <row r="13" spans="1:21">
      <c r="A13" s="669">
        <v>2019</v>
      </c>
      <c r="B13" s="670">
        <v>281.27826336739287</v>
      </c>
      <c r="C13" s="670">
        <v>284.30536717690359</v>
      </c>
      <c r="D13" s="670">
        <v>286.22046450702811</v>
      </c>
      <c r="E13" s="670">
        <v>290.8767352564733</v>
      </c>
      <c r="F13" s="670">
        <v>285.31500572737696</v>
      </c>
      <c r="G13" s="670">
        <v>281.29946839929153</v>
      </c>
      <c r="H13" s="670">
        <v>274.8623926185175</v>
      </c>
      <c r="I13" s="670">
        <v>271.9152332887009</v>
      </c>
      <c r="J13" s="670">
        <v>273.41321243523339</v>
      </c>
      <c r="K13" s="670">
        <v>276.3</v>
      </c>
      <c r="L13" s="670">
        <v>279.2</v>
      </c>
      <c r="M13" s="670">
        <v>286.5</v>
      </c>
      <c r="N13" s="671">
        <v>286.2</v>
      </c>
    </row>
    <row r="14" spans="1:21">
      <c r="A14" s="669">
        <v>2020</v>
      </c>
      <c r="B14" s="670">
        <v>286.2</v>
      </c>
      <c r="C14" s="670">
        <v>288.2</v>
      </c>
      <c r="D14" s="670">
        <v>287.13</v>
      </c>
      <c r="E14" s="670">
        <v>286.24</v>
      </c>
      <c r="F14" s="670">
        <v>285.8</v>
      </c>
      <c r="G14" s="670">
        <v>286</v>
      </c>
      <c r="H14" s="670">
        <v>280.5</v>
      </c>
      <c r="I14" s="670">
        <v>277.2</v>
      </c>
      <c r="J14" s="670">
        <v>277.2</v>
      </c>
      <c r="K14" s="670">
        <v>277.7</v>
      </c>
      <c r="L14" s="670">
        <v>281.60000000000002</v>
      </c>
      <c r="M14" s="670">
        <v>284.8</v>
      </c>
      <c r="N14" s="671">
        <v>282.8</v>
      </c>
    </row>
    <row r="15" spans="1:21">
      <c r="A15" s="669">
        <v>2021</v>
      </c>
      <c r="B15" s="670">
        <v>288.3</v>
      </c>
      <c r="C15" s="670">
        <v>294.5</v>
      </c>
      <c r="D15" s="670">
        <v>289.10000000000002</v>
      </c>
      <c r="E15" s="670">
        <v>288.5</v>
      </c>
      <c r="F15" s="670">
        <v>287.5</v>
      </c>
      <c r="G15" s="670">
        <v>281.89999999999998</v>
      </c>
      <c r="H15" s="670">
        <v>275.89999999999998</v>
      </c>
      <c r="I15" s="670">
        <v>274.10000000000002</v>
      </c>
      <c r="J15" s="670">
        <v>275.2</v>
      </c>
      <c r="K15" s="670">
        <v>279.5</v>
      </c>
      <c r="L15" s="670">
        <v>281.5</v>
      </c>
      <c r="M15" s="670">
        <v>283</v>
      </c>
      <c r="N15" s="671">
        <v>283</v>
      </c>
    </row>
    <row r="16" spans="1:21">
      <c r="A16" s="669">
        <v>2022</v>
      </c>
      <c r="B16" s="670">
        <v>285.2</v>
      </c>
      <c r="C16" s="670">
        <v>286.8</v>
      </c>
      <c r="D16" s="670">
        <v>286.5</v>
      </c>
      <c r="E16" s="670">
        <v>288.10000000000002</v>
      </c>
      <c r="F16" s="670">
        <v>285.7</v>
      </c>
      <c r="G16" s="670">
        <v>281.39999999999998</v>
      </c>
      <c r="H16" s="670">
        <v>278</v>
      </c>
      <c r="I16" s="670">
        <v>274.3</v>
      </c>
      <c r="J16" s="670">
        <v>275.60000000000002</v>
      </c>
      <c r="K16" s="670">
        <v>279.60000000000002</v>
      </c>
      <c r="L16" s="670">
        <v>281.3</v>
      </c>
      <c r="M16" s="670">
        <v>283</v>
      </c>
      <c r="N16" s="671">
        <v>281.89999999999998</v>
      </c>
    </row>
    <row r="17" spans="1:14">
      <c r="A17" s="669">
        <v>2023</v>
      </c>
      <c r="B17" s="670">
        <v>287</v>
      </c>
      <c r="C17" s="670">
        <v>289.5</v>
      </c>
      <c r="D17" s="670">
        <v>286.60000000000002</v>
      </c>
      <c r="E17" s="670">
        <v>285.39999999999998</v>
      </c>
      <c r="F17" s="670">
        <v>285.10000000000002</v>
      </c>
      <c r="G17" s="670">
        <v>281.89999999999998</v>
      </c>
      <c r="H17" s="670">
        <v>277.39999999999998</v>
      </c>
      <c r="I17" s="670">
        <v>273.5</v>
      </c>
      <c r="J17" s="670">
        <v>277.10000000000002</v>
      </c>
      <c r="K17" s="670">
        <v>277.5</v>
      </c>
      <c r="L17" s="670">
        <v>280.8</v>
      </c>
      <c r="M17" s="670">
        <v>282.60000000000002</v>
      </c>
      <c r="N17" s="671">
        <v>281.89999999999998</v>
      </c>
    </row>
    <row r="18" spans="1:14" ht="15" thickBot="1">
      <c r="A18" s="672">
        <v>2024</v>
      </c>
      <c r="B18" s="673">
        <v>286.3</v>
      </c>
      <c r="C18" s="673">
        <v>289.3</v>
      </c>
      <c r="D18" s="673">
        <v>287.89999999999998</v>
      </c>
      <c r="E18" s="673">
        <v>286.7</v>
      </c>
      <c r="F18" s="673"/>
      <c r="G18" s="673"/>
      <c r="H18" s="673"/>
      <c r="I18" s="673"/>
      <c r="J18" s="673"/>
      <c r="K18" s="673"/>
      <c r="L18" s="673"/>
      <c r="M18" s="673"/>
      <c r="N18" s="674"/>
    </row>
    <row r="20" spans="1:14" ht="15" thickBot="1">
      <c r="G20" s="675" t="s">
        <v>243</v>
      </c>
      <c r="N20" s="676"/>
    </row>
    <row r="21" spans="1:14">
      <c r="A21" s="666" t="s">
        <v>241</v>
      </c>
      <c r="B21" s="667" t="s">
        <v>161</v>
      </c>
      <c r="C21" s="667" t="s">
        <v>162</v>
      </c>
      <c r="D21" s="667" t="s">
        <v>163</v>
      </c>
      <c r="E21" s="667" t="s">
        <v>164</v>
      </c>
      <c r="F21" s="667" t="s">
        <v>165</v>
      </c>
      <c r="G21" s="667" t="s">
        <v>166</v>
      </c>
      <c r="H21" s="667" t="s">
        <v>167</v>
      </c>
      <c r="I21" s="667" t="s">
        <v>168</v>
      </c>
      <c r="J21" s="667" t="s">
        <v>169</v>
      </c>
      <c r="K21" s="667" t="s">
        <v>170</v>
      </c>
      <c r="L21" s="667" t="s">
        <v>171</v>
      </c>
      <c r="M21" s="667" t="s">
        <v>172</v>
      </c>
      <c r="N21" s="667" t="s">
        <v>173</v>
      </c>
    </row>
    <row r="22" spans="1:14">
      <c r="A22" s="669">
        <v>2019</v>
      </c>
      <c r="B22" s="670">
        <v>287.03444832750858</v>
      </c>
      <c r="C22" s="670">
        <v>289.1459538749898</v>
      </c>
      <c r="D22" s="670">
        <v>288.5072199817875</v>
      </c>
      <c r="E22" s="670">
        <v>290.10412746204969</v>
      </c>
      <c r="F22" s="670">
        <v>292.71949231485786</v>
      </c>
      <c r="G22" s="670">
        <v>289.1722528130237</v>
      </c>
      <c r="H22" s="670">
        <v>284.60732456803191</v>
      </c>
      <c r="I22" s="670">
        <v>281.83476394849748</v>
      </c>
      <c r="J22" s="670">
        <v>281.74347936186393</v>
      </c>
      <c r="K22" s="670">
        <v>280</v>
      </c>
      <c r="L22" s="670">
        <v>283.39999999999998</v>
      </c>
      <c r="M22" s="670">
        <v>281.7</v>
      </c>
      <c r="N22" s="671">
        <v>280.2</v>
      </c>
    </row>
    <row r="23" spans="1:14">
      <c r="A23" s="669">
        <v>2020</v>
      </c>
      <c r="B23" s="670">
        <v>288.10000000000002</v>
      </c>
      <c r="C23" s="670">
        <v>289.7</v>
      </c>
      <c r="D23" s="670">
        <v>291.47000000000003</v>
      </c>
      <c r="E23" s="670">
        <v>290.86</v>
      </c>
      <c r="F23" s="670">
        <v>294.3</v>
      </c>
      <c r="G23" s="670">
        <v>295</v>
      </c>
      <c r="H23" s="670">
        <v>291.7</v>
      </c>
      <c r="I23" s="670">
        <v>288</v>
      </c>
      <c r="J23" s="670">
        <v>285</v>
      </c>
      <c r="K23" s="670">
        <v>289.7</v>
      </c>
      <c r="L23" s="670">
        <v>286</v>
      </c>
      <c r="M23" s="670">
        <v>288.2</v>
      </c>
      <c r="N23" s="671">
        <v>289.89999999999998</v>
      </c>
    </row>
    <row r="24" spans="1:14">
      <c r="A24" s="668">
        <v>2021</v>
      </c>
      <c r="B24" s="677">
        <v>291.3</v>
      </c>
      <c r="C24" s="677">
        <v>293.10000000000002</v>
      </c>
      <c r="D24" s="677">
        <v>291.60000000000002</v>
      </c>
      <c r="E24" s="677">
        <v>294.10000000000002</v>
      </c>
      <c r="F24" s="677">
        <v>295.60000000000002</v>
      </c>
      <c r="G24" s="677">
        <v>294.60000000000002</v>
      </c>
      <c r="H24" s="677">
        <v>290.5</v>
      </c>
      <c r="I24" s="677">
        <v>288.2</v>
      </c>
      <c r="J24" s="677">
        <v>286.10000000000002</v>
      </c>
      <c r="K24" s="677">
        <v>286</v>
      </c>
      <c r="L24" s="677">
        <v>287.7</v>
      </c>
      <c r="M24" s="677">
        <v>289.5</v>
      </c>
      <c r="N24" s="678">
        <v>290.60000000000002</v>
      </c>
    </row>
    <row r="25" spans="1:14">
      <c r="A25" s="669">
        <v>2022</v>
      </c>
      <c r="B25" s="670">
        <v>292.2</v>
      </c>
      <c r="C25" s="670">
        <v>293.10000000000002</v>
      </c>
      <c r="D25" s="670">
        <v>290.8</v>
      </c>
      <c r="E25" s="670">
        <v>293.3</v>
      </c>
      <c r="F25" s="670">
        <v>295.8</v>
      </c>
      <c r="G25" s="670">
        <v>295.2</v>
      </c>
      <c r="H25" s="670">
        <v>290.10000000000002</v>
      </c>
      <c r="I25" s="670">
        <v>287.8</v>
      </c>
      <c r="J25" s="670">
        <v>288.10000000000002</v>
      </c>
      <c r="K25" s="670">
        <v>288.5</v>
      </c>
      <c r="L25" s="670">
        <v>292.5</v>
      </c>
      <c r="M25" s="670">
        <v>291.5</v>
      </c>
      <c r="N25" s="671">
        <v>291.7</v>
      </c>
    </row>
    <row r="26" spans="1:14">
      <c r="A26" s="669">
        <v>2023</v>
      </c>
      <c r="B26" s="670">
        <v>292.2</v>
      </c>
      <c r="C26" s="670">
        <v>296.10000000000002</v>
      </c>
      <c r="D26" s="670">
        <v>294.5</v>
      </c>
      <c r="E26" s="670">
        <v>293.3</v>
      </c>
      <c r="F26" s="670">
        <v>295.7</v>
      </c>
      <c r="G26" s="670">
        <v>292.39999999999998</v>
      </c>
      <c r="H26" s="670">
        <v>289.8</v>
      </c>
      <c r="I26" s="670">
        <v>288.39999999999998</v>
      </c>
      <c r="J26" s="670">
        <v>289.39999999999998</v>
      </c>
      <c r="K26" s="670">
        <v>289.3</v>
      </c>
      <c r="L26" s="670">
        <v>289.39999999999998</v>
      </c>
      <c r="M26" s="670">
        <v>290.5</v>
      </c>
      <c r="N26" s="671">
        <v>292.10000000000002</v>
      </c>
    </row>
    <row r="27" spans="1:14" ht="15" thickBot="1">
      <c r="A27" s="672">
        <v>2024</v>
      </c>
      <c r="B27" s="673">
        <v>292.89999999999998</v>
      </c>
      <c r="C27" s="673">
        <v>293.10000000000002</v>
      </c>
      <c r="D27" s="673">
        <v>293.5</v>
      </c>
      <c r="E27" s="673">
        <v>295.3</v>
      </c>
      <c r="F27" s="673"/>
      <c r="G27" s="673"/>
      <c r="H27" s="673"/>
      <c r="I27" s="673"/>
      <c r="J27" s="673"/>
      <c r="K27" s="673"/>
      <c r="L27" s="673"/>
      <c r="M27" s="673"/>
      <c r="N27" s="674"/>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zoomScale="75" workbookViewId="0">
      <selection activeCell="V11" sqref="V11"/>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57" t="s">
        <v>472</v>
      </c>
      <c r="B1" s="1357"/>
      <c r="C1" s="1357"/>
      <c r="D1" s="1357"/>
      <c r="E1" s="1357"/>
      <c r="F1" s="1357"/>
      <c r="G1" s="1357"/>
      <c r="H1" s="1357"/>
      <c r="I1" s="1357"/>
      <c r="J1" s="1357"/>
      <c r="K1" s="1357"/>
      <c r="L1" s="1357"/>
      <c r="M1" s="1357"/>
      <c r="N1" s="763"/>
      <c r="O1" s="763"/>
      <c r="P1" s="763"/>
      <c r="Q1" s="763"/>
    </row>
    <row r="2" spans="1:25" ht="12.75" hidden="1" customHeight="1">
      <c r="A2" s="1357"/>
      <c r="B2" s="1357"/>
      <c r="C2" s="1357"/>
      <c r="D2" s="1357"/>
      <c r="E2" s="1357"/>
      <c r="F2" s="1357"/>
      <c r="G2" s="1357"/>
      <c r="H2" s="1357"/>
      <c r="I2" s="1357"/>
      <c r="J2" s="1357"/>
      <c r="K2" s="1357"/>
      <c r="L2" s="1357"/>
      <c r="M2" s="1357"/>
      <c r="N2" s="763"/>
      <c r="O2" s="763"/>
      <c r="P2" s="763"/>
      <c r="Q2" s="763"/>
    </row>
    <row r="3" spans="1:25" ht="12.75" hidden="1" customHeight="1">
      <c r="A3" s="1357"/>
      <c r="B3" s="1357"/>
      <c r="C3" s="1357"/>
      <c r="D3" s="1357"/>
      <c r="E3" s="1357"/>
      <c r="F3" s="1357"/>
      <c r="G3" s="1357"/>
      <c r="H3" s="1357"/>
      <c r="I3" s="1357"/>
      <c r="J3" s="1357"/>
      <c r="K3" s="1357"/>
      <c r="L3" s="1357"/>
      <c r="M3" s="1357"/>
      <c r="N3" s="763"/>
      <c r="O3" s="763"/>
      <c r="P3" s="763"/>
      <c r="Q3" s="763"/>
    </row>
    <row r="4" spans="1:25" ht="21">
      <c r="A4" s="764" t="s">
        <v>477</v>
      </c>
      <c r="B4" s="765"/>
      <c r="C4" s="765"/>
      <c r="D4" s="765"/>
      <c r="E4" s="763"/>
      <c r="F4" s="763"/>
      <c r="G4" s="763"/>
      <c r="H4" s="763"/>
      <c r="I4" s="763"/>
      <c r="J4" s="763"/>
      <c r="K4" s="763"/>
      <c r="L4" s="763"/>
      <c r="M4" s="763"/>
      <c r="N4" s="763"/>
      <c r="O4" s="763"/>
      <c r="P4" s="763"/>
      <c r="Q4" s="763"/>
    </row>
    <row r="5" spans="1:25" ht="13">
      <c r="A5" s="763"/>
      <c r="B5" s="763"/>
      <c r="C5" s="763"/>
      <c r="D5" s="763"/>
      <c r="E5" s="763"/>
      <c r="F5" s="763"/>
      <c r="G5" s="763"/>
      <c r="H5" s="763"/>
      <c r="I5" s="763"/>
      <c r="J5" s="763"/>
      <c r="K5" s="763"/>
      <c r="L5" s="763"/>
      <c r="M5" s="763"/>
      <c r="N5" s="763"/>
      <c r="O5" s="763"/>
      <c r="P5" s="763"/>
      <c r="Q5" s="763"/>
    </row>
    <row r="6" spans="1:25" ht="13">
      <c r="A6" s="763"/>
      <c r="B6" s="763"/>
      <c r="C6" s="763"/>
      <c r="D6" s="763"/>
      <c r="E6" s="763"/>
      <c r="F6" s="763"/>
      <c r="G6" s="763"/>
      <c r="H6" s="763"/>
      <c r="I6" s="763"/>
      <c r="J6" s="763"/>
      <c r="K6" s="763"/>
      <c r="L6" s="763"/>
      <c r="M6" s="763"/>
      <c r="N6" s="763"/>
      <c r="O6" s="763"/>
      <c r="P6" s="763"/>
      <c r="Q6" s="763"/>
      <c r="R6"/>
      <c r="S6"/>
      <c r="T6"/>
      <c r="U6"/>
      <c r="V6"/>
      <c r="W6"/>
      <c r="X6"/>
      <c r="Y6"/>
    </row>
    <row r="7" spans="1:25" ht="16" thickBot="1">
      <c r="A7" s="766">
        <v>2019</v>
      </c>
      <c r="B7" s="767"/>
      <c r="C7" s="767"/>
      <c r="D7" s="767"/>
      <c r="E7" s="767"/>
      <c r="F7" s="767"/>
      <c r="G7" s="767"/>
      <c r="H7" s="767"/>
      <c r="I7" s="767"/>
      <c r="J7" s="767"/>
      <c r="K7" s="767"/>
      <c r="L7" s="768" t="s">
        <v>160</v>
      </c>
      <c r="M7" s="767"/>
      <c r="N7" s="769"/>
      <c r="O7" s="767"/>
      <c r="P7" s="770">
        <v>2019</v>
      </c>
      <c r="Q7" s="767"/>
      <c r="R7"/>
      <c r="S7"/>
      <c r="T7"/>
      <c r="U7"/>
      <c r="V7"/>
      <c r="W7"/>
      <c r="X7"/>
      <c r="Y7"/>
    </row>
    <row r="8" spans="1:25" ht="13.5" thickBot="1">
      <c r="A8" s="771"/>
      <c r="B8" s="772" t="s">
        <v>161</v>
      </c>
      <c r="C8" s="772" t="s">
        <v>162</v>
      </c>
      <c r="D8" s="772" t="s">
        <v>163</v>
      </c>
      <c r="E8" s="772" t="s">
        <v>164</v>
      </c>
      <c r="F8" s="772" t="s">
        <v>165</v>
      </c>
      <c r="G8" s="772" t="s">
        <v>166</v>
      </c>
      <c r="H8" s="772" t="s">
        <v>167</v>
      </c>
      <c r="I8" s="772" t="s">
        <v>168</v>
      </c>
      <c r="J8" s="772" t="s">
        <v>169</v>
      </c>
      <c r="K8" s="772" t="s">
        <v>170</v>
      </c>
      <c r="L8" s="772" t="s">
        <v>171</v>
      </c>
      <c r="M8" s="773" t="s">
        <v>172</v>
      </c>
      <c r="N8" s="769"/>
      <c r="O8" s="767"/>
      <c r="P8" s="774"/>
      <c r="Q8" s="775" t="s">
        <v>173</v>
      </c>
      <c r="R8"/>
      <c r="S8"/>
      <c r="T8"/>
      <c r="U8"/>
      <c r="V8"/>
      <c r="W8"/>
      <c r="X8"/>
      <c r="Y8"/>
    </row>
    <row r="9" spans="1:25" ht="13.5" thickBot="1">
      <c r="A9" s="776" t="s">
        <v>174</v>
      </c>
      <c r="B9" s="777">
        <v>13097.004154604951</v>
      </c>
      <c r="C9" s="778">
        <v>12684.171057134958</v>
      </c>
      <c r="D9" s="777">
        <v>12703.509633034411</v>
      </c>
      <c r="E9" s="777">
        <v>12436.800440153134</v>
      </c>
      <c r="F9" s="777">
        <v>12345.728489197405</v>
      </c>
      <c r="G9" s="777">
        <v>11989.180954677902</v>
      </c>
      <c r="H9" s="777">
        <v>11291.15714648953</v>
      </c>
      <c r="I9" s="777">
        <v>11799.833529820378</v>
      </c>
      <c r="J9" s="779">
        <v>11695.57156423378</v>
      </c>
      <c r="K9" s="777">
        <v>11797.730210590606</v>
      </c>
      <c r="L9" s="777">
        <v>12118.735934309996</v>
      </c>
      <c r="M9" s="780">
        <v>12222.309074775932</v>
      </c>
      <c r="N9" s="769"/>
      <c r="O9" s="767"/>
      <c r="P9" s="781" t="s">
        <v>174</v>
      </c>
      <c r="Q9" s="782">
        <v>12171.089276441808</v>
      </c>
      <c r="R9"/>
      <c r="S9"/>
      <c r="T9"/>
      <c r="U9"/>
      <c r="V9"/>
      <c r="W9"/>
      <c r="X9"/>
      <c r="Y9"/>
    </row>
    <row r="10" spans="1:25" ht="13">
      <c r="A10" s="783" t="s">
        <v>179</v>
      </c>
      <c r="B10" s="784">
        <v>12988.229233268361</v>
      </c>
      <c r="C10" s="785">
        <v>13031.089618528611</v>
      </c>
      <c r="D10" s="786">
        <v>12400.045892682925</v>
      </c>
      <c r="E10" s="784">
        <v>12497.066246851389</v>
      </c>
      <c r="F10" s="784">
        <v>12312.575788643535</v>
      </c>
      <c r="G10" s="784">
        <v>11785.570106907893</v>
      </c>
      <c r="H10" s="784">
        <v>11145.261363102236</v>
      </c>
      <c r="I10" s="784">
        <v>12014.568933508892</v>
      </c>
      <c r="J10" s="787">
        <v>11566.950929507175</v>
      </c>
      <c r="K10" s="784">
        <v>12060.398568329721</v>
      </c>
      <c r="L10" s="784">
        <v>12325.822063492065</v>
      </c>
      <c r="M10" s="788">
        <v>12211.818032159268</v>
      </c>
      <c r="N10" s="769"/>
      <c r="O10" s="767"/>
      <c r="P10" s="789" t="s">
        <v>179</v>
      </c>
      <c r="Q10" s="790">
        <v>12139.562253413582</v>
      </c>
      <c r="R10"/>
      <c r="S10"/>
      <c r="T10"/>
      <c r="U10"/>
      <c r="V10"/>
      <c r="W10"/>
      <c r="X10"/>
      <c r="Y10"/>
    </row>
    <row r="11" spans="1:25" ht="13">
      <c r="A11" s="791" t="s">
        <v>175</v>
      </c>
      <c r="B11" s="792">
        <v>14030.74154673591</v>
      </c>
      <c r="C11" s="793">
        <v>13423.206102042845</v>
      </c>
      <c r="D11" s="792">
        <v>13350.258566551605</v>
      </c>
      <c r="E11" s="792">
        <v>12952.008674739422</v>
      </c>
      <c r="F11" s="792">
        <v>12714.496786649555</v>
      </c>
      <c r="G11" s="792">
        <v>12228.876814192541</v>
      </c>
      <c r="H11" s="792">
        <v>11570.90485622989</v>
      </c>
      <c r="I11" s="792">
        <v>12338.817183187308</v>
      </c>
      <c r="J11" s="792">
        <v>12128.42545753275</v>
      </c>
      <c r="K11" s="792">
        <v>12399.186362800923</v>
      </c>
      <c r="L11" s="792">
        <v>12795.433149533852</v>
      </c>
      <c r="M11" s="794">
        <v>12921.228396700371</v>
      </c>
      <c r="N11" s="769"/>
      <c r="O11" s="767"/>
      <c r="P11" s="789" t="s">
        <v>175</v>
      </c>
      <c r="Q11" s="795">
        <v>12736.926723981092</v>
      </c>
      <c r="R11"/>
      <c r="S11"/>
      <c r="T11"/>
      <c r="U11"/>
      <c r="V11"/>
      <c r="W11"/>
      <c r="X11"/>
      <c r="Y11"/>
    </row>
    <row r="12" spans="1:25" ht="13">
      <c r="A12" s="791" t="s">
        <v>176</v>
      </c>
      <c r="B12" s="792">
        <v>13875.267566076433</v>
      </c>
      <c r="C12" s="793">
        <v>13191.644451674416</v>
      </c>
      <c r="D12" s="792">
        <v>13160.242283296824</v>
      </c>
      <c r="E12" s="792">
        <v>12736.915408507588</v>
      </c>
      <c r="F12" s="792">
        <v>12414.167473994701</v>
      </c>
      <c r="G12" s="792">
        <v>11811.682069144254</v>
      </c>
      <c r="H12" s="792">
        <v>11216.262367325109</v>
      </c>
      <c r="I12" s="792">
        <v>12121.702664273735</v>
      </c>
      <c r="J12" s="792">
        <v>11851.896939155471</v>
      </c>
      <c r="K12" s="792">
        <v>12310.877136839459</v>
      </c>
      <c r="L12" s="792">
        <v>12715.43545872936</v>
      </c>
      <c r="M12" s="794">
        <v>12877.909602187496</v>
      </c>
      <c r="N12" s="769"/>
      <c r="O12" s="767"/>
      <c r="P12" s="789" t="s">
        <v>176</v>
      </c>
      <c r="Q12" s="795">
        <v>12496.86604352695</v>
      </c>
      <c r="R12"/>
      <c r="S12"/>
      <c r="T12"/>
      <c r="U12" s="117"/>
      <c r="V12"/>
      <c r="W12"/>
      <c r="X12"/>
      <c r="Y12"/>
    </row>
    <row r="13" spans="1:25" ht="13">
      <c r="A13" s="791" t="s">
        <v>177</v>
      </c>
      <c r="B13" s="792"/>
      <c r="C13" s="796"/>
      <c r="D13" s="792"/>
      <c r="E13" s="792"/>
      <c r="F13" s="792"/>
      <c r="G13" s="792">
        <v>11847.259206798866</v>
      </c>
      <c r="H13" s="792">
        <v>10212.64</v>
      </c>
      <c r="I13" s="792">
        <v>11431</v>
      </c>
      <c r="J13" s="792"/>
      <c r="K13" s="792"/>
      <c r="L13" s="792"/>
      <c r="M13" s="794"/>
      <c r="N13" s="769"/>
      <c r="O13" s="767"/>
      <c r="P13" s="789" t="s">
        <v>177</v>
      </c>
      <c r="Q13" s="795">
        <v>12223.033208241355</v>
      </c>
      <c r="R13"/>
      <c r="S13"/>
      <c r="T13"/>
      <c r="U13" s="117"/>
      <c r="V13"/>
      <c r="W13"/>
      <c r="X13"/>
      <c r="Y13"/>
    </row>
    <row r="14" spans="1:25" ht="13">
      <c r="A14" s="791" t="s">
        <v>71</v>
      </c>
      <c r="B14" s="792">
        <v>11016.435273215879</v>
      </c>
      <c r="C14" s="793">
        <v>10666.092979690597</v>
      </c>
      <c r="D14" s="792">
        <v>10906.563736752352</v>
      </c>
      <c r="E14" s="792">
        <v>10813.265482926516</v>
      </c>
      <c r="F14" s="792">
        <v>10882.550511099018</v>
      </c>
      <c r="G14" s="792">
        <v>10702.803775197364</v>
      </c>
      <c r="H14" s="792">
        <v>9978.5009716631357</v>
      </c>
      <c r="I14" s="792">
        <v>10138.454210471504</v>
      </c>
      <c r="J14" s="792">
        <v>10066.518700800318</v>
      </c>
      <c r="K14" s="792">
        <v>10207.22881650506</v>
      </c>
      <c r="L14" s="792">
        <v>10253.974707400655</v>
      </c>
      <c r="M14" s="794">
        <v>10316.67240328594</v>
      </c>
      <c r="N14" s="769"/>
      <c r="O14" s="767"/>
      <c r="P14" s="789" t="s">
        <v>71</v>
      </c>
      <c r="Q14" s="795">
        <v>10479.725608941915</v>
      </c>
      <c r="R14"/>
      <c r="S14"/>
      <c r="T14"/>
      <c r="U14" s="117"/>
      <c r="V14"/>
      <c r="W14"/>
      <c r="X14"/>
      <c r="Y14"/>
    </row>
    <row r="15" spans="1:25" ht="13.5" thickBot="1">
      <c r="A15" s="797" t="s">
        <v>178</v>
      </c>
      <c r="B15" s="792">
        <v>13526.782125454416</v>
      </c>
      <c r="C15" s="798">
        <v>13304.359447452311</v>
      </c>
      <c r="D15" s="799">
        <v>13381.446812429691</v>
      </c>
      <c r="E15" s="799">
        <v>13303.934942938567</v>
      </c>
      <c r="F15" s="799">
        <v>13241.320895609353</v>
      </c>
      <c r="G15" s="799">
        <v>13044.246213486927</v>
      </c>
      <c r="H15" s="799">
        <v>12473.680771982421</v>
      </c>
      <c r="I15" s="799">
        <v>12708.58078202419</v>
      </c>
      <c r="J15" s="792">
        <v>12836.590469304007</v>
      </c>
      <c r="K15" s="792">
        <v>12864.967865200817</v>
      </c>
      <c r="L15" s="799">
        <v>13101.960516060417</v>
      </c>
      <c r="M15" s="800">
        <v>13163.845129929141</v>
      </c>
      <c r="N15" s="769"/>
      <c r="O15" s="767"/>
      <c r="P15" s="801" t="s">
        <v>178</v>
      </c>
      <c r="Q15" s="802">
        <v>13072.210144053273</v>
      </c>
      <c r="R15"/>
      <c r="S15"/>
      <c r="T15"/>
      <c r="U15" s="117"/>
      <c r="V15"/>
      <c r="W15"/>
      <c r="X15"/>
      <c r="Y15"/>
    </row>
    <row r="16" spans="1:25" ht="13">
      <c r="A16" s="763"/>
      <c r="B16" s="763"/>
      <c r="C16" s="763"/>
      <c r="D16" s="763"/>
      <c r="E16" s="763"/>
      <c r="F16" s="763"/>
      <c r="G16" s="763"/>
      <c r="H16" s="763"/>
      <c r="I16" s="763"/>
      <c r="J16" s="763"/>
      <c r="K16" s="763"/>
      <c r="L16" s="763"/>
      <c r="M16" s="763"/>
      <c r="N16" s="763"/>
      <c r="O16" s="763"/>
      <c r="P16" s="763"/>
      <c r="Q16" s="763"/>
      <c r="R16"/>
      <c r="S16"/>
      <c r="T16"/>
      <c r="U16" s="117"/>
      <c r="V16"/>
      <c r="W16"/>
      <c r="X16"/>
      <c r="Y16"/>
    </row>
    <row r="17" spans="1:25" ht="16" thickBot="1">
      <c r="A17" s="766">
        <v>2020</v>
      </c>
      <c r="B17" s="767"/>
      <c r="C17" s="767"/>
      <c r="D17" s="767"/>
      <c r="E17" s="767"/>
      <c r="F17" s="767"/>
      <c r="G17" s="767"/>
      <c r="H17" s="767"/>
      <c r="I17" s="767"/>
      <c r="J17" s="767"/>
      <c r="K17" s="767"/>
      <c r="L17" s="768" t="s">
        <v>160</v>
      </c>
      <c r="M17" s="767"/>
      <c r="N17" s="769"/>
      <c r="O17" s="767"/>
      <c r="P17" s="770">
        <v>2021</v>
      </c>
      <c r="Q17" s="767"/>
      <c r="R17"/>
      <c r="S17"/>
      <c r="T17"/>
      <c r="U17" s="117"/>
      <c r="V17"/>
      <c r="W17"/>
      <c r="X17"/>
      <c r="Y17"/>
    </row>
    <row r="18" spans="1:25" ht="13.5" thickBot="1">
      <c r="A18" s="771"/>
      <c r="B18" s="772" t="s">
        <v>161</v>
      </c>
      <c r="C18" s="772" t="s">
        <v>162</v>
      </c>
      <c r="D18" s="772" t="s">
        <v>163</v>
      </c>
      <c r="E18" s="772" t="s">
        <v>164</v>
      </c>
      <c r="F18" s="772" t="s">
        <v>165</v>
      </c>
      <c r="G18" s="772" t="s">
        <v>166</v>
      </c>
      <c r="H18" s="772" t="s">
        <v>167</v>
      </c>
      <c r="I18" s="772" t="s">
        <v>168</v>
      </c>
      <c r="J18" s="772" t="s">
        <v>169</v>
      </c>
      <c r="K18" s="772" t="s">
        <v>170</v>
      </c>
      <c r="L18" s="772" t="s">
        <v>171</v>
      </c>
      <c r="M18" s="773" t="s">
        <v>172</v>
      </c>
      <c r="N18" s="769"/>
      <c r="O18" s="767"/>
      <c r="P18" s="774"/>
      <c r="Q18" s="775" t="s">
        <v>173</v>
      </c>
      <c r="R18"/>
      <c r="S18"/>
      <c r="T18"/>
      <c r="U18"/>
      <c r="V18"/>
      <c r="W18"/>
      <c r="X18"/>
      <c r="Y18"/>
    </row>
    <row r="19" spans="1:25" ht="13.5" thickBot="1">
      <c r="A19" s="776" t="s">
        <v>174</v>
      </c>
      <c r="B19" s="803">
        <v>12293.668</v>
      </c>
      <c r="C19" s="803">
        <v>12396.350180400879</v>
      </c>
      <c r="D19" s="777">
        <v>12086.149992818097</v>
      </c>
      <c r="E19" s="777">
        <v>11603.106305993873</v>
      </c>
      <c r="F19" s="777">
        <v>11482.267355568953</v>
      </c>
      <c r="G19" s="777">
        <v>11953</v>
      </c>
      <c r="H19" s="777">
        <v>11835.808663529599</v>
      </c>
      <c r="I19" s="777">
        <v>12357.44353681061</v>
      </c>
      <c r="J19" s="779">
        <v>12414.228648418182</v>
      </c>
      <c r="K19" s="777">
        <v>12328.00888657319</v>
      </c>
      <c r="L19" s="777">
        <v>12268.883311067566</v>
      </c>
      <c r="M19" s="780">
        <v>12719.950048353872</v>
      </c>
      <c r="N19" s="769"/>
      <c r="O19" s="767"/>
      <c r="P19" s="781" t="s">
        <v>174</v>
      </c>
      <c r="Q19" s="782">
        <v>12170.057750049617</v>
      </c>
      <c r="R19"/>
      <c r="S19"/>
      <c r="T19"/>
      <c r="U19"/>
      <c r="V19"/>
      <c r="W19"/>
      <c r="X19"/>
      <c r="Y19"/>
    </row>
    <row r="20" spans="1:25" ht="13">
      <c r="A20" s="804" t="s">
        <v>179</v>
      </c>
      <c r="B20" s="805">
        <v>12386.300999999999</v>
      </c>
      <c r="C20" s="805">
        <v>12278.283069066147</v>
      </c>
      <c r="D20" s="805">
        <v>11949.087602008787</v>
      </c>
      <c r="E20" s="806">
        <v>11425.366477832513</v>
      </c>
      <c r="F20" s="806">
        <v>10861.813765366691</v>
      </c>
      <c r="G20" s="806">
        <v>11785</v>
      </c>
      <c r="H20" s="806">
        <v>12082.539061795218</v>
      </c>
      <c r="I20" s="806">
        <v>12657.339090422689</v>
      </c>
      <c r="J20" s="807">
        <v>12557.838567799301</v>
      </c>
      <c r="K20" s="806">
        <v>12510.25230430529</v>
      </c>
      <c r="L20" s="806">
        <v>12599.191885182312</v>
      </c>
      <c r="M20" s="808">
        <v>13189.330848045396</v>
      </c>
      <c r="N20" s="769"/>
      <c r="O20" s="767"/>
      <c r="P20" s="789" t="s">
        <v>179</v>
      </c>
      <c r="Q20" s="790">
        <v>12341.703778245606</v>
      </c>
      <c r="R20"/>
      <c r="S20"/>
      <c r="T20"/>
      <c r="U20"/>
      <c r="V20"/>
      <c r="W20"/>
      <c r="X20"/>
      <c r="Y20"/>
    </row>
    <row r="21" spans="1:25" ht="13">
      <c r="A21" s="791" t="s">
        <v>175</v>
      </c>
      <c r="B21" s="809">
        <v>12953.451999999999</v>
      </c>
      <c r="C21" s="809">
        <v>12955.442846668257</v>
      </c>
      <c r="D21" s="792">
        <v>12559.678894534463</v>
      </c>
      <c r="E21" s="792">
        <v>12200.715185932797</v>
      </c>
      <c r="F21" s="792">
        <v>12043.432584369706</v>
      </c>
      <c r="G21" s="792">
        <v>12461</v>
      </c>
      <c r="H21" s="792">
        <v>12377.61476700648</v>
      </c>
      <c r="I21" s="792">
        <v>13184.53468439781</v>
      </c>
      <c r="J21" s="792">
        <v>13209.827982744415</v>
      </c>
      <c r="K21" s="792">
        <v>13257.606161299784</v>
      </c>
      <c r="L21" s="792">
        <v>13488.06045421349</v>
      </c>
      <c r="M21" s="794">
        <v>13948.219326498986</v>
      </c>
      <c r="N21" s="769"/>
      <c r="O21" s="767"/>
      <c r="P21" s="789" t="s">
        <v>175</v>
      </c>
      <c r="Q21" s="795">
        <v>12893.07500798921</v>
      </c>
      <c r="R21"/>
      <c r="S21"/>
      <c r="T21"/>
      <c r="U21"/>
      <c r="V21"/>
      <c r="W21"/>
      <c r="X21"/>
      <c r="Y21"/>
    </row>
    <row r="22" spans="1:25" ht="13">
      <c r="A22" s="791" t="s">
        <v>176</v>
      </c>
      <c r="B22" s="809">
        <v>12820.403</v>
      </c>
      <c r="C22" s="809">
        <v>12812.960174322563</v>
      </c>
      <c r="D22" s="792">
        <v>12404.011122590871</v>
      </c>
      <c r="E22" s="792">
        <v>12093.68836494103</v>
      </c>
      <c r="F22" s="792">
        <v>11923.112759720469</v>
      </c>
      <c r="G22" s="792">
        <v>12340</v>
      </c>
      <c r="H22" s="792">
        <v>12218.579332235504</v>
      </c>
      <c r="I22" s="792">
        <v>13155.442783450688</v>
      </c>
      <c r="J22" s="792">
        <v>13187.221007065826</v>
      </c>
      <c r="K22" s="792">
        <v>13185.675775486045</v>
      </c>
      <c r="L22" s="792">
        <v>13410.314130675239</v>
      </c>
      <c r="M22" s="794">
        <v>13871.568263480342</v>
      </c>
      <c r="N22" s="769"/>
      <c r="O22" s="767"/>
      <c r="P22" s="789" t="s">
        <v>176</v>
      </c>
      <c r="Q22" s="795">
        <v>12777.362324998021</v>
      </c>
      <c r="R22"/>
      <c r="S22"/>
      <c r="T22"/>
      <c r="U22"/>
      <c r="V22"/>
      <c r="W22"/>
      <c r="X22"/>
      <c r="Y22"/>
    </row>
    <row r="23" spans="1:25" ht="18.5">
      <c r="A23" s="791" t="s">
        <v>177</v>
      </c>
      <c r="B23" s="809"/>
      <c r="C23" s="810"/>
      <c r="D23" s="792"/>
      <c r="E23" s="792"/>
      <c r="F23" s="792">
        <v>12115.686274509804</v>
      </c>
      <c r="G23" s="792">
        <v>13265</v>
      </c>
      <c r="H23" s="792">
        <v>14324.08</v>
      </c>
      <c r="I23" s="792"/>
      <c r="J23" s="792"/>
      <c r="K23" s="792"/>
      <c r="L23" s="792"/>
      <c r="M23" s="794"/>
      <c r="N23" s="769"/>
      <c r="O23" s="767"/>
      <c r="P23" s="789" t="s">
        <v>177</v>
      </c>
      <c r="Q23" s="795">
        <v>13124.888063427803</v>
      </c>
      <c r="R23"/>
      <c r="S23"/>
      <c r="T23" s="366"/>
      <c r="U23" s="367"/>
      <c r="V23" s="367"/>
      <c r="W23" s="367"/>
      <c r="X23" s="367"/>
      <c r="Y23"/>
    </row>
    <row r="24" spans="1:25" ht="13">
      <c r="A24" s="791" t="s">
        <v>71</v>
      </c>
      <c r="B24" s="809">
        <v>10382.365</v>
      </c>
      <c r="C24" s="809">
        <v>10554.510985315916</v>
      </c>
      <c r="D24" s="792">
        <v>10508.256746814872</v>
      </c>
      <c r="E24" s="792">
        <v>9974.3926900629413</v>
      </c>
      <c r="F24" s="792">
        <v>9676.7357563537662</v>
      </c>
      <c r="G24" s="792">
        <v>10168</v>
      </c>
      <c r="H24" s="792">
        <v>10231.011342407664</v>
      </c>
      <c r="I24" s="792">
        <v>10322.937716844957</v>
      </c>
      <c r="J24" s="792">
        <v>10515.692045277079</v>
      </c>
      <c r="K24" s="792">
        <v>10500.779806665369</v>
      </c>
      <c r="L24" s="792">
        <v>10033.162037806949</v>
      </c>
      <c r="M24" s="794">
        <v>10425.373902081596</v>
      </c>
      <c r="N24" s="769"/>
      <c r="O24" s="767"/>
      <c r="P24" s="789" t="s">
        <v>71</v>
      </c>
      <c r="Q24" s="795">
        <v>10300.833122420103</v>
      </c>
      <c r="R24"/>
      <c r="S24"/>
      <c r="T24"/>
      <c r="U24"/>
      <c r="V24"/>
      <c r="W24"/>
      <c r="X24"/>
      <c r="Y24"/>
    </row>
    <row r="25" spans="1:25" ht="13.5" thickBot="1">
      <c r="A25" s="797" t="s">
        <v>178</v>
      </c>
      <c r="B25" s="811">
        <v>13188.183000000001</v>
      </c>
      <c r="C25" s="811">
        <v>13234.41829236263</v>
      </c>
      <c r="D25" s="799">
        <v>12868.44290816252</v>
      </c>
      <c r="E25" s="799">
        <v>12394.03887979182</v>
      </c>
      <c r="F25" s="799">
        <v>12244.396919750789</v>
      </c>
      <c r="G25" s="799">
        <v>12579</v>
      </c>
      <c r="H25" s="799">
        <v>12568.820974865377</v>
      </c>
      <c r="I25" s="792">
        <v>12894.875569157652</v>
      </c>
      <c r="J25" s="792">
        <v>13049.577112784067</v>
      </c>
      <c r="K25" s="799">
        <v>13089.158608739113</v>
      </c>
      <c r="L25" s="799">
        <v>13055.204323581807</v>
      </c>
      <c r="M25" s="800">
        <v>13341.939160902748</v>
      </c>
      <c r="N25" s="769"/>
      <c r="O25" s="767"/>
      <c r="P25" s="801" t="s">
        <v>178</v>
      </c>
      <c r="Q25" s="802">
        <v>12892.589567786512</v>
      </c>
      <c r="R25"/>
      <c r="S25"/>
      <c r="T25"/>
      <c r="U25"/>
      <c r="V25"/>
      <c r="W25"/>
      <c r="X25"/>
      <c r="Y25"/>
    </row>
    <row r="26" spans="1:25" ht="13">
      <c r="A26" s="763"/>
      <c r="B26" s="763"/>
      <c r="C26" s="763"/>
      <c r="D26" s="763"/>
      <c r="E26" s="763"/>
      <c r="F26" s="763"/>
      <c r="G26" s="763"/>
      <c r="H26" s="763"/>
      <c r="I26" s="763"/>
      <c r="J26" s="763"/>
      <c r="K26" s="763"/>
      <c r="L26" s="763"/>
      <c r="M26" s="763"/>
      <c r="N26" s="763"/>
      <c r="O26" s="763"/>
      <c r="P26" s="763"/>
      <c r="Q26" s="763"/>
      <c r="R26"/>
      <c r="S26"/>
      <c r="T26"/>
      <c r="U26"/>
      <c r="V26"/>
      <c r="W26"/>
      <c r="X26"/>
      <c r="Y26"/>
    </row>
    <row r="27" spans="1:25" ht="16" thickBot="1">
      <c r="A27" s="766">
        <v>2021</v>
      </c>
      <c r="B27" s="767"/>
      <c r="C27" s="767"/>
      <c r="D27" s="767"/>
      <c r="E27" s="767"/>
      <c r="F27" s="767"/>
      <c r="G27" s="767"/>
      <c r="H27" s="767"/>
      <c r="I27" s="767"/>
      <c r="J27" s="767"/>
      <c r="K27" s="767"/>
      <c r="L27" s="768" t="s">
        <v>160</v>
      </c>
      <c r="M27" s="767"/>
      <c r="N27" s="769"/>
      <c r="O27" s="767"/>
      <c r="P27" s="770">
        <v>2021</v>
      </c>
      <c r="Q27" s="767"/>
      <c r="R27"/>
      <c r="S27"/>
      <c r="T27"/>
      <c r="U27"/>
      <c r="V27"/>
      <c r="W27"/>
      <c r="X27"/>
      <c r="Y27"/>
    </row>
    <row r="28" spans="1:25" ht="13.5" thickBot="1">
      <c r="A28" s="771"/>
      <c r="B28" s="772" t="s">
        <v>161</v>
      </c>
      <c r="C28" s="772" t="s">
        <v>162</v>
      </c>
      <c r="D28" s="772" t="s">
        <v>163</v>
      </c>
      <c r="E28" s="772" t="s">
        <v>164</v>
      </c>
      <c r="F28" s="772" t="s">
        <v>165</v>
      </c>
      <c r="G28" s="772" t="s">
        <v>166</v>
      </c>
      <c r="H28" s="772" t="s">
        <v>167</v>
      </c>
      <c r="I28" s="772" t="s">
        <v>168</v>
      </c>
      <c r="J28" s="772" t="s">
        <v>169</v>
      </c>
      <c r="K28" s="772" t="s">
        <v>170</v>
      </c>
      <c r="L28" s="772" t="s">
        <v>171</v>
      </c>
      <c r="M28" s="773" t="s">
        <v>172</v>
      </c>
      <c r="N28" s="769"/>
      <c r="O28" s="767"/>
      <c r="P28" s="774"/>
      <c r="Q28" s="775" t="s">
        <v>173</v>
      </c>
      <c r="R28"/>
      <c r="S28"/>
      <c r="T28"/>
      <c r="U28"/>
      <c r="V28"/>
      <c r="W28"/>
      <c r="X28"/>
      <c r="Y28"/>
    </row>
    <row r="29" spans="1:25" ht="13.5" thickBot="1">
      <c r="A29" s="776" t="s">
        <v>174</v>
      </c>
      <c r="B29" s="803">
        <v>13099.017951399237</v>
      </c>
      <c r="C29" s="803">
        <v>13307.78858635882</v>
      </c>
      <c r="D29" s="777">
        <v>13238.317612811576</v>
      </c>
      <c r="E29" s="777">
        <v>13807.347551681361</v>
      </c>
      <c r="F29" s="777">
        <v>13948.773938291319</v>
      </c>
      <c r="G29" s="777">
        <v>14461.00340152424</v>
      </c>
      <c r="H29" s="777">
        <v>14343.144813044266</v>
      </c>
      <c r="I29" s="777">
        <v>15088.936100433839</v>
      </c>
      <c r="J29" s="779">
        <v>15249.008715386459</v>
      </c>
      <c r="K29" s="777">
        <v>17001.030199930741</v>
      </c>
      <c r="L29" s="777">
        <v>18199.614553757132</v>
      </c>
      <c r="M29" s="780">
        <v>18385.488024567923</v>
      </c>
      <c r="N29" s="769"/>
      <c r="O29" s="767"/>
      <c r="P29" s="781" t="s">
        <v>174</v>
      </c>
      <c r="Q29" s="782">
        <v>15034.347753900318</v>
      </c>
      <c r="R29"/>
      <c r="S29"/>
      <c r="T29"/>
      <c r="U29"/>
      <c r="V29"/>
      <c r="W29"/>
      <c r="X29"/>
      <c r="Y29"/>
    </row>
    <row r="30" spans="1:25" ht="13">
      <c r="A30" s="804" t="s">
        <v>179</v>
      </c>
      <c r="B30" s="805">
        <v>12962.478179218298</v>
      </c>
      <c r="C30" s="805">
        <v>12712.047174603171</v>
      </c>
      <c r="D30" s="805">
        <v>12872.168801775142</v>
      </c>
      <c r="E30" s="806">
        <v>13794.42593030492</v>
      </c>
      <c r="F30" s="806">
        <v>13139.682053775745</v>
      </c>
      <c r="G30" s="806">
        <v>13972.332217347279</v>
      </c>
      <c r="H30" s="806">
        <v>13869.347861369399</v>
      </c>
      <c r="I30" s="806">
        <v>14859.192772334292</v>
      </c>
      <c r="J30" s="807">
        <v>15736.035718119369</v>
      </c>
      <c r="K30" s="806">
        <v>17510.500637738332</v>
      </c>
      <c r="L30" s="806">
        <v>19165.098770465484</v>
      </c>
      <c r="M30" s="808">
        <v>17914.420099009905</v>
      </c>
      <c r="N30" s="769"/>
      <c r="O30" s="767"/>
      <c r="P30" s="789" t="s">
        <v>179</v>
      </c>
      <c r="Q30" s="790">
        <v>15938.483131201114</v>
      </c>
      <c r="R30"/>
      <c r="S30"/>
      <c r="T30"/>
      <c r="U30"/>
      <c r="V30"/>
      <c r="W30"/>
      <c r="X30"/>
      <c r="Y30"/>
    </row>
    <row r="31" spans="1:25" ht="13">
      <c r="A31" s="791" t="s">
        <v>175</v>
      </c>
      <c r="B31" s="809">
        <v>14233.837381686944</v>
      </c>
      <c r="C31" s="809">
        <v>14350.900896684501</v>
      </c>
      <c r="D31" s="792">
        <v>14067.897655256656</v>
      </c>
      <c r="E31" s="792">
        <v>14670.253576655356</v>
      </c>
      <c r="F31" s="792">
        <v>14787.481530115097</v>
      </c>
      <c r="G31" s="792">
        <v>15275.210714213275</v>
      </c>
      <c r="H31" s="792">
        <v>15363.861791104631</v>
      </c>
      <c r="I31" s="792">
        <v>16350.848780182399</v>
      </c>
      <c r="J31" s="792">
        <v>16599.245092558744</v>
      </c>
      <c r="K31" s="792">
        <v>18726.47766076864</v>
      </c>
      <c r="L31" s="792">
        <v>19905.235984883784</v>
      </c>
      <c r="M31" s="794">
        <v>20067.911354433712</v>
      </c>
      <c r="N31" s="769"/>
      <c r="O31" s="767"/>
      <c r="P31" s="789" t="s">
        <v>175</v>
      </c>
      <c r="Q31" s="795">
        <v>16145.77271971192</v>
      </c>
      <c r="R31"/>
      <c r="S31"/>
      <c r="T31"/>
      <c r="U31"/>
      <c r="V31"/>
      <c r="W31"/>
      <c r="X31"/>
      <c r="Y31"/>
    </row>
    <row r="32" spans="1:25" ht="13">
      <c r="A32" s="791" t="s">
        <v>176</v>
      </c>
      <c r="B32" s="809">
        <v>14226.385547626593</v>
      </c>
      <c r="C32" s="809">
        <v>14299.191515290229</v>
      </c>
      <c r="D32" s="792">
        <v>13991.300512971718</v>
      </c>
      <c r="E32" s="792">
        <v>14655.922859268447</v>
      </c>
      <c r="F32" s="792">
        <v>14814.46153340644</v>
      </c>
      <c r="G32" s="792">
        <v>15261.833099361414</v>
      </c>
      <c r="H32" s="792">
        <v>15336.715000402453</v>
      </c>
      <c r="I32" s="792">
        <v>16332.579232026799</v>
      </c>
      <c r="J32" s="792">
        <v>16579.883460903056</v>
      </c>
      <c r="K32" s="792">
        <v>18784.163621146959</v>
      </c>
      <c r="L32" s="792">
        <v>19784.228158990474</v>
      </c>
      <c r="M32" s="794">
        <v>19685.637978475796</v>
      </c>
      <c r="N32" s="769"/>
      <c r="O32" s="767"/>
      <c r="P32" s="789" t="s">
        <v>176</v>
      </c>
      <c r="Q32" s="795">
        <v>15822.043041911318</v>
      </c>
      <c r="R32"/>
      <c r="S32"/>
      <c r="T32"/>
      <c r="U32"/>
      <c r="V32"/>
      <c r="W32"/>
      <c r="X32"/>
      <c r="Y32"/>
    </row>
    <row r="33" spans="1:25" ht="13">
      <c r="A33" s="791" t="s">
        <v>177</v>
      </c>
      <c r="B33" s="809"/>
      <c r="C33" s="810"/>
      <c r="D33" s="792"/>
      <c r="E33" s="792"/>
      <c r="F33" s="792"/>
      <c r="G33" s="792"/>
      <c r="H33" s="792"/>
      <c r="I33" s="792"/>
      <c r="J33" s="792"/>
      <c r="K33" s="792"/>
      <c r="L33" s="792"/>
      <c r="M33" s="794"/>
      <c r="N33" s="769"/>
      <c r="O33" s="767"/>
      <c r="P33" s="789" t="s">
        <v>177</v>
      </c>
      <c r="Q33" s="795">
        <v>17630.247312702155</v>
      </c>
      <c r="R33"/>
      <c r="S33"/>
      <c r="T33"/>
      <c r="U33"/>
      <c r="V33"/>
      <c r="W33"/>
      <c r="X33"/>
      <c r="Y33"/>
    </row>
    <row r="34" spans="1:25" ht="13">
      <c r="A34" s="791" t="s">
        <v>71</v>
      </c>
      <c r="B34" s="809">
        <v>10785.338573682167</v>
      </c>
      <c r="C34" s="809">
        <v>11016.617874284919</v>
      </c>
      <c r="D34" s="792">
        <v>11437.705938088196</v>
      </c>
      <c r="E34" s="792">
        <v>11725.521266017138</v>
      </c>
      <c r="F34" s="792">
        <v>11981.721187626732</v>
      </c>
      <c r="G34" s="792">
        <v>12387.476553330009</v>
      </c>
      <c r="H34" s="792">
        <v>12317.245513392614</v>
      </c>
      <c r="I34" s="792">
        <v>12540.109883888001</v>
      </c>
      <c r="J34" s="792">
        <v>12878.83435312495</v>
      </c>
      <c r="K34" s="792">
        <v>14239.55711691917</v>
      </c>
      <c r="L34" s="792">
        <v>15687.582852889065</v>
      </c>
      <c r="M34" s="794">
        <v>15856.862387184667</v>
      </c>
      <c r="N34" s="769"/>
      <c r="O34" s="767"/>
      <c r="P34" s="789" t="s">
        <v>71</v>
      </c>
      <c r="Q34" s="795">
        <v>12932.241067353638</v>
      </c>
      <c r="R34"/>
      <c r="S34"/>
      <c r="T34"/>
      <c r="U34"/>
      <c r="V34"/>
      <c r="W34"/>
      <c r="X34"/>
      <c r="Y34"/>
    </row>
    <row r="35" spans="1:25" ht="13.5" thickBot="1">
      <c r="A35" s="797" t="s">
        <v>178</v>
      </c>
      <c r="B35" s="811">
        <v>13610.506172235782</v>
      </c>
      <c r="C35" s="811">
        <v>13809.675623791112</v>
      </c>
      <c r="D35" s="799">
        <v>13711.642486022662</v>
      </c>
      <c r="E35" s="799">
        <v>14163.993257034979</v>
      </c>
      <c r="F35" s="799">
        <v>14239.310346798155</v>
      </c>
      <c r="G35" s="799">
        <v>14632.573842803024</v>
      </c>
      <c r="H35" s="799">
        <v>14730.458329960993</v>
      </c>
      <c r="I35" s="792">
        <v>15347.847998544932</v>
      </c>
      <c r="J35" s="792">
        <v>15688.694727641208</v>
      </c>
      <c r="K35" s="799">
        <v>17761.804158884457</v>
      </c>
      <c r="L35" s="799">
        <v>18883.179797492216</v>
      </c>
      <c r="M35" s="800">
        <v>18932.073880029395</v>
      </c>
      <c r="N35" s="769"/>
      <c r="O35" s="767"/>
      <c r="P35" s="801" t="s">
        <v>178</v>
      </c>
      <c r="Q35" s="802">
        <v>15464.407576145763</v>
      </c>
      <c r="R35"/>
      <c r="S35"/>
      <c r="T35"/>
      <c r="U35"/>
      <c r="V35"/>
      <c r="W35"/>
      <c r="X35"/>
      <c r="Y35"/>
    </row>
    <row r="36" spans="1:25" ht="13">
      <c r="A36" s="812"/>
      <c r="B36" s="813"/>
      <c r="C36" s="813"/>
      <c r="D36" s="814"/>
      <c r="E36" s="814"/>
      <c r="F36" s="814"/>
      <c r="G36" s="814"/>
      <c r="H36" s="814"/>
      <c r="I36" s="814"/>
      <c r="J36" s="814"/>
      <c r="K36" s="814"/>
      <c r="L36" s="814"/>
      <c r="M36" s="814"/>
      <c r="N36" s="814"/>
      <c r="O36" s="812"/>
      <c r="P36" s="812"/>
      <c r="Q36" s="814"/>
      <c r="R36"/>
      <c r="S36"/>
      <c r="T36"/>
      <c r="U36"/>
      <c r="V36"/>
      <c r="W36"/>
      <c r="X36"/>
      <c r="Y36"/>
    </row>
    <row r="37" spans="1:25" ht="16" thickBot="1">
      <c r="A37" s="766">
        <v>2022</v>
      </c>
      <c r="B37" s="767"/>
      <c r="C37" s="767"/>
      <c r="D37" s="767"/>
      <c r="E37" s="767"/>
      <c r="F37" s="767"/>
      <c r="G37" s="767"/>
      <c r="H37" s="767"/>
      <c r="I37" s="767"/>
      <c r="J37" s="767"/>
      <c r="K37" s="767"/>
      <c r="L37" s="768" t="s">
        <v>160</v>
      </c>
      <c r="M37" s="767"/>
      <c r="N37" s="769"/>
      <c r="O37" s="767"/>
      <c r="P37" s="770">
        <v>2022</v>
      </c>
      <c r="Q37" s="767"/>
      <c r="R37"/>
      <c r="S37"/>
      <c r="T37"/>
      <c r="U37"/>
      <c r="V37"/>
      <c r="W37"/>
      <c r="X37"/>
      <c r="Y37"/>
    </row>
    <row r="38" spans="1:25" ht="13.5" thickBot="1">
      <c r="A38" s="771"/>
      <c r="B38" s="772" t="s">
        <v>161</v>
      </c>
      <c r="C38" s="772" t="s">
        <v>162</v>
      </c>
      <c r="D38" s="772" t="s">
        <v>163</v>
      </c>
      <c r="E38" s="772" t="s">
        <v>164</v>
      </c>
      <c r="F38" s="772" t="s">
        <v>165</v>
      </c>
      <c r="G38" s="772" t="s">
        <v>166</v>
      </c>
      <c r="H38" s="772" t="s">
        <v>167</v>
      </c>
      <c r="I38" s="772" t="s">
        <v>168</v>
      </c>
      <c r="J38" s="772" t="s">
        <v>169</v>
      </c>
      <c r="K38" s="772" t="s">
        <v>170</v>
      </c>
      <c r="L38" s="772" t="s">
        <v>171</v>
      </c>
      <c r="M38" s="773" t="s">
        <v>172</v>
      </c>
      <c r="N38" s="769"/>
      <c r="O38" s="767"/>
      <c r="P38" s="774"/>
      <c r="Q38" s="775" t="s">
        <v>173</v>
      </c>
      <c r="R38"/>
      <c r="S38"/>
      <c r="T38"/>
      <c r="U38"/>
      <c r="V38"/>
      <c r="W38"/>
      <c r="X38"/>
      <c r="Y38"/>
    </row>
    <row r="39" spans="1:25" ht="13.5" thickBot="1">
      <c r="A39" s="776" t="s">
        <v>174</v>
      </c>
      <c r="B39" s="803">
        <v>18584.854388058142</v>
      </c>
      <c r="C39" s="803">
        <v>19061.640628288158</v>
      </c>
      <c r="D39" s="777">
        <v>20294.215163541841</v>
      </c>
      <c r="E39" s="777">
        <v>22382.152265751229</v>
      </c>
      <c r="F39" s="777">
        <v>22663.607295143924</v>
      </c>
      <c r="G39" s="777">
        <v>21656.265224664887</v>
      </c>
      <c r="H39" s="777">
        <v>21088.130947012589</v>
      </c>
      <c r="I39" s="777">
        <v>22044.5596048351</v>
      </c>
      <c r="J39" s="779">
        <v>21476.807399744433</v>
      </c>
      <c r="K39" s="777">
        <v>21433.759411596424</v>
      </c>
      <c r="L39" s="777">
        <v>21571.849524913901</v>
      </c>
      <c r="M39" s="780">
        <v>21038.488245919187</v>
      </c>
      <c r="N39" s="769"/>
      <c r="O39" s="767"/>
      <c r="P39" s="781" t="s">
        <v>174</v>
      </c>
      <c r="Q39" s="782">
        <v>21146.943097893545</v>
      </c>
      <c r="R39"/>
      <c r="S39"/>
      <c r="T39"/>
      <c r="U39"/>
      <c r="V39"/>
      <c r="W39"/>
      <c r="X39"/>
      <c r="Y39"/>
    </row>
    <row r="40" spans="1:25" ht="13">
      <c r="A40" s="804" t="s">
        <v>179</v>
      </c>
      <c r="B40" s="805">
        <v>19401.189317269065</v>
      </c>
      <c r="C40" s="805">
        <v>18768.122079575594</v>
      </c>
      <c r="D40" s="805">
        <v>20782.536703677448</v>
      </c>
      <c r="E40" s="806">
        <v>22056.544408675029</v>
      </c>
      <c r="F40" s="806">
        <v>22834.880977831774</v>
      </c>
      <c r="G40" s="806">
        <v>20966.741574155654</v>
      </c>
      <c r="H40" s="806">
        <v>21492.117598290595</v>
      </c>
      <c r="I40" s="806">
        <v>21379.114258023514</v>
      </c>
      <c r="J40" s="807">
        <v>20572.334556962032</v>
      </c>
      <c r="K40" s="806">
        <v>21724.374225941425</v>
      </c>
      <c r="L40" s="806">
        <v>21527.750189069422</v>
      </c>
      <c r="M40" s="808">
        <v>20432.466808866593</v>
      </c>
      <c r="N40" s="769"/>
      <c r="O40" s="767"/>
      <c r="P40" s="789" t="s">
        <v>179</v>
      </c>
      <c r="Q40" s="790">
        <v>21131.820292193279</v>
      </c>
      <c r="R40"/>
      <c r="S40"/>
      <c r="T40"/>
      <c r="U40"/>
      <c r="V40"/>
      <c r="W40"/>
      <c r="X40"/>
      <c r="Y40"/>
    </row>
    <row r="41" spans="1:25" ht="13">
      <c r="A41" s="791" t="s">
        <v>175</v>
      </c>
      <c r="B41" s="809">
        <v>20010.993899012225</v>
      </c>
      <c r="C41" s="809">
        <v>20140.861353409993</v>
      </c>
      <c r="D41" s="792">
        <v>21320.985832864666</v>
      </c>
      <c r="E41" s="792">
        <v>23446.717787287645</v>
      </c>
      <c r="F41" s="792">
        <v>23578.051392670604</v>
      </c>
      <c r="G41" s="792">
        <v>22205.923722522413</v>
      </c>
      <c r="H41" s="792">
        <v>21722.775052540324</v>
      </c>
      <c r="I41" s="792">
        <v>23070.88250705961</v>
      </c>
      <c r="J41" s="792">
        <v>22429.185356400634</v>
      </c>
      <c r="K41" s="792">
        <v>22448.55051623697</v>
      </c>
      <c r="L41" s="792">
        <v>22643.496047776483</v>
      </c>
      <c r="M41" s="794">
        <v>22324.272786059049</v>
      </c>
      <c r="N41" s="769"/>
      <c r="O41" s="767"/>
      <c r="P41" s="789" t="s">
        <v>175</v>
      </c>
      <c r="Q41" s="795">
        <v>22130.496449450027</v>
      </c>
      <c r="R41"/>
      <c r="S41"/>
      <c r="T41"/>
      <c r="U41"/>
      <c r="V41"/>
      <c r="W41"/>
      <c r="X41"/>
      <c r="Y41"/>
    </row>
    <row r="42" spans="1:25" ht="13">
      <c r="A42" s="791" t="s">
        <v>176</v>
      </c>
      <c r="B42" s="809">
        <v>19889.952702294664</v>
      </c>
      <c r="C42" s="809">
        <v>20037.260203017402</v>
      </c>
      <c r="D42" s="792">
        <v>21181.469379763694</v>
      </c>
      <c r="E42" s="792">
        <v>23363.726507028186</v>
      </c>
      <c r="F42" s="792">
        <v>23471.641482074712</v>
      </c>
      <c r="G42" s="792">
        <v>21994.754754913643</v>
      </c>
      <c r="H42" s="792">
        <v>21590.825167465628</v>
      </c>
      <c r="I42" s="792">
        <v>23059.213900400511</v>
      </c>
      <c r="J42" s="792">
        <v>22254.528152330178</v>
      </c>
      <c r="K42" s="792">
        <v>22275.832773395356</v>
      </c>
      <c r="L42" s="792">
        <v>22556.405335094471</v>
      </c>
      <c r="M42" s="794">
        <v>22155.369286920275</v>
      </c>
      <c r="N42" s="769"/>
      <c r="O42" s="767"/>
      <c r="P42" s="789" t="s">
        <v>176</v>
      </c>
      <c r="Q42" s="795">
        <v>22011.123591202388</v>
      </c>
      <c r="R42"/>
      <c r="S42"/>
      <c r="T42"/>
      <c r="U42"/>
      <c r="V42"/>
      <c r="W42"/>
      <c r="X42"/>
      <c r="Y42"/>
    </row>
    <row r="43" spans="1:25" ht="13">
      <c r="A43" s="791" t="s">
        <v>177</v>
      </c>
      <c r="B43" s="809">
        <v>20454.892849816846</v>
      </c>
      <c r="C43" s="810">
        <v>20559.71187588152</v>
      </c>
      <c r="D43" s="792">
        <v>20899.265924448879</v>
      </c>
      <c r="E43" s="792">
        <v>23581.943971962621</v>
      </c>
      <c r="F43" s="792">
        <v>22456.551348314606</v>
      </c>
      <c r="G43" s="792">
        <v>22205.815877358491</v>
      </c>
      <c r="H43" s="792">
        <v>21518.989357326474</v>
      </c>
      <c r="I43" s="792">
        <v>23347.212827832293</v>
      </c>
      <c r="J43" s="792">
        <v>22243.821111111116</v>
      </c>
      <c r="K43" s="792">
        <v>22911.379073203494</v>
      </c>
      <c r="L43" s="792">
        <v>23298.260685224843</v>
      </c>
      <c r="M43" s="794">
        <v>22899.219529267291</v>
      </c>
      <c r="N43" s="769"/>
      <c r="O43" s="767"/>
      <c r="P43" s="789" t="s">
        <v>177</v>
      </c>
      <c r="Q43" s="795">
        <v>22336.312401402276</v>
      </c>
      <c r="R43"/>
      <c r="S43"/>
      <c r="T43"/>
      <c r="U43"/>
      <c r="V43"/>
      <c r="W43"/>
      <c r="X43"/>
      <c r="Y43"/>
    </row>
    <row r="44" spans="1:25" ht="13">
      <c r="A44" s="791" t="s">
        <v>71</v>
      </c>
      <c r="B44" s="809">
        <v>16087.763628046439</v>
      </c>
      <c r="C44" s="809">
        <v>17004.010735069442</v>
      </c>
      <c r="D44" s="792">
        <v>18474.268671365007</v>
      </c>
      <c r="E44" s="792">
        <v>20619.789194257672</v>
      </c>
      <c r="F44" s="792">
        <v>20955.60875576234</v>
      </c>
      <c r="G44" s="792">
        <v>20182.214020862299</v>
      </c>
      <c r="H44" s="792">
        <v>19682.23133569759</v>
      </c>
      <c r="I44" s="792">
        <v>20147.570973449489</v>
      </c>
      <c r="J44" s="792">
        <v>19657.770631185635</v>
      </c>
      <c r="K44" s="792">
        <v>19667.452867756623</v>
      </c>
      <c r="L44" s="792">
        <v>19512.792353524215</v>
      </c>
      <c r="M44" s="794">
        <v>18476.577222349944</v>
      </c>
      <c r="N44" s="769"/>
      <c r="O44" s="767"/>
      <c r="P44" s="789" t="s">
        <v>71</v>
      </c>
      <c r="Q44" s="795">
        <v>19244.464191906805</v>
      </c>
      <c r="R44"/>
      <c r="S44"/>
      <c r="T44"/>
      <c r="U44"/>
      <c r="V44"/>
      <c r="W44"/>
      <c r="X44"/>
      <c r="Y44"/>
    </row>
    <row r="45" spans="1:25" ht="13.5" thickBot="1">
      <c r="A45" s="797" t="s">
        <v>178</v>
      </c>
      <c r="B45" s="811">
        <v>19149.031229228254</v>
      </c>
      <c r="C45" s="811">
        <v>19446.977351080182</v>
      </c>
      <c r="D45" s="799">
        <v>20484.085926672087</v>
      </c>
      <c r="E45" s="799">
        <v>22520.242820348958</v>
      </c>
      <c r="F45" s="799">
        <v>22830.803313989683</v>
      </c>
      <c r="G45" s="799">
        <v>22293.666038117477</v>
      </c>
      <c r="H45" s="799">
        <v>21897.774611800665</v>
      </c>
      <c r="I45" s="799">
        <v>22707.096961756262</v>
      </c>
      <c r="J45" s="799">
        <v>22566.668967340411</v>
      </c>
      <c r="K45" s="799">
        <v>22477.99052132506</v>
      </c>
      <c r="L45" s="799">
        <v>22579.081280691324</v>
      </c>
      <c r="M45" s="800">
        <v>22462.280980177467</v>
      </c>
      <c r="N45" s="769"/>
      <c r="O45" s="767"/>
      <c r="P45" s="801" t="s">
        <v>178</v>
      </c>
      <c r="Q45" s="802">
        <v>21834.185551773837</v>
      </c>
      <c r="R45"/>
      <c r="S45"/>
      <c r="T45"/>
      <c r="U45"/>
      <c r="V45"/>
      <c r="W45"/>
      <c r="X45"/>
      <c r="Y45"/>
    </row>
    <row r="46" spans="1:25" ht="13">
      <c r="A46" s="812"/>
      <c r="B46" s="813"/>
      <c r="C46" s="813"/>
      <c r="D46" s="814"/>
      <c r="E46" s="814"/>
      <c r="F46" s="814"/>
      <c r="G46" s="814"/>
      <c r="H46" s="814"/>
      <c r="I46" s="814"/>
      <c r="J46" s="814"/>
      <c r="K46" s="814"/>
      <c r="L46" s="814"/>
      <c r="M46" s="814"/>
      <c r="N46" s="814"/>
      <c r="O46" s="812"/>
      <c r="P46" s="812"/>
      <c r="Q46" s="814"/>
      <c r="R46"/>
      <c r="S46"/>
      <c r="T46"/>
      <c r="U46"/>
      <c r="V46"/>
      <c r="W46"/>
      <c r="X46"/>
      <c r="Y46"/>
    </row>
    <row r="47" spans="1:25" ht="16" thickBot="1">
      <c r="A47" s="766">
        <v>2023</v>
      </c>
      <c r="B47" s="767"/>
      <c r="C47" s="767"/>
      <c r="D47" s="767"/>
      <c r="E47" s="767"/>
      <c r="F47" s="767"/>
      <c r="G47" s="767"/>
      <c r="H47" s="767"/>
      <c r="I47" s="767"/>
      <c r="J47" s="767"/>
      <c r="K47" s="767"/>
      <c r="L47" s="768" t="s">
        <v>160</v>
      </c>
      <c r="M47" s="767"/>
      <c r="N47" s="769"/>
      <c r="O47" s="767"/>
      <c r="P47" s="770">
        <v>2023</v>
      </c>
      <c r="Q47" s="767"/>
      <c r="R47"/>
      <c r="S47"/>
      <c r="T47"/>
      <c r="U47"/>
      <c r="V47"/>
      <c r="W47"/>
      <c r="X47"/>
      <c r="Y47"/>
    </row>
    <row r="48" spans="1:25" ht="13.5" thickBot="1">
      <c r="A48" s="771"/>
      <c r="B48" s="772" t="s">
        <v>161</v>
      </c>
      <c r="C48" s="772" t="s">
        <v>162</v>
      </c>
      <c r="D48" s="772" t="s">
        <v>163</v>
      </c>
      <c r="E48" s="772" t="s">
        <v>164</v>
      </c>
      <c r="F48" s="772" t="s">
        <v>165</v>
      </c>
      <c r="G48" s="772" t="s">
        <v>166</v>
      </c>
      <c r="H48" s="772" t="s">
        <v>167</v>
      </c>
      <c r="I48" s="772" t="s">
        <v>168</v>
      </c>
      <c r="J48" s="772" t="s">
        <v>169</v>
      </c>
      <c r="K48" s="772" t="s">
        <v>170</v>
      </c>
      <c r="L48" s="772" t="s">
        <v>171</v>
      </c>
      <c r="M48" s="773" t="s">
        <v>172</v>
      </c>
      <c r="N48" s="769"/>
      <c r="O48" s="767"/>
      <c r="P48" s="774"/>
      <c r="Q48" s="775" t="s">
        <v>173</v>
      </c>
      <c r="R48"/>
      <c r="S48"/>
      <c r="T48"/>
      <c r="U48"/>
      <c r="V48"/>
      <c r="W48"/>
      <c r="X48"/>
      <c r="Y48"/>
    </row>
    <row r="49" spans="1:25" ht="13.5" thickBot="1">
      <c r="A49" s="776" t="s">
        <v>174</v>
      </c>
      <c r="B49" s="803">
        <v>21113.225698078619</v>
      </c>
      <c r="C49" s="803">
        <v>21133.022636622503</v>
      </c>
      <c r="D49" s="777">
        <v>21391.20934895322</v>
      </c>
      <c r="E49" s="777">
        <v>21126.907901987786</v>
      </c>
      <c r="F49" s="777">
        <v>20923.526579664358</v>
      </c>
      <c r="G49" s="777">
        <v>20342.061598834774</v>
      </c>
      <c r="H49" s="777">
        <v>19109.973592695493</v>
      </c>
      <c r="I49" s="777">
        <v>19482.491025271316</v>
      </c>
      <c r="J49" s="779">
        <v>19327.058117667704</v>
      </c>
      <c r="K49" s="777">
        <v>19585.976704425364</v>
      </c>
      <c r="L49" s="777">
        <v>19148.954848627371</v>
      </c>
      <c r="M49" s="780">
        <v>18893.625655274001</v>
      </c>
      <c r="N49" s="769"/>
      <c r="O49" s="767"/>
      <c r="P49" s="781" t="s">
        <v>174</v>
      </c>
      <c r="Q49" s="782">
        <v>20193.550678840515</v>
      </c>
      <c r="R49"/>
      <c r="S49"/>
      <c r="T49"/>
      <c r="U49"/>
      <c r="V49"/>
      <c r="W49"/>
      <c r="X49"/>
      <c r="Y49"/>
    </row>
    <row r="50" spans="1:25" ht="13">
      <c r="A50" s="804" t="s">
        <v>179</v>
      </c>
      <c r="B50" s="805">
        <v>21684.82397036719</v>
      </c>
      <c r="C50" s="805">
        <v>20485.854337762528</v>
      </c>
      <c r="D50" s="805">
        <v>21056.743400673393</v>
      </c>
      <c r="E50" s="806">
        <v>20974.003050570958</v>
      </c>
      <c r="F50" s="806">
        <v>20478.912293577985</v>
      </c>
      <c r="G50" s="806">
        <v>19990.600469845725</v>
      </c>
      <c r="H50" s="806">
        <v>17992.105532591406</v>
      </c>
      <c r="I50" s="806">
        <v>19397.045700770854</v>
      </c>
      <c r="J50" s="807">
        <v>18632.073973544979</v>
      </c>
      <c r="K50" s="806">
        <v>19593.33926387316</v>
      </c>
      <c r="L50" s="806">
        <v>17536.260823665889</v>
      </c>
      <c r="M50" s="808">
        <v>19175.371596701651</v>
      </c>
      <c r="N50" s="769"/>
      <c r="O50" s="767"/>
      <c r="P50" s="789" t="s">
        <v>179</v>
      </c>
      <c r="Q50" s="790">
        <v>20003.798174484822</v>
      </c>
      <c r="R50"/>
      <c r="S50"/>
      <c r="T50"/>
      <c r="U50"/>
      <c r="V50"/>
      <c r="W50"/>
      <c r="X50"/>
      <c r="Y50"/>
    </row>
    <row r="51" spans="1:25" ht="13">
      <c r="A51" s="791" t="s">
        <v>175</v>
      </c>
      <c r="B51" s="809">
        <v>22264.476831858501</v>
      </c>
      <c r="C51" s="809">
        <v>22312.209286400306</v>
      </c>
      <c r="D51" s="792">
        <v>22437.777668006733</v>
      </c>
      <c r="E51" s="792">
        <v>22237.232778004531</v>
      </c>
      <c r="F51" s="792">
        <v>21693.014946407497</v>
      </c>
      <c r="G51" s="792">
        <v>21065.189361773882</v>
      </c>
      <c r="H51" s="792">
        <v>19974.546676439837</v>
      </c>
      <c r="I51" s="792">
        <v>20598.774383170072</v>
      </c>
      <c r="J51" s="792">
        <v>20366.589822883911</v>
      </c>
      <c r="K51" s="792">
        <v>21013.993150494593</v>
      </c>
      <c r="L51" s="792">
        <v>20702.873068001474</v>
      </c>
      <c r="M51" s="794">
        <v>20637.766927362009</v>
      </c>
      <c r="N51" s="769"/>
      <c r="O51" s="767"/>
      <c r="P51" s="789" t="s">
        <v>175</v>
      </c>
      <c r="Q51" s="795">
        <v>21349.602116661896</v>
      </c>
      <c r="R51"/>
      <c r="S51"/>
      <c r="T51"/>
      <c r="U51"/>
      <c r="V51"/>
      <c r="W51"/>
      <c r="X51"/>
      <c r="Y51"/>
    </row>
    <row r="52" spans="1:25" ht="13">
      <c r="A52" s="791" t="s">
        <v>176</v>
      </c>
      <c r="B52" s="809">
        <v>22073.808683015875</v>
      </c>
      <c r="C52" s="809">
        <v>21960.126879269967</v>
      </c>
      <c r="D52" s="792">
        <v>22213.400252881042</v>
      </c>
      <c r="E52" s="792">
        <v>21943.388504524239</v>
      </c>
      <c r="F52" s="792">
        <v>21619.053625106284</v>
      </c>
      <c r="G52" s="792">
        <v>20852.966224975258</v>
      </c>
      <c r="H52" s="792">
        <v>19427.175514057097</v>
      </c>
      <c r="I52" s="792">
        <v>20325.087693830887</v>
      </c>
      <c r="J52" s="792">
        <v>20033.536719171403</v>
      </c>
      <c r="K52" s="792">
        <v>20712.259190878805</v>
      </c>
      <c r="L52" s="792">
        <v>20421.443342916962</v>
      </c>
      <c r="M52" s="794">
        <v>20277.945407199724</v>
      </c>
      <c r="N52" s="769"/>
      <c r="O52" s="767"/>
      <c r="P52" s="789" t="s">
        <v>176</v>
      </c>
      <c r="Q52" s="795">
        <v>21109.986302408659</v>
      </c>
      <c r="R52"/>
      <c r="S52"/>
      <c r="T52"/>
      <c r="U52"/>
      <c r="V52"/>
      <c r="W52"/>
      <c r="X52"/>
      <c r="Y52"/>
    </row>
    <row r="53" spans="1:25" ht="13">
      <c r="A53" s="791" t="s">
        <v>177</v>
      </c>
      <c r="B53" s="809">
        <v>22584.51070101561</v>
      </c>
      <c r="C53" s="810">
        <v>22097.324691075515</v>
      </c>
      <c r="D53" s="792">
        <v>22971.289301272365</v>
      </c>
      <c r="E53" s="792">
        <v>22242.479349686248</v>
      </c>
      <c r="F53" s="792">
        <v>21851.946847526207</v>
      </c>
      <c r="G53" s="792">
        <v>20720.878906084374</v>
      </c>
      <c r="H53" s="792">
        <v>20199.631905790837</v>
      </c>
      <c r="I53" s="792">
        <v>20405.070164767749</v>
      </c>
      <c r="J53" s="792">
        <v>20559.629784242428</v>
      </c>
      <c r="K53" s="792">
        <v>20262.477993295019</v>
      </c>
      <c r="L53" s="792">
        <v>20634.988807479487</v>
      </c>
      <c r="M53" s="794">
        <v>20955.00997536513</v>
      </c>
      <c r="N53" s="769"/>
      <c r="O53" s="767"/>
      <c r="P53" s="789" t="s">
        <v>177</v>
      </c>
      <c r="Q53" s="795">
        <v>21232.582289816801</v>
      </c>
      <c r="R53"/>
      <c r="S53"/>
      <c r="T53"/>
      <c r="U53"/>
      <c r="V53"/>
      <c r="W53"/>
      <c r="X53"/>
      <c r="Y53"/>
    </row>
    <row r="54" spans="1:25" ht="13">
      <c r="A54" s="791" t="s">
        <v>71</v>
      </c>
      <c r="B54" s="809">
        <v>18363.244388649553</v>
      </c>
      <c r="C54" s="809">
        <v>18424.093566731397</v>
      </c>
      <c r="D54" s="792">
        <v>18747.147960937273</v>
      </c>
      <c r="E54" s="792">
        <v>18663.143728934458</v>
      </c>
      <c r="F54" s="792">
        <v>18355.68660214058</v>
      </c>
      <c r="G54" s="792">
        <v>17835.91590786475</v>
      </c>
      <c r="H54" s="792">
        <v>16902.83824467886</v>
      </c>
      <c r="I54" s="792">
        <v>17004.550932134644</v>
      </c>
      <c r="J54" s="792">
        <v>17090.151183929571</v>
      </c>
      <c r="K54" s="792">
        <v>17075.327275971205</v>
      </c>
      <c r="L54" s="792">
        <v>16320.178212378014</v>
      </c>
      <c r="M54" s="794">
        <v>15857.171109571907</v>
      </c>
      <c r="N54" s="769"/>
      <c r="O54" s="767"/>
      <c r="P54" s="789" t="s">
        <v>71</v>
      </c>
      <c r="Q54" s="795">
        <v>17540.669311095324</v>
      </c>
      <c r="R54"/>
      <c r="S54"/>
      <c r="T54"/>
      <c r="U54"/>
      <c r="V54"/>
      <c r="W54"/>
      <c r="X54"/>
      <c r="Y54"/>
    </row>
    <row r="55" spans="1:25" ht="13.5" thickBot="1">
      <c r="A55" s="797" t="s">
        <v>178</v>
      </c>
      <c r="B55" s="811">
        <v>22573.167517467755</v>
      </c>
      <c r="C55" s="811">
        <v>22538.146707255222</v>
      </c>
      <c r="D55" s="799">
        <v>22680.727986396585</v>
      </c>
      <c r="E55" s="799">
        <v>22518.120627063072</v>
      </c>
      <c r="F55" s="799">
        <v>22334.533389390857</v>
      </c>
      <c r="G55" s="799">
        <v>21750.77286408452</v>
      </c>
      <c r="H55" s="799">
        <v>20551.501513420193</v>
      </c>
      <c r="I55" s="799">
        <v>20852.41412926844</v>
      </c>
      <c r="J55" s="799">
        <v>20904.313004976913</v>
      </c>
      <c r="K55" s="799">
        <v>21120.373355423661</v>
      </c>
      <c r="L55" s="799">
        <v>21030.518981765777</v>
      </c>
      <c r="M55" s="800">
        <v>20744.486414278908</v>
      </c>
      <c r="N55" s="769"/>
      <c r="O55" s="767"/>
      <c r="P55" s="801" t="s">
        <v>178</v>
      </c>
      <c r="Q55" s="802">
        <v>21698.066515782382</v>
      </c>
      <c r="R55"/>
      <c r="S55"/>
      <c r="T55"/>
      <c r="U55"/>
      <c r="V55"/>
      <c r="W55"/>
      <c r="X55"/>
      <c r="Y55"/>
    </row>
    <row r="56" spans="1:25" ht="13">
      <c r="A56" s="812"/>
      <c r="B56" s="813"/>
      <c r="C56" s="813"/>
      <c r="D56" s="814"/>
      <c r="E56" s="814"/>
      <c r="F56" s="814"/>
      <c r="G56" s="814"/>
      <c r="H56" s="814"/>
      <c r="I56" s="814"/>
      <c r="J56" s="814"/>
      <c r="K56" s="814"/>
      <c r="L56" s="814"/>
      <c r="M56" s="814"/>
      <c r="N56" s="814"/>
      <c r="O56" s="812"/>
      <c r="P56" s="812"/>
      <c r="Q56" s="814"/>
      <c r="R56"/>
      <c r="S56"/>
      <c r="T56"/>
      <c r="U56"/>
      <c r="V56"/>
      <c r="W56"/>
      <c r="X56"/>
      <c r="Y56"/>
    </row>
    <row r="57" spans="1:25" ht="16" thickBot="1">
      <c r="A57" s="766">
        <v>2024</v>
      </c>
      <c r="B57" s="767"/>
      <c r="C57" s="767"/>
      <c r="D57" s="767"/>
      <c r="E57" s="767"/>
      <c r="F57" s="767"/>
      <c r="G57" s="767"/>
      <c r="H57" s="767"/>
      <c r="I57" s="767"/>
      <c r="J57" s="767"/>
      <c r="K57" s="767"/>
      <c r="L57" s="768" t="s">
        <v>160</v>
      </c>
      <c r="M57" s="767"/>
      <c r="N57" s="769"/>
      <c r="O57" s="767"/>
      <c r="P57" s="770">
        <v>2024</v>
      </c>
      <c r="Q57" s="767"/>
      <c r="R57"/>
      <c r="S57"/>
      <c r="T57"/>
      <c r="U57"/>
      <c r="V57"/>
      <c r="W57"/>
      <c r="X57"/>
      <c r="Y57"/>
    </row>
    <row r="58" spans="1:25" ht="13.5" thickBot="1">
      <c r="A58" s="771"/>
      <c r="B58" s="772" t="s">
        <v>161</v>
      </c>
      <c r="C58" s="772" t="s">
        <v>162</v>
      </c>
      <c r="D58" s="772" t="s">
        <v>163</v>
      </c>
      <c r="E58" s="772" t="s">
        <v>164</v>
      </c>
      <c r="F58" s="772" t="s">
        <v>165</v>
      </c>
      <c r="G58" s="772" t="s">
        <v>166</v>
      </c>
      <c r="H58" s="772" t="s">
        <v>167</v>
      </c>
      <c r="I58" s="772" t="s">
        <v>168</v>
      </c>
      <c r="J58" s="772" t="s">
        <v>169</v>
      </c>
      <c r="K58" s="772" t="s">
        <v>170</v>
      </c>
      <c r="L58" s="772" t="s">
        <v>171</v>
      </c>
      <c r="M58" s="773" t="s">
        <v>172</v>
      </c>
      <c r="N58" s="769"/>
      <c r="O58" s="767"/>
      <c r="P58" s="774"/>
      <c r="Q58" s="775" t="s">
        <v>173</v>
      </c>
      <c r="R58"/>
      <c r="S58"/>
      <c r="T58"/>
      <c r="U58"/>
      <c r="V58"/>
      <c r="W58"/>
      <c r="X58"/>
      <c r="Y58"/>
    </row>
    <row r="59" spans="1:25" ht="13.5" thickBot="1">
      <c r="A59" s="776" t="s">
        <v>174</v>
      </c>
      <c r="B59" s="803">
        <v>19340.602448229442</v>
      </c>
      <c r="C59" s="803">
        <v>19323.184645303354</v>
      </c>
      <c r="D59" s="777">
        <v>19531.702169745815</v>
      </c>
      <c r="E59" s="777">
        <v>19557.427375796415</v>
      </c>
      <c r="F59" s="777">
        <v>19618.992877365956</v>
      </c>
      <c r="G59" s="777">
        <v>19779.247138395167</v>
      </c>
      <c r="H59" s="777"/>
      <c r="I59" s="777"/>
      <c r="J59" s="779"/>
      <c r="K59" s="777"/>
      <c r="L59" s="777"/>
      <c r="M59" s="780"/>
      <c r="N59" s="769"/>
      <c r="O59" s="767"/>
      <c r="P59" s="781" t="s">
        <v>174</v>
      </c>
      <c r="Q59" s="782"/>
      <c r="R59"/>
      <c r="S59"/>
      <c r="T59"/>
      <c r="U59"/>
      <c r="V59"/>
      <c r="W59"/>
      <c r="X59"/>
      <c r="Y59"/>
    </row>
    <row r="60" spans="1:25" ht="13">
      <c r="A60" s="804" t="s">
        <v>179</v>
      </c>
      <c r="B60" s="805">
        <v>19094.964950904392</v>
      </c>
      <c r="C60" s="805">
        <v>19402.011253731347</v>
      </c>
      <c r="D60" s="805">
        <v>19200.224649289095</v>
      </c>
      <c r="E60" s="806">
        <v>18882.010812619501</v>
      </c>
      <c r="F60" s="806">
        <v>18100.417817561804</v>
      </c>
      <c r="G60" s="806">
        <v>18720.328031018198</v>
      </c>
      <c r="H60" s="806"/>
      <c r="I60" s="806"/>
      <c r="J60" s="807"/>
      <c r="K60" s="806"/>
      <c r="L60" s="806"/>
      <c r="M60" s="808"/>
      <c r="N60" s="769"/>
      <c r="O60" s="767"/>
      <c r="P60" s="789" t="s">
        <v>179</v>
      </c>
      <c r="Q60" s="790"/>
      <c r="R60"/>
      <c r="S60"/>
      <c r="T60"/>
      <c r="U60"/>
      <c r="V60"/>
      <c r="W60"/>
      <c r="X60"/>
      <c r="Y60"/>
    </row>
    <row r="61" spans="1:25" ht="13">
      <c r="A61" s="791" t="s">
        <v>175</v>
      </c>
      <c r="B61" s="809">
        <v>20884.357426996205</v>
      </c>
      <c r="C61" s="809">
        <v>20601.601501356028</v>
      </c>
      <c r="D61" s="792">
        <v>20733.019312604083</v>
      </c>
      <c r="E61" s="792">
        <v>20779.474862263934</v>
      </c>
      <c r="F61" s="792">
        <v>20711.470509390474</v>
      </c>
      <c r="G61" s="792">
        <v>20717.697915268698</v>
      </c>
      <c r="H61" s="792"/>
      <c r="I61" s="792"/>
      <c r="J61" s="792"/>
      <c r="K61" s="792"/>
      <c r="L61" s="792"/>
      <c r="M61" s="794"/>
      <c r="N61" s="769"/>
      <c r="O61" s="767"/>
      <c r="P61" s="789" t="s">
        <v>175</v>
      </c>
      <c r="Q61" s="795"/>
      <c r="R61"/>
      <c r="S61"/>
      <c r="T61"/>
      <c r="U61"/>
      <c r="V61"/>
      <c r="W61"/>
      <c r="X61"/>
      <c r="Y61"/>
    </row>
    <row r="62" spans="1:25" ht="13">
      <c r="A62" s="791" t="s">
        <v>176</v>
      </c>
      <c r="B62" s="809">
        <v>20665.788094794672</v>
      </c>
      <c r="C62" s="809">
        <v>20319.781916993477</v>
      </c>
      <c r="D62" s="792">
        <v>20476.608858822088</v>
      </c>
      <c r="E62" s="792">
        <v>20448.947141355409</v>
      </c>
      <c r="F62" s="792">
        <v>20371.63986464683</v>
      </c>
      <c r="G62" s="792">
        <v>20472.703230914725</v>
      </c>
      <c r="H62" s="792"/>
      <c r="I62" s="792"/>
      <c r="J62" s="792"/>
      <c r="K62" s="792"/>
      <c r="L62" s="792"/>
      <c r="M62" s="794"/>
      <c r="N62" s="769"/>
      <c r="O62" s="767"/>
      <c r="P62" s="789" t="s">
        <v>176</v>
      </c>
      <c r="Q62" s="795"/>
      <c r="R62"/>
      <c r="S62"/>
      <c r="T62"/>
      <c r="U62"/>
      <c r="V62"/>
      <c r="W62"/>
      <c r="X62"/>
      <c r="Y62"/>
    </row>
    <row r="63" spans="1:25" ht="13">
      <c r="A63" s="791" t="s">
        <v>177</v>
      </c>
      <c r="B63" s="809">
        <v>21037.939304144933</v>
      </c>
      <c r="C63" s="810">
        <v>20794.642860061285</v>
      </c>
      <c r="D63" s="792">
        <v>20589.192034313714</v>
      </c>
      <c r="E63" s="792">
        <v>20655.170265947891</v>
      </c>
      <c r="F63" s="792">
        <v>20533.982803144339</v>
      </c>
      <c r="G63" s="792">
        <v>20904.126868365183</v>
      </c>
      <c r="H63" s="792"/>
      <c r="I63" s="792"/>
      <c r="J63" s="792"/>
      <c r="K63" s="792"/>
      <c r="L63" s="792"/>
      <c r="M63" s="794"/>
      <c r="N63" s="769"/>
      <c r="O63" s="767"/>
      <c r="P63" s="789" t="s">
        <v>177</v>
      </c>
      <c r="Q63" s="795"/>
      <c r="R63"/>
      <c r="S63"/>
      <c r="T63"/>
      <c r="U63"/>
      <c r="V63"/>
      <c r="W63"/>
      <c r="X63"/>
      <c r="Y63"/>
    </row>
    <row r="64" spans="1:25" ht="13">
      <c r="A64" s="791" t="s">
        <v>71</v>
      </c>
      <c r="B64" s="809">
        <v>16326.206845557988</v>
      </c>
      <c r="C64" s="809">
        <v>16806.652171653826</v>
      </c>
      <c r="D64" s="792">
        <v>17056.956775073388</v>
      </c>
      <c r="E64" s="792">
        <v>17205.812373678295</v>
      </c>
      <c r="F64" s="792">
        <v>17330.073445329745</v>
      </c>
      <c r="G64" s="792">
        <v>17535.166853737352</v>
      </c>
      <c r="H64" s="792"/>
      <c r="I64" s="792"/>
      <c r="J64" s="792"/>
      <c r="K64" s="792"/>
      <c r="L64" s="792"/>
      <c r="M64" s="794"/>
      <c r="N64" s="769"/>
      <c r="O64" s="767"/>
      <c r="P64" s="789" t="s">
        <v>71</v>
      </c>
      <c r="Q64" s="795"/>
      <c r="R64"/>
      <c r="S64"/>
      <c r="T64"/>
      <c r="U64"/>
      <c r="V64"/>
      <c r="W64"/>
      <c r="X64"/>
      <c r="Y64"/>
    </row>
    <row r="65" spans="1:25" ht="13.5" thickBot="1">
      <c r="A65" s="797" t="s">
        <v>178</v>
      </c>
      <c r="B65" s="811">
        <v>20985.332564408818</v>
      </c>
      <c r="C65" s="811">
        <v>20752.283533775022</v>
      </c>
      <c r="D65" s="799">
        <v>20784.951245814296</v>
      </c>
      <c r="E65" s="799">
        <v>20646.159454146244</v>
      </c>
      <c r="F65" s="799">
        <v>20531.671859860591</v>
      </c>
      <c r="G65" s="799">
        <v>20656.588715499493</v>
      </c>
      <c r="H65" s="799"/>
      <c r="I65" s="799"/>
      <c r="J65" s="799"/>
      <c r="K65" s="799"/>
      <c r="L65" s="799"/>
      <c r="M65" s="800"/>
      <c r="N65" s="769"/>
      <c r="O65" s="767"/>
      <c r="P65" s="801" t="s">
        <v>178</v>
      </c>
      <c r="Q65" s="802"/>
      <c r="R65"/>
      <c r="S65"/>
      <c r="T65"/>
      <c r="U65"/>
      <c r="V65"/>
      <c r="W65"/>
      <c r="X65"/>
      <c r="Y65"/>
    </row>
    <row r="66" spans="1:25" ht="13">
      <c r="A66" s="812"/>
      <c r="B66" s="813"/>
      <c r="C66" s="813"/>
      <c r="D66" s="814"/>
      <c r="E66" s="814"/>
      <c r="F66" s="814"/>
      <c r="G66" s="814"/>
      <c r="H66" s="814"/>
      <c r="I66" s="814"/>
      <c r="J66" s="814"/>
      <c r="K66" s="814"/>
      <c r="L66" s="814"/>
      <c r="M66" s="814"/>
      <c r="N66" s="814"/>
      <c r="O66" s="812"/>
      <c r="P66" s="812"/>
      <c r="Q66" s="814"/>
      <c r="R66"/>
      <c r="S66"/>
      <c r="T66"/>
      <c r="U66"/>
      <c r="V66"/>
      <c r="W66"/>
      <c r="X66"/>
      <c r="Y66"/>
    </row>
    <row r="67" spans="1:25" ht="13">
      <c r="A67" s="812"/>
      <c r="B67" s="813"/>
      <c r="C67" s="813"/>
      <c r="D67" s="814"/>
      <c r="E67" s="814"/>
      <c r="F67" s="814"/>
      <c r="G67" s="814"/>
      <c r="H67" s="814"/>
      <c r="I67" s="814"/>
      <c r="J67" s="814"/>
      <c r="K67" s="814"/>
      <c r="L67" s="814"/>
      <c r="M67" s="814"/>
      <c r="N67" s="814"/>
      <c r="O67" s="812"/>
      <c r="P67" s="812"/>
      <c r="Q67" s="814"/>
      <c r="R67"/>
      <c r="S67"/>
      <c r="T67"/>
      <c r="U67"/>
      <c r="V67"/>
      <c r="W67"/>
      <c r="X67"/>
      <c r="Y67"/>
    </row>
    <row r="68" spans="1:25" ht="13">
      <c r="A68" s="812"/>
      <c r="B68" s="813"/>
      <c r="C68" s="813"/>
      <c r="D68" s="814"/>
      <c r="E68" s="814"/>
      <c r="F68" s="814"/>
      <c r="G68" s="814"/>
      <c r="H68" s="814"/>
      <c r="I68" s="814"/>
      <c r="J68" s="814"/>
      <c r="K68" s="814"/>
      <c r="L68" s="814"/>
      <c r="M68" s="814"/>
      <c r="N68" s="814"/>
      <c r="O68" s="812"/>
      <c r="P68" s="812"/>
      <c r="Q68" s="814"/>
      <c r="R68"/>
      <c r="S68"/>
      <c r="T68"/>
      <c r="U68"/>
      <c r="V68"/>
      <c r="W68"/>
      <c r="X68"/>
      <c r="Y68"/>
    </row>
    <row r="69" spans="1:25" ht="13">
      <c r="A69" s="812"/>
      <c r="B69" s="813"/>
      <c r="C69" s="813"/>
      <c r="D69" s="814"/>
      <c r="E69" s="814"/>
      <c r="F69" s="814"/>
      <c r="G69" s="814"/>
      <c r="H69" s="814"/>
      <c r="I69" s="814"/>
      <c r="J69" s="814"/>
      <c r="K69" s="814"/>
      <c r="L69" s="814"/>
      <c r="M69" s="814"/>
      <c r="N69" s="814"/>
      <c r="O69" s="812"/>
      <c r="P69" s="812"/>
      <c r="Q69" s="814"/>
      <c r="R69"/>
      <c r="S69"/>
      <c r="T69"/>
      <c r="U69"/>
      <c r="V69"/>
      <c r="W69"/>
      <c r="X69"/>
      <c r="Y69"/>
    </row>
    <row r="70" spans="1:25" ht="13">
      <c r="A70" s="812"/>
      <c r="B70" s="813"/>
      <c r="C70" s="813"/>
      <c r="D70" s="814"/>
      <c r="E70" s="814"/>
      <c r="F70" s="814"/>
      <c r="G70" s="814"/>
      <c r="H70" s="814"/>
      <c r="I70" s="814"/>
      <c r="J70" s="814"/>
      <c r="K70" s="814"/>
      <c r="L70" s="814"/>
      <c r="M70" s="814"/>
      <c r="N70" s="814"/>
      <c r="O70" s="812"/>
      <c r="P70" s="812"/>
      <c r="Q70" s="814"/>
      <c r="R70"/>
      <c r="S70"/>
      <c r="T70"/>
      <c r="U70"/>
      <c r="V70"/>
      <c r="W70"/>
      <c r="X70"/>
      <c r="Y70"/>
    </row>
    <row r="71" spans="1:25" ht="13">
      <c r="A71" s="812"/>
      <c r="B71" s="813"/>
      <c r="C71" s="813"/>
      <c r="D71" s="814"/>
      <c r="E71" s="814"/>
      <c r="F71" s="814"/>
      <c r="G71" s="814"/>
      <c r="H71" s="814"/>
      <c r="I71" s="814"/>
      <c r="J71" s="814"/>
      <c r="K71" s="814"/>
      <c r="L71" s="814"/>
      <c r="M71" s="814"/>
      <c r="N71" s="814"/>
      <c r="O71" s="812"/>
      <c r="P71" s="812"/>
      <c r="Q71" s="814"/>
      <c r="R71"/>
      <c r="S71"/>
      <c r="T71"/>
      <c r="U71"/>
      <c r="V71"/>
      <c r="W71"/>
      <c r="X71"/>
      <c r="Y71"/>
    </row>
    <row r="72" spans="1:25" ht="23.5">
      <c r="A72" s="815" t="s">
        <v>478</v>
      </c>
      <c r="B72" s="765"/>
      <c r="C72" s="765"/>
      <c r="D72" s="765"/>
      <c r="E72" s="812"/>
      <c r="F72" s="812"/>
      <c r="G72" s="812"/>
      <c r="H72" s="812"/>
      <c r="I72" s="812"/>
      <c r="J72" s="812"/>
      <c r="K72" s="812"/>
      <c r="L72" s="812"/>
      <c r="M72" s="812"/>
      <c r="N72" s="814"/>
      <c r="O72" s="814"/>
      <c r="P72" s="816"/>
      <c r="Q72" s="814"/>
      <c r="R72"/>
      <c r="S72"/>
      <c r="T72"/>
      <c r="U72"/>
      <c r="V72"/>
      <c r="W72"/>
      <c r="X72"/>
      <c r="Y72"/>
    </row>
    <row r="73" spans="1:25" ht="15.5">
      <c r="A73" s="812"/>
      <c r="B73" s="812"/>
      <c r="C73" s="812"/>
      <c r="D73" s="812"/>
      <c r="E73" s="812"/>
      <c r="F73" s="812"/>
      <c r="G73" s="812"/>
      <c r="H73" s="812"/>
      <c r="I73" s="812"/>
      <c r="J73" s="812"/>
      <c r="K73" s="812"/>
      <c r="L73" s="812"/>
      <c r="M73" s="812"/>
      <c r="N73" s="814"/>
      <c r="O73" s="814"/>
      <c r="P73" s="814"/>
      <c r="Q73" s="817" t="s">
        <v>180</v>
      </c>
      <c r="R73" s="4"/>
      <c r="S73"/>
      <c r="T73"/>
    </row>
    <row r="74" spans="1:25" ht="13">
      <c r="A74" s="763"/>
      <c r="B74" s="763"/>
      <c r="C74" s="763"/>
      <c r="D74" s="763"/>
      <c r="E74" s="763"/>
      <c r="F74" s="763"/>
      <c r="G74" s="763"/>
      <c r="H74" s="763"/>
      <c r="I74" s="763"/>
      <c r="J74" s="763"/>
      <c r="K74" s="763"/>
      <c r="L74" s="763"/>
      <c r="M74" s="763"/>
      <c r="N74" s="763"/>
      <c r="O74" s="763"/>
      <c r="P74" s="763"/>
      <c r="Q74" s="763"/>
      <c r="S74"/>
      <c r="T74"/>
      <c r="U74"/>
      <c r="V74"/>
      <c r="W74"/>
    </row>
    <row r="75" spans="1:25" ht="16" thickBot="1">
      <c r="A75" s="818">
        <v>2019</v>
      </c>
      <c r="B75" s="819"/>
      <c r="C75" s="819"/>
      <c r="D75" s="819"/>
      <c r="E75" s="819"/>
      <c r="F75" s="819"/>
      <c r="G75" s="819"/>
      <c r="H75" s="819"/>
      <c r="I75" s="819"/>
      <c r="J75" s="819"/>
      <c r="K75" s="819"/>
      <c r="L75" s="819"/>
      <c r="M75" s="820" t="s">
        <v>180</v>
      </c>
      <c r="N75" s="763"/>
      <c r="O75" s="819"/>
      <c r="P75" s="818">
        <v>2019</v>
      </c>
      <c r="Q75" s="819"/>
      <c r="S75"/>
      <c r="T75"/>
      <c r="U75"/>
      <c r="V75"/>
      <c r="W75"/>
    </row>
    <row r="76" spans="1:25" ht="13.5" thickBot="1">
      <c r="A76" s="821"/>
      <c r="B76" s="822" t="s">
        <v>161</v>
      </c>
      <c r="C76" s="822" t="s">
        <v>162</v>
      </c>
      <c r="D76" s="822" t="s">
        <v>163</v>
      </c>
      <c r="E76" s="822" t="s">
        <v>164</v>
      </c>
      <c r="F76" s="822" t="s">
        <v>165</v>
      </c>
      <c r="G76" s="822" t="s">
        <v>166</v>
      </c>
      <c r="H76" s="822" t="s">
        <v>167</v>
      </c>
      <c r="I76" s="822" t="s">
        <v>168</v>
      </c>
      <c r="J76" s="822" t="s">
        <v>169</v>
      </c>
      <c r="K76" s="822" t="s">
        <v>170</v>
      </c>
      <c r="L76" s="822" t="s">
        <v>171</v>
      </c>
      <c r="M76" s="823" t="s">
        <v>172</v>
      </c>
      <c r="N76" s="763"/>
      <c r="O76" s="819"/>
      <c r="P76" s="824"/>
      <c r="Q76" s="825" t="s">
        <v>173</v>
      </c>
      <c r="S76"/>
      <c r="T76"/>
      <c r="U76"/>
      <c r="V76"/>
      <c r="W76"/>
    </row>
    <row r="77" spans="1:25" ht="13.5" thickBot="1">
      <c r="A77" s="826" t="s">
        <v>174</v>
      </c>
      <c r="B77" s="827">
        <f>(B9/1000)/1.02</f>
        <v>12.840200151573482</v>
      </c>
      <c r="C77" s="828">
        <f>(C9/1000)/1.02</f>
        <v>12.435461820720546</v>
      </c>
      <c r="D77" s="828">
        <f>(D9/1000)/1.02</f>
        <v>12.454421208857266</v>
      </c>
      <c r="E77" s="828">
        <f t="shared" ref="E77:L80" si="0">E9/1000/1.02</f>
        <v>12.192941607993269</v>
      </c>
      <c r="F77" s="828">
        <f t="shared" si="0"/>
        <v>12.103655381566083</v>
      </c>
      <c r="G77" s="828">
        <f t="shared" si="0"/>
        <v>11.754098975174413</v>
      </c>
      <c r="H77" s="828">
        <f t="shared" si="0"/>
        <v>11.069761908323068</v>
      </c>
      <c r="I77" s="828">
        <f t="shared" si="0"/>
        <v>11.568464244921939</v>
      </c>
      <c r="J77" s="828">
        <f t="shared" si="0"/>
        <v>11.466246631601745</v>
      </c>
      <c r="K77" s="828">
        <f t="shared" si="0"/>
        <v>11.566402167245691</v>
      </c>
      <c r="L77" s="828">
        <f t="shared" si="0"/>
        <v>11.88111366108823</v>
      </c>
      <c r="M77" s="829">
        <f t="shared" ref="M77:M83" si="1">(M9/1000)/1.02</f>
        <v>11.982655955662679</v>
      </c>
      <c r="N77" s="763"/>
      <c r="O77" s="819"/>
      <c r="P77" s="830" t="s">
        <v>174</v>
      </c>
      <c r="Q77" s="831">
        <f t="shared" ref="Q77:Q83" si="2">(Q9/1000)/1.02</f>
        <v>11.932440467099813</v>
      </c>
      <c r="S77"/>
      <c r="T77"/>
      <c r="U77"/>
      <c r="V77"/>
      <c r="W77"/>
    </row>
    <row r="78" spans="1:25" ht="13.5" thickBot="1">
      <c r="A78" s="832" t="s">
        <v>179</v>
      </c>
      <c r="B78" s="827">
        <f t="shared" ref="B78:C83" si="3">(B10/1000)/1.02</f>
        <v>12.733558071831727</v>
      </c>
      <c r="C78" s="828">
        <f t="shared" si="3"/>
        <v>12.775578057380992</v>
      </c>
      <c r="D78" s="828">
        <f t="shared" ref="D78:D83" si="4">D10/1000/1.02</f>
        <v>12.156907737924437</v>
      </c>
      <c r="E78" s="828">
        <f t="shared" si="0"/>
        <v>12.252025732207244</v>
      </c>
      <c r="F78" s="828">
        <f t="shared" si="0"/>
        <v>12.071152733964251</v>
      </c>
      <c r="G78" s="828">
        <f t="shared" si="0"/>
        <v>11.554480496968523</v>
      </c>
      <c r="H78" s="828">
        <f t="shared" si="0"/>
        <v>10.926726826570819</v>
      </c>
      <c r="I78" s="828">
        <f t="shared" si="0"/>
        <v>11.778989150498914</v>
      </c>
      <c r="J78" s="828">
        <f t="shared" si="0"/>
        <v>11.340147970105074</v>
      </c>
      <c r="K78" s="828">
        <f t="shared" si="0"/>
        <v>11.82392016502914</v>
      </c>
      <c r="L78" s="828">
        <f t="shared" si="0"/>
        <v>12.084139277933398</v>
      </c>
      <c r="M78" s="829">
        <f t="shared" si="1"/>
        <v>11.972370619763987</v>
      </c>
      <c r="N78" s="763"/>
      <c r="O78" s="819"/>
      <c r="P78" s="833" t="s">
        <v>179</v>
      </c>
      <c r="Q78" s="831">
        <f t="shared" si="2"/>
        <v>11.901531620993707</v>
      </c>
      <c r="S78"/>
      <c r="T78"/>
      <c r="U78"/>
      <c r="V78"/>
      <c r="W78"/>
    </row>
    <row r="79" spans="1:25" ht="13.5" thickBot="1">
      <c r="A79" s="832" t="s">
        <v>175</v>
      </c>
      <c r="B79" s="827">
        <f t="shared" si="3"/>
        <v>13.755628967388146</v>
      </c>
      <c r="C79" s="828">
        <f t="shared" si="3"/>
        <v>13.160005982394944</v>
      </c>
      <c r="D79" s="828">
        <f t="shared" si="4"/>
        <v>13.088488790736868</v>
      </c>
      <c r="E79" s="828">
        <f t="shared" si="0"/>
        <v>12.698047720332765</v>
      </c>
      <c r="F79" s="828">
        <f t="shared" si="0"/>
        <v>12.465192928087799</v>
      </c>
      <c r="G79" s="828">
        <f t="shared" si="0"/>
        <v>11.98909491587504</v>
      </c>
      <c r="H79" s="828">
        <f t="shared" si="0"/>
        <v>11.344024368852834</v>
      </c>
      <c r="I79" s="828">
        <f t="shared" si="0"/>
        <v>12.096879591360105</v>
      </c>
      <c r="J79" s="828">
        <f t="shared" si="0"/>
        <v>11.89061319365956</v>
      </c>
      <c r="K79" s="828">
        <f t="shared" si="0"/>
        <v>12.156065061569533</v>
      </c>
      <c r="L79" s="828">
        <f t="shared" si="0"/>
        <v>12.54454230346456</v>
      </c>
      <c r="M79" s="829">
        <f t="shared" si="1"/>
        <v>12.667870977157227</v>
      </c>
      <c r="N79" s="763"/>
      <c r="O79" s="819"/>
      <c r="P79" s="834" t="s">
        <v>175</v>
      </c>
      <c r="Q79" s="831">
        <f t="shared" si="2"/>
        <v>12.487183062726562</v>
      </c>
      <c r="S79"/>
      <c r="T79"/>
      <c r="U79"/>
      <c r="V79"/>
      <c r="W79"/>
    </row>
    <row r="80" spans="1:25" ht="13.5" thickBot="1">
      <c r="A80" s="832" t="s">
        <v>176</v>
      </c>
      <c r="B80" s="827">
        <f t="shared" si="3"/>
        <v>13.603203496153366</v>
      </c>
      <c r="C80" s="828">
        <f t="shared" si="3"/>
        <v>12.932984756543544</v>
      </c>
      <c r="D80" s="828">
        <f t="shared" si="4"/>
        <v>12.902198316957671</v>
      </c>
      <c r="E80" s="828">
        <f t="shared" si="0"/>
        <v>12.487171969125086</v>
      </c>
      <c r="F80" s="828">
        <f t="shared" si="0"/>
        <v>12.170752425485</v>
      </c>
      <c r="G80" s="828">
        <f t="shared" si="0"/>
        <v>11.580080459945346</v>
      </c>
      <c r="H80" s="828">
        <f t="shared" si="0"/>
        <v>10.996335654240303</v>
      </c>
      <c r="I80" s="828">
        <f t="shared" si="0"/>
        <v>11.88402221987621</v>
      </c>
      <c r="J80" s="828">
        <f t="shared" si="0"/>
        <v>11.6195068030936</v>
      </c>
      <c r="K80" s="828">
        <f t="shared" si="0"/>
        <v>12.069487389058292</v>
      </c>
      <c r="L80" s="828">
        <f t="shared" si="0"/>
        <v>12.466113194832705</v>
      </c>
      <c r="M80" s="829">
        <f t="shared" si="1"/>
        <v>12.625401570772054</v>
      </c>
      <c r="N80" s="763"/>
      <c r="O80" s="819"/>
      <c r="P80" s="834" t="s">
        <v>176</v>
      </c>
      <c r="Q80" s="831">
        <f t="shared" si="2"/>
        <v>12.251829454438186</v>
      </c>
      <c r="S80"/>
      <c r="T80"/>
      <c r="U80"/>
      <c r="V80"/>
      <c r="W80"/>
    </row>
    <row r="81" spans="1:23" ht="13.5" thickBot="1">
      <c r="A81" s="832" t="s">
        <v>177</v>
      </c>
      <c r="B81" s="827">
        <f t="shared" si="3"/>
        <v>0</v>
      </c>
      <c r="C81" s="828">
        <f t="shared" si="3"/>
        <v>0</v>
      </c>
      <c r="D81" s="828">
        <f t="shared" si="4"/>
        <v>0</v>
      </c>
      <c r="E81" s="828">
        <f t="shared" ref="E81:I83" si="5">E13/1000/1.02</f>
        <v>0</v>
      </c>
      <c r="F81" s="828">
        <f t="shared" si="5"/>
        <v>0</v>
      </c>
      <c r="G81" s="828">
        <f t="shared" si="5"/>
        <v>11.614960006665553</v>
      </c>
      <c r="H81" s="828">
        <f t="shared" si="5"/>
        <v>10.012392156862743</v>
      </c>
      <c r="I81" s="828">
        <f t="shared" si="5"/>
        <v>11.206862745098038</v>
      </c>
      <c r="J81" s="828"/>
      <c r="K81" s="828">
        <f t="shared" ref="K81:L83" si="6">K13/1000/1.02</f>
        <v>0</v>
      </c>
      <c r="L81" s="828">
        <f t="shared" si="6"/>
        <v>0</v>
      </c>
      <c r="M81" s="829">
        <f t="shared" si="1"/>
        <v>0</v>
      </c>
      <c r="N81" s="763"/>
      <c r="O81" s="819"/>
      <c r="P81" s="834" t="s">
        <v>177</v>
      </c>
      <c r="Q81" s="831">
        <f t="shared" si="2"/>
        <v>11.983365890432701</v>
      </c>
      <c r="S81"/>
      <c r="T81"/>
      <c r="U81"/>
      <c r="V81"/>
      <c r="W81"/>
    </row>
    <row r="82" spans="1:23" ht="13.5" thickBot="1">
      <c r="A82" s="832" t="s">
        <v>71</v>
      </c>
      <c r="B82" s="827">
        <f t="shared" si="3"/>
        <v>10.800426738446939</v>
      </c>
      <c r="C82" s="828">
        <f t="shared" si="3"/>
        <v>10.456953901657448</v>
      </c>
      <c r="D82" s="828">
        <f t="shared" si="4"/>
        <v>10.692709545835639</v>
      </c>
      <c r="E82" s="828">
        <f t="shared" si="5"/>
        <v>10.6012406695358</v>
      </c>
      <c r="F82" s="828">
        <f t="shared" si="5"/>
        <v>10.669167167744135</v>
      </c>
      <c r="G82" s="828">
        <f t="shared" si="5"/>
        <v>10.492944877644474</v>
      </c>
      <c r="H82" s="828">
        <f t="shared" si="5"/>
        <v>9.7828440898658187</v>
      </c>
      <c r="I82" s="828">
        <f t="shared" si="5"/>
        <v>9.9396609906583375</v>
      </c>
      <c r="J82" s="828">
        <f>J14/1000/1.02</f>
        <v>9.8691359811767825</v>
      </c>
      <c r="K82" s="828">
        <f t="shared" si="6"/>
        <v>10.007087075004961</v>
      </c>
      <c r="L82" s="828">
        <f t="shared" si="6"/>
        <v>10.052916379804563</v>
      </c>
      <c r="M82" s="829">
        <f t="shared" si="1"/>
        <v>10.114384709103863</v>
      </c>
      <c r="N82" s="763"/>
      <c r="O82" s="819"/>
      <c r="P82" s="834" t="s">
        <v>71</v>
      </c>
      <c r="Q82" s="831">
        <f t="shared" si="2"/>
        <v>10.27424079308031</v>
      </c>
      <c r="S82"/>
      <c r="T82"/>
      <c r="U82"/>
      <c r="V82"/>
      <c r="W82"/>
    </row>
    <row r="83" spans="1:23" ht="13.5" thickBot="1">
      <c r="A83" s="835" t="s">
        <v>178</v>
      </c>
      <c r="B83" s="827">
        <f t="shared" si="3"/>
        <v>13.261551103386681</v>
      </c>
      <c r="C83" s="828">
        <f t="shared" si="3"/>
        <v>13.043489654365011</v>
      </c>
      <c r="D83" s="828">
        <f t="shared" si="4"/>
        <v>13.11906550238205</v>
      </c>
      <c r="E83" s="828">
        <f t="shared" si="5"/>
        <v>13.043073473469184</v>
      </c>
      <c r="F83" s="828">
        <f t="shared" si="5"/>
        <v>12.981687152558189</v>
      </c>
      <c r="G83" s="828">
        <f t="shared" si="5"/>
        <v>12.788476679889143</v>
      </c>
      <c r="H83" s="828">
        <f t="shared" si="5"/>
        <v>12.229098796061196</v>
      </c>
      <c r="I83" s="828">
        <f t="shared" si="5"/>
        <v>12.459392923553127</v>
      </c>
      <c r="J83" s="828">
        <f>J15/1000/1.02</f>
        <v>12.584892616964712</v>
      </c>
      <c r="K83" s="828">
        <f t="shared" si="6"/>
        <v>12.612713593334135</v>
      </c>
      <c r="L83" s="828">
        <f t="shared" si="6"/>
        <v>12.845059329470997</v>
      </c>
      <c r="M83" s="829">
        <f t="shared" si="1"/>
        <v>12.905730519538373</v>
      </c>
      <c r="N83" s="763"/>
      <c r="O83" s="819"/>
      <c r="P83" s="836" t="s">
        <v>178</v>
      </c>
      <c r="Q83" s="831">
        <f t="shared" si="2"/>
        <v>12.815892298091443</v>
      </c>
      <c r="S83"/>
      <c r="T83"/>
      <c r="U83"/>
      <c r="V83"/>
      <c r="W83"/>
    </row>
    <row r="84" spans="1:23" ht="13">
      <c r="A84" s="763"/>
      <c r="B84" s="763"/>
      <c r="C84" s="763"/>
      <c r="D84" s="763"/>
      <c r="E84" s="763"/>
      <c r="F84" s="763"/>
      <c r="G84" s="763"/>
      <c r="H84" s="763"/>
      <c r="I84" s="763"/>
      <c r="J84" s="763"/>
      <c r="K84" s="763"/>
      <c r="L84" s="763"/>
      <c r="M84" s="763"/>
      <c r="N84" s="763"/>
      <c r="O84" s="763"/>
      <c r="P84" s="763"/>
      <c r="Q84" s="763"/>
      <c r="S84"/>
      <c r="T84"/>
      <c r="U84"/>
      <c r="V84"/>
      <c r="W84"/>
    </row>
    <row r="85" spans="1:23" ht="16" thickBot="1">
      <c r="A85" s="818">
        <v>2020</v>
      </c>
      <c r="B85" s="819"/>
      <c r="C85" s="819"/>
      <c r="D85" s="819"/>
      <c r="E85" s="819"/>
      <c r="F85" s="819"/>
      <c r="G85" s="819"/>
      <c r="H85" s="819"/>
      <c r="I85" s="819"/>
      <c r="J85" s="819"/>
      <c r="K85" s="819"/>
      <c r="L85" s="819"/>
      <c r="M85" s="820" t="s">
        <v>180</v>
      </c>
      <c r="N85" s="763"/>
      <c r="O85" s="819"/>
      <c r="P85" s="818">
        <v>2020</v>
      </c>
      <c r="Q85" s="819"/>
      <c r="S85"/>
      <c r="T85"/>
      <c r="U85"/>
      <c r="V85"/>
      <c r="W85"/>
    </row>
    <row r="86" spans="1:23" ht="13.5" thickBot="1">
      <c r="A86" s="821"/>
      <c r="B86" s="822" t="s">
        <v>161</v>
      </c>
      <c r="C86" s="822" t="s">
        <v>162</v>
      </c>
      <c r="D86" s="822" t="s">
        <v>163</v>
      </c>
      <c r="E86" s="822" t="s">
        <v>164</v>
      </c>
      <c r="F86" s="822" t="s">
        <v>165</v>
      </c>
      <c r="G86" s="822" t="s">
        <v>166</v>
      </c>
      <c r="H86" s="822" t="s">
        <v>167</v>
      </c>
      <c r="I86" s="822" t="s">
        <v>168</v>
      </c>
      <c r="J86" s="822" t="s">
        <v>169</v>
      </c>
      <c r="K86" s="822" t="s">
        <v>170</v>
      </c>
      <c r="L86" s="822" t="s">
        <v>171</v>
      </c>
      <c r="M86" s="823" t="s">
        <v>172</v>
      </c>
      <c r="N86" s="763"/>
      <c r="O86" s="819"/>
      <c r="P86" s="824"/>
      <c r="Q86" s="825" t="s">
        <v>173</v>
      </c>
      <c r="S86"/>
      <c r="T86"/>
      <c r="U86"/>
      <c r="V86"/>
      <c r="W86"/>
    </row>
    <row r="87" spans="1:23" ht="13.5" thickBot="1">
      <c r="A87" s="826" t="s">
        <v>174</v>
      </c>
      <c r="B87" s="827">
        <f>(B19/1000)/1.02</f>
        <v>12.05261568627451</v>
      </c>
      <c r="C87" s="828">
        <f>(C19/1000)/1.02</f>
        <v>12.153284490589098</v>
      </c>
      <c r="D87" s="828">
        <f>(D19/1000)/1.02</f>
        <v>11.849166659625585</v>
      </c>
      <c r="E87" s="828">
        <f t="shared" ref="E87:L93" si="7">E19/1000/1.02</f>
        <v>11.375594417641054</v>
      </c>
      <c r="F87" s="828">
        <f t="shared" si="7"/>
        <v>11.257124858400934</v>
      </c>
      <c r="G87" s="828">
        <f t="shared" si="7"/>
        <v>11.71862745098039</v>
      </c>
      <c r="H87" s="828">
        <f t="shared" si="7"/>
        <v>11.603733983852548</v>
      </c>
      <c r="I87" s="828">
        <f t="shared" si="7"/>
        <v>12.115140722363343</v>
      </c>
      <c r="J87" s="828">
        <f t="shared" si="7"/>
        <v>12.170812400409982</v>
      </c>
      <c r="K87" s="828">
        <f t="shared" si="7"/>
        <v>12.086283222130579</v>
      </c>
      <c r="L87" s="828">
        <f t="shared" si="7"/>
        <v>12.028316971634867</v>
      </c>
      <c r="M87" s="829">
        <f t="shared" ref="M87:M93" si="8">(M19/1000)/1.02</f>
        <v>12.470539263092032</v>
      </c>
      <c r="N87" s="763"/>
      <c r="O87" s="819"/>
      <c r="P87" s="830" t="s">
        <v>174</v>
      </c>
      <c r="Q87" s="831">
        <f t="shared" ref="Q87:Q93" si="9">(Q19/1000)/1.02</f>
        <v>11.931429166715311</v>
      </c>
      <c r="S87"/>
      <c r="T87"/>
      <c r="U87"/>
      <c r="V87"/>
      <c r="W87"/>
    </row>
    <row r="88" spans="1:23" ht="13.5" thickBot="1">
      <c r="A88" s="832" t="s">
        <v>179</v>
      </c>
      <c r="B88" s="827">
        <f t="shared" ref="B88:C93" si="10">(B20/1000)/1.02</f>
        <v>12.143432352941176</v>
      </c>
      <c r="C88" s="828">
        <f t="shared" si="10"/>
        <v>12.037532420653084</v>
      </c>
      <c r="D88" s="828">
        <f t="shared" ref="D88:D93" si="11">D20/1000/1.02</f>
        <v>11.714791766675281</v>
      </c>
      <c r="E88" s="828">
        <f t="shared" si="7"/>
        <v>11.201339684149524</v>
      </c>
      <c r="F88" s="828">
        <f t="shared" si="7"/>
        <v>10.648837024869305</v>
      </c>
      <c r="G88" s="828">
        <f t="shared" si="7"/>
        <v>11.553921568627452</v>
      </c>
      <c r="H88" s="828">
        <f t="shared" si="7"/>
        <v>11.845626531171783</v>
      </c>
      <c r="I88" s="828">
        <f t="shared" si="7"/>
        <v>12.409155971002635</v>
      </c>
      <c r="J88" s="828">
        <f t="shared" si="7"/>
        <v>12.311606439018922</v>
      </c>
      <c r="K88" s="828">
        <f t="shared" si="7"/>
        <v>12.264953239514989</v>
      </c>
      <c r="L88" s="828">
        <f t="shared" si="7"/>
        <v>12.352148907041483</v>
      </c>
      <c r="M88" s="829">
        <f t="shared" si="8"/>
        <v>12.930716517691565</v>
      </c>
      <c r="N88" s="763"/>
      <c r="O88" s="819"/>
      <c r="P88" s="833" t="s">
        <v>179</v>
      </c>
      <c r="Q88" s="831">
        <f t="shared" si="9"/>
        <v>12.099709586515299</v>
      </c>
      <c r="S88"/>
      <c r="T88"/>
      <c r="U88"/>
      <c r="V88"/>
      <c r="W88"/>
    </row>
    <row r="89" spans="1:23" ht="13.5" thickBot="1">
      <c r="A89" s="832" t="s">
        <v>175</v>
      </c>
      <c r="B89" s="827">
        <f t="shared" si="10"/>
        <v>12.699462745098037</v>
      </c>
      <c r="C89" s="828">
        <f t="shared" si="10"/>
        <v>12.701414555557115</v>
      </c>
      <c r="D89" s="828">
        <f t="shared" si="11"/>
        <v>12.313410680916141</v>
      </c>
      <c r="E89" s="828">
        <f t="shared" si="7"/>
        <v>11.961485476404702</v>
      </c>
      <c r="F89" s="828">
        <f t="shared" si="7"/>
        <v>11.807286847421279</v>
      </c>
      <c r="G89" s="828">
        <f t="shared" si="7"/>
        <v>12.216666666666667</v>
      </c>
      <c r="H89" s="828">
        <f t="shared" si="7"/>
        <v>12.134916438241648</v>
      </c>
      <c r="I89" s="828">
        <f t="shared" si="7"/>
        <v>12.926014396468441</v>
      </c>
      <c r="J89" s="828">
        <f t="shared" si="7"/>
        <v>12.950811747788642</v>
      </c>
      <c r="K89" s="828">
        <f t="shared" si="7"/>
        <v>12.997653099313514</v>
      </c>
      <c r="L89" s="828">
        <f t="shared" si="7"/>
        <v>13.223588680601459</v>
      </c>
      <c r="M89" s="829">
        <f t="shared" si="8"/>
        <v>13.674724829900967</v>
      </c>
      <c r="N89" s="763"/>
      <c r="O89" s="819"/>
      <c r="P89" s="834" t="s">
        <v>175</v>
      </c>
      <c r="Q89" s="831">
        <f t="shared" si="9"/>
        <v>12.640269615675695</v>
      </c>
      <c r="S89"/>
      <c r="T89"/>
      <c r="U89"/>
      <c r="V89"/>
      <c r="W89"/>
    </row>
    <row r="90" spans="1:23" ht="13.5" thickBot="1">
      <c r="A90" s="832" t="s">
        <v>176</v>
      </c>
      <c r="B90" s="827">
        <f t="shared" si="10"/>
        <v>12.569022549019609</v>
      </c>
      <c r="C90" s="828">
        <f t="shared" si="10"/>
        <v>12.561725661100553</v>
      </c>
      <c r="D90" s="828">
        <f t="shared" si="11"/>
        <v>12.160795218226344</v>
      </c>
      <c r="E90" s="828">
        <f t="shared" si="7"/>
        <v>11.856557220530421</v>
      </c>
      <c r="F90" s="828">
        <f t="shared" si="7"/>
        <v>11.689326235020069</v>
      </c>
      <c r="G90" s="828">
        <f t="shared" si="7"/>
        <v>12.098039215686274</v>
      </c>
      <c r="H90" s="828">
        <f t="shared" si="7"/>
        <v>11.978999345328925</v>
      </c>
      <c r="I90" s="828">
        <f t="shared" si="7"/>
        <v>12.897492924951655</v>
      </c>
      <c r="J90" s="828">
        <f t="shared" si="7"/>
        <v>12.928648046142966</v>
      </c>
      <c r="K90" s="828">
        <f t="shared" si="7"/>
        <v>12.927133113221613</v>
      </c>
      <c r="L90" s="828">
        <f t="shared" si="7"/>
        <v>13.147366794779646</v>
      </c>
      <c r="M90" s="829">
        <f t="shared" si="8"/>
        <v>13.599576728902296</v>
      </c>
      <c r="N90" s="763"/>
      <c r="O90" s="819"/>
      <c r="P90" s="834" t="s">
        <v>176</v>
      </c>
      <c r="Q90" s="831">
        <f t="shared" si="9"/>
        <v>12.52682580882159</v>
      </c>
      <c r="S90"/>
      <c r="T90"/>
      <c r="U90"/>
      <c r="V90"/>
      <c r="W90"/>
    </row>
    <row r="91" spans="1:23" ht="13.5" thickBot="1">
      <c r="A91" s="832" t="s">
        <v>177</v>
      </c>
      <c r="B91" s="827">
        <f t="shared" si="10"/>
        <v>0</v>
      </c>
      <c r="C91" s="828">
        <f t="shared" si="10"/>
        <v>0</v>
      </c>
      <c r="D91" s="828">
        <f t="shared" si="11"/>
        <v>0</v>
      </c>
      <c r="E91" s="828">
        <f t="shared" si="7"/>
        <v>0</v>
      </c>
      <c r="F91" s="828">
        <f t="shared" si="7"/>
        <v>11.878123798539022</v>
      </c>
      <c r="G91" s="828">
        <f t="shared" si="7"/>
        <v>13.004901960784315</v>
      </c>
      <c r="H91" s="828">
        <f t="shared" si="7"/>
        <v>14.043215686274509</v>
      </c>
      <c r="I91" s="828">
        <f t="shared" si="7"/>
        <v>0</v>
      </c>
      <c r="J91" s="828">
        <f t="shared" si="7"/>
        <v>0</v>
      </c>
      <c r="K91" s="828">
        <f t="shared" si="7"/>
        <v>0</v>
      </c>
      <c r="L91" s="828">
        <f t="shared" si="7"/>
        <v>0</v>
      </c>
      <c r="M91" s="829">
        <f t="shared" si="8"/>
        <v>0</v>
      </c>
      <c r="N91" s="763"/>
      <c r="O91" s="819"/>
      <c r="P91" s="834" t="s">
        <v>177</v>
      </c>
      <c r="Q91" s="831">
        <f t="shared" si="9"/>
        <v>12.867537317086082</v>
      </c>
      <c r="S91"/>
      <c r="T91"/>
      <c r="U91"/>
      <c r="V91"/>
      <c r="W91"/>
    </row>
    <row r="92" spans="1:23" ht="13.5" thickBot="1">
      <c r="A92" s="832" t="s">
        <v>71</v>
      </c>
      <c r="B92" s="827">
        <f t="shared" si="10"/>
        <v>10.178789215686274</v>
      </c>
      <c r="C92" s="828">
        <f t="shared" si="10"/>
        <v>10.347559789525409</v>
      </c>
      <c r="D92" s="828">
        <f t="shared" si="11"/>
        <v>10.302212496877326</v>
      </c>
      <c r="E92" s="828">
        <f t="shared" si="7"/>
        <v>9.7788163628068059</v>
      </c>
      <c r="F92" s="828">
        <f t="shared" si="7"/>
        <v>9.4869958395625158</v>
      </c>
      <c r="G92" s="828">
        <f t="shared" si="7"/>
        <v>9.9686274509803905</v>
      </c>
      <c r="H92" s="828">
        <f t="shared" si="7"/>
        <v>10.030403276870258</v>
      </c>
      <c r="I92" s="828">
        <f t="shared" si="7"/>
        <v>10.120527173377409</v>
      </c>
      <c r="J92" s="828">
        <f t="shared" si="7"/>
        <v>10.309502005173607</v>
      </c>
      <c r="K92" s="828">
        <f t="shared" si="7"/>
        <v>10.294882163397419</v>
      </c>
      <c r="L92" s="828">
        <f t="shared" si="7"/>
        <v>9.8364333703989697</v>
      </c>
      <c r="M92" s="829">
        <f t="shared" si="8"/>
        <v>10.220954805962348</v>
      </c>
      <c r="N92" s="763"/>
      <c r="O92" s="819"/>
      <c r="P92" s="834" t="s">
        <v>71</v>
      </c>
      <c r="Q92" s="831">
        <f t="shared" si="9"/>
        <v>10.098856002372649</v>
      </c>
      <c r="S92"/>
      <c r="T92"/>
      <c r="U92"/>
      <c r="V92"/>
      <c r="W92"/>
    </row>
    <row r="93" spans="1:23" ht="13.5" thickBot="1">
      <c r="A93" s="835" t="s">
        <v>178</v>
      </c>
      <c r="B93" s="827">
        <f t="shared" si="10"/>
        <v>12.929591176470588</v>
      </c>
      <c r="C93" s="828">
        <f t="shared" si="10"/>
        <v>12.974919894473166</v>
      </c>
      <c r="D93" s="828">
        <f t="shared" si="11"/>
        <v>12.61612049819855</v>
      </c>
      <c r="E93" s="828">
        <f t="shared" si="7"/>
        <v>12.151018509599822</v>
      </c>
      <c r="F93" s="828">
        <f t="shared" si="7"/>
        <v>12.004310705638028</v>
      </c>
      <c r="G93" s="828">
        <f t="shared" si="7"/>
        <v>12.33235294117647</v>
      </c>
      <c r="H93" s="828">
        <f t="shared" si="7"/>
        <v>12.322373504769978</v>
      </c>
      <c r="I93" s="828">
        <f t="shared" si="7"/>
        <v>12.642034871723187</v>
      </c>
      <c r="J93" s="828">
        <f t="shared" si="7"/>
        <v>12.793703051749086</v>
      </c>
      <c r="K93" s="828">
        <f t="shared" si="7"/>
        <v>12.832508439940307</v>
      </c>
      <c r="L93" s="828">
        <f t="shared" si="7"/>
        <v>12.799219925080202</v>
      </c>
      <c r="M93" s="829">
        <f t="shared" si="8"/>
        <v>13.080332510688967</v>
      </c>
      <c r="N93" s="763"/>
      <c r="O93" s="819"/>
      <c r="P93" s="836" t="s">
        <v>178</v>
      </c>
      <c r="Q93" s="831">
        <f t="shared" si="9"/>
        <v>12.639793693908345</v>
      </c>
      <c r="S93"/>
      <c r="T93"/>
      <c r="U93"/>
      <c r="V93"/>
      <c r="W93"/>
    </row>
    <row r="94" spans="1:23" ht="13">
      <c r="A94" s="763"/>
      <c r="B94" s="763"/>
      <c r="C94" s="763"/>
      <c r="D94" s="763"/>
      <c r="E94" s="763"/>
      <c r="F94" s="763"/>
      <c r="G94" s="763"/>
      <c r="H94" s="763"/>
      <c r="I94" s="763"/>
      <c r="J94" s="763"/>
      <c r="K94" s="763"/>
      <c r="L94" s="763"/>
      <c r="M94" s="763"/>
      <c r="N94" s="763"/>
      <c r="O94" s="763"/>
      <c r="P94" s="763"/>
      <c r="Q94" s="763"/>
      <c r="S94"/>
      <c r="T94"/>
      <c r="U94"/>
      <c r="V94"/>
      <c r="W94"/>
    </row>
    <row r="95" spans="1:23" ht="16" thickBot="1">
      <c r="A95" s="818">
        <v>2021</v>
      </c>
      <c r="B95" s="819"/>
      <c r="C95" s="819"/>
      <c r="D95" s="819"/>
      <c r="E95" s="819"/>
      <c r="F95" s="819"/>
      <c r="G95" s="819"/>
      <c r="H95" s="819"/>
      <c r="I95" s="819"/>
      <c r="J95" s="819"/>
      <c r="K95" s="819"/>
      <c r="L95" s="819"/>
      <c r="M95" s="820" t="s">
        <v>180</v>
      </c>
      <c r="N95" s="763"/>
      <c r="O95" s="819"/>
      <c r="P95" s="818">
        <v>2021</v>
      </c>
      <c r="Q95" s="819"/>
      <c r="S95"/>
      <c r="T95"/>
      <c r="U95"/>
      <c r="V95"/>
      <c r="W95"/>
    </row>
    <row r="96" spans="1:23" ht="13.5" thickBot="1">
      <c r="A96" s="821"/>
      <c r="B96" s="822" t="s">
        <v>161</v>
      </c>
      <c r="C96" s="822" t="s">
        <v>162</v>
      </c>
      <c r="D96" s="822" t="s">
        <v>163</v>
      </c>
      <c r="E96" s="822" t="s">
        <v>164</v>
      </c>
      <c r="F96" s="822" t="s">
        <v>165</v>
      </c>
      <c r="G96" s="822" t="s">
        <v>166</v>
      </c>
      <c r="H96" s="822" t="s">
        <v>167</v>
      </c>
      <c r="I96" s="822" t="s">
        <v>168</v>
      </c>
      <c r="J96" s="822" t="s">
        <v>169</v>
      </c>
      <c r="K96" s="822" t="s">
        <v>170</v>
      </c>
      <c r="L96" s="822" t="s">
        <v>171</v>
      </c>
      <c r="M96" s="823" t="s">
        <v>172</v>
      </c>
      <c r="N96" s="763"/>
      <c r="O96" s="819"/>
      <c r="P96" s="824"/>
      <c r="Q96" s="825" t="s">
        <v>173</v>
      </c>
      <c r="S96"/>
      <c r="T96"/>
      <c r="U96"/>
      <c r="V96"/>
      <c r="W96"/>
    </row>
    <row r="97" spans="1:23" ht="13.5" thickBot="1">
      <c r="A97" s="826" t="s">
        <v>174</v>
      </c>
      <c r="B97" s="827">
        <f>(B29/1000)/1.02</f>
        <v>12.842174462156114</v>
      </c>
      <c r="C97" s="828">
        <f>(C29/1000)/1.02</f>
        <v>13.046851555253745</v>
      </c>
      <c r="D97" s="828">
        <f>(D29/1000)/1.02</f>
        <v>12.978742757658408</v>
      </c>
      <c r="E97" s="828">
        <f t="shared" ref="E97:L103" si="12">E29/1000/1.02</f>
        <v>13.536615246746432</v>
      </c>
      <c r="F97" s="828">
        <f t="shared" si="12"/>
        <v>13.675268566952274</v>
      </c>
      <c r="G97" s="828">
        <f t="shared" si="12"/>
        <v>14.177454315219842</v>
      </c>
      <c r="H97" s="828">
        <f t="shared" si="12"/>
        <v>14.061906679455161</v>
      </c>
      <c r="I97" s="828">
        <f t="shared" si="12"/>
        <v>14.793074608268469</v>
      </c>
      <c r="J97" s="828">
        <f t="shared" si="12"/>
        <v>14.950008544496528</v>
      </c>
      <c r="K97" s="828">
        <f t="shared" si="12"/>
        <v>16.667676666598766</v>
      </c>
      <c r="L97" s="828">
        <f t="shared" si="12"/>
        <v>17.842759366428563</v>
      </c>
      <c r="M97" s="829">
        <f t="shared" ref="M97:M103" si="13">(M29/1000)/1.02</f>
        <v>18.024988259380315</v>
      </c>
      <c r="N97" s="763"/>
      <c r="O97" s="819"/>
      <c r="P97" s="830" t="s">
        <v>174</v>
      </c>
      <c r="Q97" s="831">
        <f t="shared" ref="Q97:Q103" si="14">(Q29/1000)/1.02</f>
        <v>14.7395566214709</v>
      </c>
      <c r="S97"/>
      <c r="T97"/>
      <c r="U97"/>
      <c r="V97"/>
      <c r="W97"/>
    </row>
    <row r="98" spans="1:23" ht="13.5" thickBot="1">
      <c r="A98" s="832" t="s">
        <v>179</v>
      </c>
      <c r="B98" s="827">
        <f t="shared" ref="B98:C103" si="15">(B30/1000)/1.02</f>
        <v>12.708311940410097</v>
      </c>
      <c r="C98" s="828">
        <f t="shared" si="15"/>
        <v>12.462791347650167</v>
      </c>
      <c r="D98" s="828">
        <f t="shared" ref="D98:D103" si="16">D30/1000/1.02</f>
        <v>12.619773335073669</v>
      </c>
      <c r="E98" s="828">
        <f t="shared" si="12"/>
        <v>13.52394699049502</v>
      </c>
      <c r="F98" s="828">
        <f t="shared" si="12"/>
        <v>12.882041229191907</v>
      </c>
      <c r="G98" s="828">
        <f t="shared" si="12"/>
        <v>13.69836491896792</v>
      </c>
      <c r="H98" s="828">
        <f t="shared" si="12"/>
        <v>13.597399864087645</v>
      </c>
      <c r="I98" s="828">
        <f t="shared" si="12"/>
        <v>14.567836051308129</v>
      </c>
      <c r="J98" s="828">
        <f t="shared" si="12"/>
        <v>15.427485998156243</v>
      </c>
      <c r="K98" s="828">
        <f t="shared" si="12"/>
        <v>17.167157487978756</v>
      </c>
      <c r="L98" s="828">
        <f t="shared" si="12"/>
        <v>18.7893125200642</v>
      </c>
      <c r="M98" s="829">
        <f t="shared" si="13"/>
        <v>17.563156959813632</v>
      </c>
      <c r="N98" s="763"/>
      <c r="O98" s="819"/>
      <c r="P98" s="833" t="s">
        <v>179</v>
      </c>
      <c r="Q98" s="831">
        <f t="shared" si="14"/>
        <v>15.625963854118739</v>
      </c>
      <c r="S98"/>
      <c r="T98"/>
      <c r="U98"/>
      <c r="V98"/>
      <c r="W98"/>
    </row>
    <row r="99" spans="1:23" ht="13.5" thickBot="1">
      <c r="A99" s="832" t="s">
        <v>175</v>
      </c>
      <c r="B99" s="827">
        <f t="shared" si="15"/>
        <v>13.954742531065632</v>
      </c>
      <c r="C99" s="828">
        <f t="shared" si="15"/>
        <v>14.069510683024021</v>
      </c>
      <c r="D99" s="828">
        <f t="shared" si="16"/>
        <v>13.792056524761428</v>
      </c>
      <c r="E99" s="828">
        <f t="shared" si="12"/>
        <v>14.382601545740544</v>
      </c>
      <c r="F99" s="828">
        <f t="shared" si="12"/>
        <v>14.497530911877547</v>
      </c>
      <c r="G99" s="828">
        <f t="shared" si="12"/>
        <v>14.975696778640465</v>
      </c>
      <c r="H99" s="828">
        <f t="shared" si="12"/>
        <v>15.062609599122187</v>
      </c>
      <c r="I99" s="828">
        <f t="shared" si="12"/>
        <v>16.030243902139606</v>
      </c>
      <c r="J99" s="828">
        <f t="shared" si="12"/>
        <v>16.273769698587003</v>
      </c>
      <c r="K99" s="828">
        <f t="shared" si="12"/>
        <v>18.35929182428298</v>
      </c>
      <c r="L99" s="828">
        <f t="shared" si="12"/>
        <v>19.514937240082141</v>
      </c>
      <c r="M99" s="829">
        <f t="shared" si="13"/>
        <v>19.674422896503639</v>
      </c>
      <c r="N99" s="763"/>
      <c r="O99" s="819"/>
      <c r="P99" s="834" t="s">
        <v>175</v>
      </c>
      <c r="Q99" s="831">
        <f t="shared" si="14"/>
        <v>15.82918894089404</v>
      </c>
      <c r="S99"/>
      <c r="T99"/>
      <c r="U99"/>
      <c r="V99"/>
      <c r="W99"/>
    </row>
    <row r="100" spans="1:23" ht="13.5" thickBot="1">
      <c r="A100" s="832" t="s">
        <v>176</v>
      </c>
      <c r="B100" s="827">
        <f t="shared" si="15"/>
        <v>13.947436811398621</v>
      </c>
      <c r="C100" s="828">
        <f t="shared" si="15"/>
        <v>14.018815211068851</v>
      </c>
      <c r="D100" s="828">
        <f t="shared" si="16"/>
        <v>13.716961287227175</v>
      </c>
      <c r="E100" s="828">
        <f t="shared" si="12"/>
        <v>14.368551822812202</v>
      </c>
      <c r="F100" s="828">
        <f t="shared" si="12"/>
        <v>14.52398189549651</v>
      </c>
      <c r="G100" s="828">
        <f t="shared" si="12"/>
        <v>14.962581469962171</v>
      </c>
      <c r="H100" s="828">
        <f t="shared" si="12"/>
        <v>15.035995098433776</v>
      </c>
      <c r="I100" s="828">
        <f t="shared" si="12"/>
        <v>16.01233258041843</v>
      </c>
      <c r="J100" s="828">
        <f t="shared" si="12"/>
        <v>16.254787706767701</v>
      </c>
      <c r="K100" s="828">
        <f t="shared" si="12"/>
        <v>18.415846687398979</v>
      </c>
      <c r="L100" s="828">
        <f t="shared" si="12"/>
        <v>19.396302116657328</v>
      </c>
      <c r="M100" s="829">
        <f t="shared" si="13"/>
        <v>19.299645076937054</v>
      </c>
      <c r="N100" s="763"/>
      <c r="O100" s="819"/>
      <c r="P100" s="834" t="s">
        <v>176</v>
      </c>
      <c r="Q100" s="831">
        <f t="shared" si="14"/>
        <v>15.511806903834625</v>
      </c>
      <c r="S100"/>
      <c r="T100"/>
      <c r="U100"/>
      <c r="V100"/>
      <c r="W100"/>
    </row>
    <row r="101" spans="1:23" ht="13.5" thickBot="1">
      <c r="A101" s="832" t="s">
        <v>177</v>
      </c>
      <c r="B101" s="827">
        <f t="shared" si="15"/>
        <v>0</v>
      </c>
      <c r="C101" s="828">
        <f t="shared" si="15"/>
        <v>0</v>
      </c>
      <c r="D101" s="828">
        <f t="shared" si="16"/>
        <v>0</v>
      </c>
      <c r="E101" s="828">
        <f t="shared" si="12"/>
        <v>0</v>
      </c>
      <c r="F101" s="828">
        <f t="shared" si="12"/>
        <v>0</v>
      </c>
      <c r="G101" s="828">
        <f t="shared" si="12"/>
        <v>0</v>
      </c>
      <c r="H101" s="828">
        <f t="shared" si="12"/>
        <v>0</v>
      </c>
      <c r="I101" s="828">
        <f t="shared" si="12"/>
        <v>0</v>
      </c>
      <c r="J101" s="828">
        <f t="shared" si="12"/>
        <v>0</v>
      </c>
      <c r="K101" s="828">
        <f t="shared" si="12"/>
        <v>0</v>
      </c>
      <c r="L101" s="828">
        <f t="shared" si="12"/>
        <v>0</v>
      </c>
      <c r="M101" s="829">
        <f t="shared" si="13"/>
        <v>0</v>
      </c>
      <c r="N101" s="763"/>
      <c r="O101" s="819"/>
      <c r="P101" s="834" t="s">
        <v>177</v>
      </c>
      <c r="Q101" s="831">
        <f t="shared" si="14"/>
        <v>17.284556188923684</v>
      </c>
      <c r="S101"/>
      <c r="T101"/>
      <c r="U101"/>
      <c r="V101"/>
      <c r="W101"/>
    </row>
    <row r="102" spans="1:23" ht="13.5" thickBot="1">
      <c r="A102" s="832" t="s">
        <v>71</v>
      </c>
      <c r="B102" s="827">
        <f t="shared" si="15"/>
        <v>10.573861346747224</v>
      </c>
      <c r="C102" s="828">
        <f t="shared" si="15"/>
        <v>10.800605759102861</v>
      </c>
      <c r="D102" s="828">
        <f t="shared" si="16"/>
        <v>11.213437194204115</v>
      </c>
      <c r="E102" s="828">
        <f t="shared" si="12"/>
        <v>11.495609084330527</v>
      </c>
      <c r="F102" s="828">
        <f t="shared" si="12"/>
        <v>11.746785478065423</v>
      </c>
      <c r="G102" s="828">
        <f t="shared" si="12"/>
        <v>12.14458485620589</v>
      </c>
      <c r="H102" s="828">
        <f t="shared" si="12"/>
        <v>12.075730895482954</v>
      </c>
      <c r="I102" s="828">
        <f t="shared" si="12"/>
        <v>12.294225376360785</v>
      </c>
      <c r="J102" s="828">
        <f t="shared" si="12"/>
        <v>12.626308189338188</v>
      </c>
      <c r="K102" s="828">
        <f t="shared" si="12"/>
        <v>13.960350114626635</v>
      </c>
      <c r="L102" s="828">
        <f t="shared" si="12"/>
        <v>15.379983189106927</v>
      </c>
      <c r="M102" s="829">
        <f t="shared" si="13"/>
        <v>15.545943516847712</v>
      </c>
      <c r="N102" s="763"/>
      <c r="O102" s="819"/>
      <c r="P102" s="834" t="s">
        <v>71</v>
      </c>
      <c r="Q102" s="831">
        <f t="shared" si="14"/>
        <v>12.678667713091802</v>
      </c>
      <c r="S102"/>
      <c r="T102"/>
      <c r="U102"/>
      <c r="V102"/>
      <c r="W102"/>
    </row>
    <row r="103" spans="1:23" ht="13.5" thickBot="1">
      <c r="A103" s="835" t="s">
        <v>178</v>
      </c>
      <c r="B103" s="827">
        <f t="shared" si="15"/>
        <v>13.343633502191944</v>
      </c>
      <c r="C103" s="828">
        <f t="shared" si="15"/>
        <v>13.538897670383442</v>
      </c>
      <c r="D103" s="828">
        <f t="shared" si="16"/>
        <v>13.442786751002609</v>
      </c>
      <c r="E103" s="828">
        <f t="shared" si="12"/>
        <v>13.886267899053902</v>
      </c>
      <c r="F103" s="828">
        <f t="shared" si="12"/>
        <v>13.960108183135445</v>
      </c>
      <c r="G103" s="828">
        <f t="shared" si="12"/>
        <v>14.345660630199042</v>
      </c>
      <c r="H103" s="828">
        <f t="shared" si="12"/>
        <v>14.441625813687248</v>
      </c>
      <c r="I103" s="828">
        <f t="shared" si="12"/>
        <v>15.046909802495032</v>
      </c>
      <c r="J103" s="828">
        <f t="shared" si="12"/>
        <v>15.38107326239334</v>
      </c>
      <c r="K103" s="828">
        <f t="shared" si="12"/>
        <v>17.413533489102406</v>
      </c>
      <c r="L103" s="828">
        <f t="shared" si="12"/>
        <v>18.512921370090407</v>
      </c>
      <c r="M103" s="829">
        <f t="shared" si="13"/>
        <v>18.560856745126859</v>
      </c>
      <c r="N103" s="763"/>
      <c r="O103" s="819"/>
      <c r="P103" s="836" t="s">
        <v>178</v>
      </c>
      <c r="Q103" s="831">
        <f t="shared" si="14"/>
        <v>15.161183898182118</v>
      </c>
      <c r="S103"/>
      <c r="T103"/>
      <c r="U103"/>
      <c r="V103"/>
      <c r="W103"/>
    </row>
    <row r="104" spans="1:23" ht="13">
      <c r="A104" s="763"/>
      <c r="B104" s="763"/>
      <c r="C104" s="763"/>
      <c r="D104" s="763"/>
      <c r="E104" s="763"/>
      <c r="F104" s="763"/>
      <c r="G104" s="763"/>
      <c r="H104" s="763"/>
      <c r="I104" s="763"/>
      <c r="J104" s="763"/>
      <c r="K104" s="763"/>
      <c r="L104" s="763"/>
      <c r="M104" s="763"/>
      <c r="N104" s="763"/>
      <c r="O104" s="763"/>
      <c r="P104" s="763"/>
      <c r="Q104" s="763"/>
      <c r="S104"/>
      <c r="T104"/>
      <c r="U104"/>
      <c r="V104"/>
      <c r="W104"/>
    </row>
    <row r="105" spans="1:23" ht="16" thickBot="1">
      <c r="A105" s="818">
        <v>2022</v>
      </c>
      <c r="B105" s="819"/>
      <c r="C105" s="819"/>
      <c r="D105" s="819"/>
      <c r="E105" s="819"/>
      <c r="F105" s="819"/>
      <c r="G105" s="819"/>
      <c r="H105" s="819"/>
      <c r="I105" s="819"/>
      <c r="J105" s="819"/>
      <c r="K105" s="819"/>
      <c r="L105" s="819"/>
      <c r="M105" s="820" t="s">
        <v>180</v>
      </c>
      <c r="N105" s="763"/>
      <c r="O105" s="819"/>
      <c r="P105" s="818">
        <v>2022</v>
      </c>
      <c r="Q105" s="819"/>
      <c r="S105"/>
      <c r="T105"/>
      <c r="U105"/>
      <c r="V105"/>
      <c r="W105"/>
    </row>
    <row r="106" spans="1:23" ht="13.5" thickBot="1">
      <c r="A106" s="821"/>
      <c r="B106" s="822" t="s">
        <v>161</v>
      </c>
      <c r="C106" s="822" t="s">
        <v>162</v>
      </c>
      <c r="D106" s="822" t="s">
        <v>163</v>
      </c>
      <c r="E106" s="822" t="s">
        <v>164</v>
      </c>
      <c r="F106" s="822" t="s">
        <v>165</v>
      </c>
      <c r="G106" s="822" t="s">
        <v>166</v>
      </c>
      <c r="H106" s="822" t="s">
        <v>167</v>
      </c>
      <c r="I106" s="822" t="s">
        <v>168</v>
      </c>
      <c r="J106" s="822" t="s">
        <v>169</v>
      </c>
      <c r="K106" s="822" t="s">
        <v>170</v>
      </c>
      <c r="L106" s="822" t="s">
        <v>171</v>
      </c>
      <c r="M106" s="823" t="s">
        <v>172</v>
      </c>
      <c r="N106" s="763"/>
      <c r="O106" s="819"/>
      <c r="P106" s="824"/>
      <c r="Q106" s="825" t="s">
        <v>173</v>
      </c>
      <c r="S106"/>
      <c r="T106"/>
      <c r="U106"/>
      <c r="V106"/>
      <c r="W106"/>
    </row>
    <row r="107" spans="1:23" ht="13.5" thickBot="1">
      <c r="A107" s="826" t="s">
        <v>174</v>
      </c>
      <c r="B107" s="827">
        <f>(B39/1000)/1.02</f>
        <v>18.220445478488372</v>
      </c>
      <c r="C107" s="828">
        <f>(C39/1000)/1.02</f>
        <v>18.687882968909957</v>
      </c>
      <c r="D107" s="828">
        <f>(D39/1000)/1.02</f>
        <v>19.896289376021414</v>
      </c>
      <c r="E107" s="828">
        <f t="shared" ref="E107:L113" si="17">E39/1000/1.02</f>
        <v>21.943286535050227</v>
      </c>
      <c r="F107" s="828">
        <f t="shared" si="17"/>
        <v>22.219222838376393</v>
      </c>
      <c r="G107" s="828">
        <f t="shared" si="17"/>
        <v>21.231632573200869</v>
      </c>
      <c r="H107" s="828">
        <f t="shared" si="17"/>
        <v>20.674638183345678</v>
      </c>
      <c r="I107" s="828">
        <f t="shared" si="17"/>
        <v>21.612313338073626</v>
      </c>
      <c r="J107" s="828">
        <f t="shared" si="17"/>
        <v>21.055693529161211</v>
      </c>
      <c r="K107" s="828">
        <f t="shared" si="17"/>
        <v>21.01348961921218</v>
      </c>
      <c r="L107" s="828">
        <f t="shared" si="17"/>
        <v>21.148872083248921</v>
      </c>
      <c r="M107" s="829">
        <f t="shared" ref="M107:M113" si="18">(M39/1000)/1.02</f>
        <v>20.62596886854822</v>
      </c>
      <c r="N107" s="763"/>
      <c r="O107" s="819"/>
      <c r="P107" s="830" t="s">
        <v>174</v>
      </c>
      <c r="Q107" s="831">
        <f t="shared" ref="Q107:Q113" si="19">(Q39/1000)/1.02</f>
        <v>20.732297154797592</v>
      </c>
      <c r="S107"/>
      <c r="T107"/>
      <c r="U107"/>
      <c r="V107"/>
      <c r="W107"/>
    </row>
    <row r="108" spans="1:23" ht="13.5" thickBot="1">
      <c r="A108" s="832" t="s">
        <v>179</v>
      </c>
      <c r="B108" s="827">
        <f t="shared" ref="B108:C113" si="20">(B40/1000)/1.02</f>
        <v>19.020773840459867</v>
      </c>
      <c r="C108" s="828">
        <f t="shared" si="20"/>
        <v>18.400119685858424</v>
      </c>
      <c r="D108" s="828">
        <f t="shared" ref="D108:D113" si="21">D40/1000/1.02</f>
        <v>20.375035983997495</v>
      </c>
      <c r="E108" s="828">
        <f t="shared" si="17"/>
        <v>21.62406314575983</v>
      </c>
      <c r="F108" s="828">
        <f t="shared" si="17"/>
        <v>22.387138213560561</v>
      </c>
      <c r="G108" s="828">
        <f t="shared" si="17"/>
        <v>20.555628994270251</v>
      </c>
      <c r="H108" s="828">
        <f t="shared" si="17"/>
        <v>21.070703527735876</v>
      </c>
      <c r="I108" s="828">
        <f t="shared" si="17"/>
        <v>20.959915939238737</v>
      </c>
      <c r="J108" s="828">
        <f t="shared" si="17"/>
        <v>20.168955448001995</v>
      </c>
      <c r="K108" s="828">
        <f t="shared" si="17"/>
        <v>21.298406103864142</v>
      </c>
      <c r="L108" s="828">
        <f t="shared" si="17"/>
        <v>21.10563744026414</v>
      </c>
      <c r="M108" s="829">
        <f t="shared" si="18"/>
        <v>20.031830204771168</v>
      </c>
      <c r="N108" s="763"/>
      <c r="O108" s="819"/>
      <c r="P108" s="833" t="s">
        <v>179</v>
      </c>
      <c r="Q108" s="831">
        <f t="shared" si="19"/>
        <v>20.717470874699291</v>
      </c>
      <c r="S108"/>
      <c r="T108"/>
      <c r="U108"/>
      <c r="V108"/>
      <c r="W108"/>
    </row>
    <row r="109" spans="1:23" ht="13.5" thickBot="1">
      <c r="A109" s="832" t="s">
        <v>175</v>
      </c>
      <c r="B109" s="827">
        <f t="shared" si="20"/>
        <v>19.618621469619828</v>
      </c>
      <c r="C109" s="828">
        <f t="shared" si="20"/>
        <v>19.74594250334313</v>
      </c>
      <c r="D109" s="828">
        <f t="shared" si="21"/>
        <v>20.902927287122221</v>
      </c>
      <c r="E109" s="828">
        <f t="shared" si="17"/>
        <v>22.986978222831024</v>
      </c>
      <c r="F109" s="828">
        <f t="shared" si="17"/>
        <v>23.115736659480987</v>
      </c>
      <c r="G109" s="828">
        <f t="shared" si="17"/>
        <v>21.770513453453347</v>
      </c>
      <c r="H109" s="828">
        <f t="shared" si="17"/>
        <v>21.296838286804238</v>
      </c>
      <c r="I109" s="828">
        <f t="shared" si="17"/>
        <v>22.618512261823149</v>
      </c>
      <c r="J109" s="828">
        <f t="shared" si="17"/>
        <v>21.989397408235916</v>
      </c>
      <c r="K109" s="828">
        <f t="shared" si="17"/>
        <v>22.008382859055853</v>
      </c>
      <c r="L109" s="828">
        <f t="shared" si="17"/>
        <v>22.199505929192632</v>
      </c>
      <c r="M109" s="829">
        <f t="shared" si="18"/>
        <v>21.886541947116712</v>
      </c>
      <c r="N109" s="763"/>
      <c r="O109" s="819"/>
      <c r="P109" s="834" t="s">
        <v>175</v>
      </c>
      <c r="Q109" s="831">
        <f t="shared" si="19"/>
        <v>21.696565146519635</v>
      </c>
      <c r="S109"/>
      <c r="T109"/>
      <c r="U109"/>
      <c r="V109"/>
      <c r="W109"/>
    </row>
    <row r="110" spans="1:23" ht="13.5" thickBot="1">
      <c r="A110" s="832" t="s">
        <v>176</v>
      </c>
      <c r="B110" s="827">
        <f t="shared" si="20"/>
        <v>19.499953629700652</v>
      </c>
      <c r="C110" s="828">
        <f t="shared" si="20"/>
        <v>19.644372748056277</v>
      </c>
      <c r="D110" s="828">
        <f t="shared" si="21"/>
        <v>20.766146450748721</v>
      </c>
      <c r="E110" s="828">
        <f t="shared" si="17"/>
        <v>22.905614222576652</v>
      </c>
      <c r="F110" s="828">
        <f t="shared" si="17"/>
        <v>23.011413217720307</v>
      </c>
      <c r="G110" s="828">
        <f t="shared" si="17"/>
        <v>21.563485053836903</v>
      </c>
      <c r="H110" s="828">
        <f t="shared" si="17"/>
        <v>21.167475654378066</v>
      </c>
      <c r="I110" s="828">
        <f t="shared" si="17"/>
        <v>22.60707245137305</v>
      </c>
      <c r="J110" s="828">
        <f t="shared" si="17"/>
        <v>21.818164855225664</v>
      </c>
      <c r="K110" s="828">
        <f t="shared" si="17"/>
        <v>21.839051738622896</v>
      </c>
      <c r="L110" s="828">
        <f t="shared" si="17"/>
        <v>22.114122877543597</v>
      </c>
      <c r="M110" s="829">
        <f t="shared" si="18"/>
        <v>21.720950281294389</v>
      </c>
      <c r="N110" s="763"/>
      <c r="O110" s="819"/>
      <c r="P110" s="834" t="s">
        <v>176</v>
      </c>
      <c r="Q110" s="831">
        <f t="shared" si="19"/>
        <v>21.579532932551359</v>
      </c>
      <c r="S110"/>
      <c r="T110"/>
      <c r="U110"/>
      <c r="V110"/>
      <c r="W110"/>
    </row>
    <row r="111" spans="1:23" ht="13.5" thickBot="1">
      <c r="A111" s="832" t="s">
        <v>177</v>
      </c>
      <c r="B111" s="827">
        <f t="shared" si="20"/>
        <v>20.053816519428281</v>
      </c>
      <c r="C111" s="828">
        <f t="shared" si="20"/>
        <v>20.156580270472077</v>
      </c>
      <c r="D111" s="828">
        <f t="shared" si="21"/>
        <v>20.489476396518508</v>
      </c>
      <c r="E111" s="828">
        <f t="shared" si="17"/>
        <v>23.119552913688842</v>
      </c>
      <c r="F111" s="828">
        <f t="shared" si="17"/>
        <v>22.016226812073143</v>
      </c>
      <c r="G111" s="828">
        <f t="shared" si="17"/>
        <v>21.77040772290048</v>
      </c>
      <c r="H111" s="828">
        <f t="shared" si="17"/>
        <v>21.097048389535761</v>
      </c>
      <c r="I111" s="828">
        <f t="shared" si="17"/>
        <v>22.889424341012052</v>
      </c>
      <c r="J111" s="828">
        <f t="shared" si="17"/>
        <v>21.807667755991289</v>
      </c>
      <c r="K111" s="828">
        <f t="shared" si="17"/>
        <v>22.462136346277937</v>
      </c>
      <c r="L111" s="828">
        <f t="shared" si="17"/>
        <v>22.841432044338081</v>
      </c>
      <c r="M111" s="829">
        <f t="shared" si="18"/>
        <v>22.450215224771853</v>
      </c>
      <c r="N111" s="763"/>
      <c r="O111" s="819"/>
      <c r="P111" s="834" t="s">
        <v>177</v>
      </c>
      <c r="Q111" s="831">
        <f t="shared" si="19"/>
        <v>21.898345491570858</v>
      </c>
      <c r="S111"/>
      <c r="T111"/>
      <c r="U111"/>
      <c r="V111"/>
      <c r="W111"/>
    </row>
    <row r="112" spans="1:23" ht="13.5" thickBot="1">
      <c r="A112" s="832" t="s">
        <v>71</v>
      </c>
      <c r="B112" s="827">
        <f t="shared" si="20"/>
        <v>15.772317282398468</v>
      </c>
      <c r="C112" s="828">
        <f t="shared" si="20"/>
        <v>16.670598759872004</v>
      </c>
      <c r="D112" s="828">
        <f t="shared" si="21"/>
        <v>18.112028109181377</v>
      </c>
      <c r="E112" s="828">
        <f t="shared" si="17"/>
        <v>20.215479602213403</v>
      </c>
      <c r="F112" s="828">
        <f t="shared" si="17"/>
        <v>20.544714466433664</v>
      </c>
      <c r="G112" s="828">
        <f t="shared" si="17"/>
        <v>19.786484334178724</v>
      </c>
      <c r="H112" s="828">
        <f t="shared" si="17"/>
        <v>19.296305231076069</v>
      </c>
      <c r="I112" s="828">
        <f t="shared" si="17"/>
        <v>19.752520562205383</v>
      </c>
      <c r="J112" s="828">
        <f t="shared" si="17"/>
        <v>19.272324148221209</v>
      </c>
      <c r="K112" s="828">
        <f t="shared" si="17"/>
        <v>19.281816537016297</v>
      </c>
      <c r="L112" s="828">
        <f t="shared" si="17"/>
        <v>19.130188581886486</v>
      </c>
      <c r="M112" s="829">
        <f t="shared" si="18"/>
        <v>18.114291394460729</v>
      </c>
      <c r="N112" s="763"/>
      <c r="O112" s="819"/>
      <c r="P112" s="834" t="s">
        <v>71</v>
      </c>
      <c r="Q112" s="831">
        <f t="shared" si="19"/>
        <v>18.867121756771375</v>
      </c>
      <c r="S112"/>
      <c r="T112"/>
      <c r="U112"/>
      <c r="V112"/>
      <c r="W112"/>
    </row>
    <row r="113" spans="1:23" ht="13.5" thickBot="1">
      <c r="A113" s="835" t="s">
        <v>178</v>
      </c>
      <c r="B113" s="827">
        <f t="shared" si="20"/>
        <v>18.773560028655151</v>
      </c>
      <c r="C113" s="828">
        <f t="shared" si="20"/>
        <v>19.065664069686452</v>
      </c>
      <c r="D113" s="828">
        <f t="shared" si="21"/>
        <v>20.082437183011848</v>
      </c>
      <c r="E113" s="828">
        <f t="shared" si="17"/>
        <v>22.078669431714665</v>
      </c>
      <c r="F113" s="828">
        <f t="shared" si="17"/>
        <v>22.383140503911456</v>
      </c>
      <c r="G113" s="828">
        <f t="shared" si="17"/>
        <v>21.85653533148772</v>
      </c>
      <c r="H113" s="828">
        <f t="shared" si="17"/>
        <v>21.468406482157512</v>
      </c>
      <c r="I113" s="828">
        <f t="shared" si="17"/>
        <v>22.261859766427708</v>
      </c>
      <c r="J113" s="828">
        <f t="shared" si="17"/>
        <v>22.124185262098443</v>
      </c>
      <c r="K113" s="828">
        <f t="shared" si="17"/>
        <v>22.037245609142218</v>
      </c>
      <c r="L113" s="828">
        <f t="shared" si="17"/>
        <v>22.136354196756198</v>
      </c>
      <c r="M113" s="829">
        <f t="shared" si="18"/>
        <v>22.021844098213204</v>
      </c>
      <c r="N113" s="763"/>
      <c r="O113" s="819"/>
      <c r="P113" s="836" t="s">
        <v>178</v>
      </c>
      <c r="Q113" s="831">
        <f t="shared" si="19"/>
        <v>21.406064266444936</v>
      </c>
      <c r="S113"/>
      <c r="T113"/>
      <c r="U113"/>
      <c r="V113"/>
      <c r="W113"/>
    </row>
    <row r="114" spans="1:23" ht="13">
      <c r="A114" s="763"/>
      <c r="B114" s="763"/>
      <c r="C114" s="763"/>
      <c r="D114" s="763"/>
      <c r="E114" s="763"/>
      <c r="F114" s="763"/>
      <c r="G114" s="763"/>
      <c r="H114" s="763"/>
      <c r="I114" s="763"/>
      <c r="J114" s="763"/>
      <c r="K114" s="763"/>
      <c r="L114" s="763"/>
      <c r="M114" s="763"/>
      <c r="N114" s="763"/>
      <c r="O114" s="763"/>
      <c r="P114" s="763"/>
      <c r="Q114" s="763"/>
      <c r="S114"/>
      <c r="T114"/>
      <c r="U114"/>
      <c r="V114"/>
      <c r="W114"/>
    </row>
    <row r="115" spans="1:23" ht="16" thickBot="1">
      <c r="A115" s="818">
        <v>2023</v>
      </c>
      <c r="B115" s="819"/>
      <c r="C115" s="819"/>
      <c r="D115" s="819"/>
      <c r="E115" s="819"/>
      <c r="F115" s="819"/>
      <c r="G115" s="819"/>
      <c r="H115" s="819"/>
      <c r="I115" s="819"/>
      <c r="J115" s="819"/>
      <c r="K115" s="819"/>
      <c r="L115" s="819"/>
      <c r="M115" s="820" t="s">
        <v>180</v>
      </c>
      <c r="N115" s="763"/>
      <c r="O115" s="819"/>
      <c r="P115" s="818">
        <v>2023</v>
      </c>
      <c r="Q115" s="819"/>
      <c r="S115"/>
      <c r="T115"/>
      <c r="U115"/>
      <c r="V115"/>
      <c r="W115"/>
    </row>
    <row r="116" spans="1:23" ht="13.5" thickBot="1">
      <c r="A116" s="821"/>
      <c r="B116" s="822" t="s">
        <v>161</v>
      </c>
      <c r="C116" s="822" t="s">
        <v>162</v>
      </c>
      <c r="D116" s="822" t="s">
        <v>163</v>
      </c>
      <c r="E116" s="822" t="s">
        <v>164</v>
      </c>
      <c r="F116" s="822" t="s">
        <v>165</v>
      </c>
      <c r="G116" s="822" t="s">
        <v>166</v>
      </c>
      <c r="H116" s="822" t="s">
        <v>167</v>
      </c>
      <c r="I116" s="822" t="s">
        <v>168</v>
      </c>
      <c r="J116" s="822" t="s">
        <v>169</v>
      </c>
      <c r="K116" s="822" t="s">
        <v>170</v>
      </c>
      <c r="L116" s="822" t="s">
        <v>171</v>
      </c>
      <c r="M116" s="823" t="s">
        <v>172</v>
      </c>
      <c r="N116" s="763"/>
      <c r="O116" s="819"/>
      <c r="P116" s="824"/>
      <c r="Q116" s="825" t="s">
        <v>173</v>
      </c>
      <c r="S116"/>
      <c r="T116"/>
      <c r="U116"/>
      <c r="V116"/>
      <c r="W116"/>
    </row>
    <row r="117" spans="1:23" ht="13.5" thickBot="1">
      <c r="A117" s="826" t="s">
        <v>174</v>
      </c>
      <c r="B117" s="827">
        <f>(B49/1000)/1.02</f>
        <v>20.699240880469233</v>
      </c>
      <c r="C117" s="828">
        <f>(C49/1000)/1.02</f>
        <v>20.71864964374755</v>
      </c>
      <c r="D117" s="828">
        <f>(D49/1000)/1.02</f>
        <v>20.971773871522764</v>
      </c>
      <c r="E117" s="828">
        <f t="shared" ref="E117:L123" si="22">E49/1000/1.02</f>
        <v>20.712654805870375</v>
      </c>
      <c r="F117" s="828">
        <f t="shared" si="22"/>
        <v>20.513261352612115</v>
      </c>
      <c r="G117" s="828">
        <f t="shared" si="22"/>
        <v>19.943197645916445</v>
      </c>
      <c r="H117" s="828">
        <f t="shared" si="22"/>
        <v>18.735268228132835</v>
      </c>
      <c r="I117" s="828">
        <f t="shared" si="22"/>
        <v>19.100481397324817</v>
      </c>
      <c r="J117" s="828">
        <f t="shared" si="22"/>
        <v>18.948096193791866</v>
      </c>
      <c r="K117" s="828">
        <f t="shared" si="22"/>
        <v>19.201937945515063</v>
      </c>
      <c r="L117" s="828">
        <f t="shared" si="22"/>
        <v>18.773485145713106</v>
      </c>
      <c r="M117" s="829">
        <f t="shared" ref="M117:M123" si="23">(M49/1000)/1.02</f>
        <v>18.523162407131373</v>
      </c>
      <c r="N117" s="763"/>
      <c r="O117" s="819"/>
      <c r="P117" s="830" t="s">
        <v>174</v>
      </c>
      <c r="Q117" s="831">
        <f t="shared" ref="Q117:Q123" si="24">(Q49/1000)/1.02</f>
        <v>19.797598704745603</v>
      </c>
      <c r="S117"/>
      <c r="T117"/>
      <c r="U117"/>
      <c r="V117"/>
      <c r="W117"/>
    </row>
    <row r="118" spans="1:23" ht="13.5" thickBot="1">
      <c r="A118" s="832" t="s">
        <v>179</v>
      </c>
      <c r="B118" s="827">
        <f t="shared" ref="B118:C123" si="25">(B50/1000)/1.02</f>
        <v>21.259631343497247</v>
      </c>
      <c r="C118" s="828">
        <f t="shared" si="25"/>
        <v>20.084170919375026</v>
      </c>
      <c r="D118" s="828">
        <f t="shared" ref="D118:D123" si="26">D50/1000/1.02</f>
        <v>20.643866079091563</v>
      </c>
      <c r="E118" s="828">
        <f t="shared" si="22"/>
        <v>20.562748088795054</v>
      </c>
      <c r="F118" s="828">
        <f t="shared" si="22"/>
        <v>20.077364993703906</v>
      </c>
      <c r="G118" s="828">
        <f t="shared" si="22"/>
        <v>19.598627911613455</v>
      </c>
      <c r="H118" s="828">
        <f t="shared" si="22"/>
        <v>17.639319149599416</v>
      </c>
      <c r="I118" s="828">
        <f t="shared" si="22"/>
        <v>19.016711471343974</v>
      </c>
      <c r="J118" s="828">
        <f t="shared" si="22"/>
        <v>18.26673918974998</v>
      </c>
      <c r="K118" s="828">
        <f t="shared" si="22"/>
        <v>19.209156141052119</v>
      </c>
      <c r="L118" s="828">
        <f t="shared" si="22"/>
        <v>17.192412572221457</v>
      </c>
      <c r="M118" s="829">
        <f t="shared" si="23"/>
        <v>18.799383918334954</v>
      </c>
      <c r="N118" s="763"/>
      <c r="O118" s="819"/>
      <c r="P118" s="833" t="s">
        <v>179</v>
      </c>
      <c r="Q118" s="831">
        <f t="shared" si="24"/>
        <v>19.611566837730216</v>
      </c>
      <c r="S118"/>
      <c r="T118"/>
      <c r="U118"/>
      <c r="V118"/>
      <c r="W118"/>
    </row>
    <row r="119" spans="1:23" ht="13.5" thickBot="1">
      <c r="A119" s="832" t="s">
        <v>175</v>
      </c>
      <c r="B119" s="827">
        <f t="shared" si="25"/>
        <v>21.827918462606373</v>
      </c>
      <c r="C119" s="828">
        <f t="shared" si="25"/>
        <v>21.874714986666966</v>
      </c>
      <c r="D119" s="828">
        <f t="shared" si="26"/>
        <v>21.997821243143854</v>
      </c>
      <c r="E119" s="828">
        <f t="shared" si="22"/>
        <v>21.801208605886796</v>
      </c>
      <c r="F119" s="828">
        <f t="shared" si="22"/>
        <v>21.267661712164212</v>
      </c>
      <c r="G119" s="828">
        <f t="shared" si="22"/>
        <v>20.65214643311165</v>
      </c>
      <c r="H119" s="828">
        <f t="shared" si="22"/>
        <v>19.582888898470426</v>
      </c>
      <c r="I119" s="828">
        <f t="shared" si="22"/>
        <v>20.194876846245165</v>
      </c>
      <c r="J119" s="828">
        <f t="shared" si="22"/>
        <v>19.967244924395988</v>
      </c>
      <c r="K119" s="828">
        <f t="shared" si="22"/>
        <v>20.601954069112345</v>
      </c>
      <c r="L119" s="828">
        <f t="shared" si="22"/>
        <v>20.296934380393601</v>
      </c>
      <c r="M119" s="829">
        <f t="shared" si="23"/>
        <v>20.233104830747067</v>
      </c>
      <c r="N119" s="763"/>
      <c r="O119" s="819"/>
      <c r="P119" s="834" t="s">
        <v>175</v>
      </c>
      <c r="Q119" s="831">
        <f t="shared" si="24"/>
        <v>20.930982467315584</v>
      </c>
      <c r="S119"/>
      <c r="T119"/>
      <c r="U119"/>
      <c r="V119"/>
      <c r="W119"/>
    </row>
    <row r="120" spans="1:23" ht="13.5" thickBot="1">
      <c r="A120" s="832" t="s">
        <v>176</v>
      </c>
      <c r="B120" s="827">
        <f t="shared" si="25"/>
        <v>21.640988904917524</v>
      </c>
      <c r="C120" s="828">
        <f t="shared" si="25"/>
        <v>21.529536156147028</v>
      </c>
      <c r="D120" s="828">
        <f t="shared" si="26"/>
        <v>21.777843385177491</v>
      </c>
      <c r="E120" s="828">
        <f t="shared" si="22"/>
        <v>21.513125984827685</v>
      </c>
      <c r="F120" s="828">
        <f t="shared" si="22"/>
        <v>21.195150612849297</v>
      </c>
      <c r="G120" s="828">
        <f t="shared" si="22"/>
        <v>20.44408453428947</v>
      </c>
      <c r="H120" s="828">
        <f t="shared" si="22"/>
        <v>19.046250503977546</v>
      </c>
      <c r="I120" s="828">
        <f t="shared" si="22"/>
        <v>19.9265565625793</v>
      </c>
      <c r="J120" s="828">
        <f t="shared" si="22"/>
        <v>19.640722273697452</v>
      </c>
      <c r="K120" s="828">
        <f t="shared" si="22"/>
        <v>20.306136461645885</v>
      </c>
      <c r="L120" s="828">
        <f t="shared" si="22"/>
        <v>20.021022885212709</v>
      </c>
      <c r="M120" s="829">
        <f t="shared" si="23"/>
        <v>19.880338634509531</v>
      </c>
      <c r="N120" s="763"/>
      <c r="O120" s="819"/>
      <c r="P120" s="834" t="s">
        <v>176</v>
      </c>
      <c r="Q120" s="831">
        <f t="shared" si="24"/>
        <v>20.696065002361429</v>
      </c>
      <c r="S120"/>
      <c r="T120"/>
      <c r="U120"/>
      <c r="V120"/>
      <c r="W120"/>
    </row>
    <row r="121" spans="1:23" ht="13.5" thickBot="1">
      <c r="A121" s="832" t="s">
        <v>177</v>
      </c>
      <c r="B121" s="827">
        <f t="shared" si="25"/>
        <v>22.141677157858442</v>
      </c>
      <c r="C121" s="828">
        <f t="shared" si="25"/>
        <v>21.664043814779916</v>
      </c>
      <c r="D121" s="828">
        <f t="shared" si="26"/>
        <v>22.520871863992515</v>
      </c>
      <c r="E121" s="828">
        <f t="shared" si="22"/>
        <v>21.80635230361397</v>
      </c>
      <c r="F121" s="828">
        <f t="shared" si="22"/>
        <v>21.42347730149628</v>
      </c>
      <c r="G121" s="828">
        <f t="shared" si="22"/>
        <v>20.314587162827817</v>
      </c>
      <c r="H121" s="828">
        <f t="shared" si="22"/>
        <v>19.803560691951802</v>
      </c>
      <c r="I121" s="828">
        <f t="shared" si="22"/>
        <v>20.004970749772305</v>
      </c>
      <c r="J121" s="828">
        <f t="shared" si="22"/>
        <v>20.156499788472967</v>
      </c>
      <c r="K121" s="828">
        <f t="shared" si="22"/>
        <v>19.86517450323041</v>
      </c>
      <c r="L121" s="828">
        <f t="shared" si="22"/>
        <v>20.23038118380342</v>
      </c>
      <c r="M121" s="829">
        <f t="shared" si="23"/>
        <v>20.54412742682856</v>
      </c>
      <c r="N121" s="763"/>
      <c r="O121" s="819"/>
      <c r="P121" s="834" t="s">
        <v>177</v>
      </c>
      <c r="Q121" s="831">
        <f t="shared" si="24"/>
        <v>20.816257146879217</v>
      </c>
      <c r="S121"/>
      <c r="T121"/>
      <c r="U121"/>
      <c r="V121"/>
      <c r="W121"/>
    </row>
    <row r="122" spans="1:23" ht="13.5" thickBot="1">
      <c r="A122" s="832" t="s">
        <v>71</v>
      </c>
      <c r="B122" s="827">
        <f t="shared" si="25"/>
        <v>18.003180773185836</v>
      </c>
      <c r="C122" s="828">
        <f t="shared" si="25"/>
        <v>18.06283683012882</v>
      </c>
      <c r="D122" s="828">
        <f t="shared" si="26"/>
        <v>18.379556824448308</v>
      </c>
      <c r="E122" s="828">
        <f t="shared" si="22"/>
        <v>18.297199734249467</v>
      </c>
      <c r="F122" s="828">
        <f t="shared" si="22"/>
        <v>17.995771178569196</v>
      </c>
      <c r="G122" s="828">
        <f t="shared" si="22"/>
        <v>17.486192066534066</v>
      </c>
      <c r="H122" s="828">
        <f t="shared" si="22"/>
        <v>16.571410043802803</v>
      </c>
      <c r="I122" s="828">
        <f t="shared" si="22"/>
        <v>16.671128364837887</v>
      </c>
      <c r="J122" s="828">
        <f t="shared" si="22"/>
        <v>16.75505018032311</v>
      </c>
      <c r="K122" s="828">
        <f t="shared" si="22"/>
        <v>16.740516937226673</v>
      </c>
      <c r="L122" s="828">
        <f t="shared" si="22"/>
        <v>16.000174718017661</v>
      </c>
      <c r="M122" s="829">
        <f t="shared" si="23"/>
        <v>15.546246185854812</v>
      </c>
      <c r="N122" s="763"/>
      <c r="O122" s="819"/>
      <c r="P122" s="834" t="s">
        <v>71</v>
      </c>
      <c r="Q122" s="831">
        <f t="shared" si="24"/>
        <v>17.196734618720907</v>
      </c>
      <c r="S122"/>
      <c r="T122"/>
      <c r="U122"/>
      <c r="V122"/>
      <c r="W122"/>
    </row>
    <row r="123" spans="1:23" ht="13.5" thickBot="1">
      <c r="A123" s="835" t="s">
        <v>178</v>
      </c>
      <c r="B123" s="827">
        <f t="shared" si="25"/>
        <v>22.130556389674268</v>
      </c>
      <c r="C123" s="828">
        <f t="shared" si="25"/>
        <v>22.096222262014923</v>
      </c>
      <c r="D123" s="828">
        <f t="shared" si="26"/>
        <v>22.236007829800574</v>
      </c>
      <c r="E123" s="828">
        <f t="shared" si="22"/>
        <v>22.076588850061835</v>
      </c>
      <c r="F123" s="828">
        <f t="shared" si="22"/>
        <v>21.896601362147898</v>
      </c>
      <c r="G123" s="828">
        <f t="shared" si="22"/>
        <v>21.324287121651491</v>
      </c>
      <c r="H123" s="828">
        <f t="shared" si="22"/>
        <v>20.148530895509992</v>
      </c>
      <c r="I123" s="828">
        <f t="shared" si="22"/>
        <v>20.443543263988666</v>
      </c>
      <c r="J123" s="828">
        <f t="shared" si="22"/>
        <v>20.494424514683249</v>
      </c>
      <c r="K123" s="828">
        <f t="shared" si="22"/>
        <v>20.706248387670254</v>
      </c>
      <c r="L123" s="828">
        <f t="shared" si="22"/>
        <v>20.61815586447625</v>
      </c>
      <c r="M123" s="829">
        <f t="shared" si="23"/>
        <v>20.337731778704814</v>
      </c>
      <c r="N123" s="763"/>
      <c r="O123" s="819"/>
      <c r="P123" s="836" t="s">
        <v>178</v>
      </c>
      <c r="Q123" s="831">
        <f t="shared" si="24"/>
        <v>21.272614231159199</v>
      </c>
      <c r="S123"/>
      <c r="T123"/>
      <c r="U123"/>
      <c r="V123"/>
      <c r="W123"/>
    </row>
    <row r="124" spans="1:23" ht="13">
      <c r="A124" s="763"/>
      <c r="B124" s="763"/>
      <c r="C124" s="763"/>
      <c r="D124" s="763"/>
      <c r="E124" s="763"/>
      <c r="F124" s="763"/>
      <c r="G124" s="763"/>
      <c r="H124" s="763"/>
      <c r="I124" s="763"/>
      <c r="J124" s="763"/>
      <c r="K124" s="763"/>
      <c r="L124" s="763"/>
      <c r="M124" s="763"/>
      <c r="N124" s="763"/>
      <c r="O124" s="763"/>
      <c r="P124" s="763"/>
      <c r="Q124" s="763"/>
      <c r="S124"/>
      <c r="T124"/>
      <c r="U124"/>
      <c r="V124"/>
      <c r="W124"/>
    </row>
    <row r="125" spans="1:23" ht="16" thickBot="1">
      <c r="A125" s="818">
        <v>2024</v>
      </c>
      <c r="B125" s="819"/>
      <c r="C125" s="819"/>
      <c r="D125" s="819"/>
      <c r="E125" s="819"/>
      <c r="F125" s="819"/>
      <c r="G125" s="819"/>
      <c r="H125" s="819"/>
      <c r="I125" s="819"/>
      <c r="J125" s="819"/>
      <c r="K125" s="819"/>
      <c r="L125" s="819"/>
      <c r="M125" s="820" t="s">
        <v>180</v>
      </c>
      <c r="N125" s="763"/>
      <c r="O125" s="819"/>
      <c r="P125" s="818">
        <v>2024</v>
      </c>
      <c r="Q125" s="819"/>
      <c r="S125"/>
      <c r="T125"/>
      <c r="U125"/>
      <c r="V125"/>
      <c r="W125"/>
    </row>
    <row r="126" spans="1:23" ht="13.5" thickBot="1">
      <c r="A126" s="821"/>
      <c r="B126" s="822" t="s">
        <v>161</v>
      </c>
      <c r="C126" s="822" t="s">
        <v>162</v>
      </c>
      <c r="D126" s="822" t="s">
        <v>163</v>
      </c>
      <c r="E126" s="822" t="s">
        <v>164</v>
      </c>
      <c r="F126" s="822" t="s">
        <v>165</v>
      </c>
      <c r="G126" s="822" t="s">
        <v>166</v>
      </c>
      <c r="H126" s="822" t="s">
        <v>167</v>
      </c>
      <c r="I126" s="822" t="s">
        <v>168</v>
      </c>
      <c r="J126" s="822" t="s">
        <v>169</v>
      </c>
      <c r="K126" s="822" t="s">
        <v>170</v>
      </c>
      <c r="L126" s="822" t="s">
        <v>171</v>
      </c>
      <c r="M126" s="823" t="s">
        <v>172</v>
      </c>
      <c r="N126" s="763"/>
      <c r="O126" s="819"/>
      <c r="P126" s="824"/>
      <c r="Q126" s="825" t="s">
        <v>173</v>
      </c>
      <c r="S126"/>
      <c r="T126"/>
      <c r="U126"/>
      <c r="V126"/>
      <c r="W126"/>
    </row>
    <row r="127" spans="1:23" ht="13.5" thickBot="1">
      <c r="A127" s="826" t="s">
        <v>174</v>
      </c>
      <c r="B127" s="827">
        <f>(B59/1000)/1.02</f>
        <v>18.961374949244547</v>
      </c>
      <c r="C127" s="828">
        <f>(C59/1000)/1.02</f>
        <v>18.944298671866033</v>
      </c>
      <c r="D127" s="828">
        <f>(D59/1000)/1.02</f>
        <v>19.14872761739786</v>
      </c>
      <c r="E127" s="828">
        <f t="shared" ref="E127:L133" si="27">E59/1000/1.02</f>
        <v>19.173948407643543</v>
      </c>
      <c r="F127" s="828">
        <f t="shared" si="27"/>
        <v>19.234306742515642</v>
      </c>
      <c r="G127" s="828">
        <f t="shared" si="27"/>
        <v>19.391418763132517</v>
      </c>
      <c r="H127" s="828">
        <f t="shared" si="27"/>
        <v>0</v>
      </c>
      <c r="I127" s="828">
        <f t="shared" si="27"/>
        <v>0</v>
      </c>
      <c r="J127" s="828">
        <f t="shared" si="27"/>
        <v>0</v>
      </c>
      <c r="K127" s="828">
        <f t="shared" si="27"/>
        <v>0</v>
      </c>
      <c r="L127" s="828">
        <f t="shared" si="27"/>
        <v>0</v>
      </c>
      <c r="M127" s="829">
        <f t="shared" ref="M127:M133" si="28">(M59/1000)/1.02</f>
        <v>0</v>
      </c>
      <c r="N127" s="763"/>
      <c r="O127" s="819"/>
      <c r="P127" s="830" t="s">
        <v>174</v>
      </c>
      <c r="Q127" s="831">
        <f t="shared" ref="Q127:Q133" si="29">(Q59/1000)/1.02</f>
        <v>0</v>
      </c>
      <c r="S127"/>
      <c r="T127"/>
      <c r="U127"/>
      <c r="V127"/>
      <c r="W127"/>
    </row>
    <row r="128" spans="1:23" ht="13.5" thickBot="1">
      <c r="A128" s="832" t="s">
        <v>179</v>
      </c>
      <c r="B128" s="827">
        <f t="shared" ref="B128:C133" si="30">(B60/1000)/1.02</f>
        <v>18.720553873435676</v>
      </c>
      <c r="C128" s="828">
        <f t="shared" si="30"/>
        <v>19.021579660520931</v>
      </c>
      <c r="D128" s="828">
        <f t="shared" ref="D128:D133" si="31">D60/1000/1.02</f>
        <v>18.823749656165777</v>
      </c>
      <c r="E128" s="828">
        <f t="shared" si="27"/>
        <v>18.511775306489707</v>
      </c>
      <c r="F128" s="828">
        <f t="shared" si="27"/>
        <v>17.745507664276278</v>
      </c>
      <c r="G128" s="828">
        <f t="shared" si="27"/>
        <v>18.353262775508036</v>
      </c>
      <c r="H128" s="828">
        <f t="shared" si="27"/>
        <v>0</v>
      </c>
      <c r="I128" s="828">
        <f t="shared" si="27"/>
        <v>0</v>
      </c>
      <c r="J128" s="828">
        <f t="shared" si="27"/>
        <v>0</v>
      </c>
      <c r="K128" s="828">
        <f t="shared" si="27"/>
        <v>0</v>
      </c>
      <c r="L128" s="828">
        <f t="shared" si="27"/>
        <v>0</v>
      </c>
      <c r="M128" s="829">
        <f t="shared" si="28"/>
        <v>0</v>
      </c>
      <c r="N128" s="763"/>
      <c r="O128" s="819"/>
      <c r="P128" s="833" t="s">
        <v>179</v>
      </c>
      <c r="Q128" s="831">
        <f t="shared" si="29"/>
        <v>0</v>
      </c>
      <c r="S128"/>
      <c r="T128"/>
      <c r="U128"/>
      <c r="V128"/>
      <c r="W128"/>
    </row>
    <row r="129" spans="1:23" ht="13.5" thickBot="1">
      <c r="A129" s="832" t="s">
        <v>175</v>
      </c>
      <c r="B129" s="827">
        <f t="shared" si="30"/>
        <v>20.474860222545296</v>
      </c>
      <c r="C129" s="828">
        <f t="shared" si="30"/>
        <v>20.197648530741205</v>
      </c>
      <c r="D129" s="828">
        <f t="shared" si="31"/>
        <v>20.326489522160863</v>
      </c>
      <c r="E129" s="828">
        <f t="shared" si="27"/>
        <v>20.372034178690132</v>
      </c>
      <c r="F129" s="828">
        <f t="shared" si="27"/>
        <v>20.305363244500462</v>
      </c>
      <c r="G129" s="828">
        <f t="shared" si="27"/>
        <v>20.311468544381075</v>
      </c>
      <c r="H129" s="828">
        <f t="shared" si="27"/>
        <v>0</v>
      </c>
      <c r="I129" s="828">
        <f t="shared" si="27"/>
        <v>0</v>
      </c>
      <c r="J129" s="828">
        <f t="shared" si="27"/>
        <v>0</v>
      </c>
      <c r="K129" s="828">
        <f t="shared" si="27"/>
        <v>0</v>
      </c>
      <c r="L129" s="828">
        <f t="shared" si="27"/>
        <v>0</v>
      </c>
      <c r="M129" s="829">
        <f t="shared" si="28"/>
        <v>0</v>
      </c>
      <c r="N129" s="763"/>
      <c r="O129" s="819"/>
      <c r="P129" s="834" t="s">
        <v>175</v>
      </c>
      <c r="Q129" s="831">
        <f t="shared" si="29"/>
        <v>0</v>
      </c>
      <c r="S129"/>
      <c r="T129"/>
      <c r="U129"/>
      <c r="V129"/>
      <c r="W129"/>
    </row>
    <row r="130" spans="1:23" ht="13.5" thickBot="1">
      <c r="A130" s="832" t="s">
        <v>176</v>
      </c>
      <c r="B130" s="827">
        <f t="shared" si="30"/>
        <v>20.260576563524186</v>
      </c>
      <c r="C130" s="828">
        <f t="shared" si="30"/>
        <v>19.92135482058184</v>
      </c>
      <c r="D130" s="828">
        <f t="shared" si="31"/>
        <v>20.075106724335381</v>
      </c>
      <c r="E130" s="828">
        <f t="shared" si="27"/>
        <v>20.047987393485695</v>
      </c>
      <c r="F130" s="828">
        <f t="shared" si="27"/>
        <v>19.972195945732185</v>
      </c>
      <c r="G130" s="828">
        <f t="shared" si="27"/>
        <v>20.071277677367377</v>
      </c>
      <c r="H130" s="828">
        <f t="shared" si="27"/>
        <v>0</v>
      </c>
      <c r="I130" s="828">
        <f t="shared" si="27"/>
        <v>0</v>
      </c>
      <c r="J130" s="828">
        <f t="shared" si="27"/>
        <v>0</v>
      </c>
      <c r="K130" s="828">
        <f t="shared" si="27"/>
        <v>0</v>
      </c>
      <c r="L130" s="828">
        <f t="shared" si="27"/>
        <v>0</v>
      </c>
      <c r="M130" s="829">
        <f t="shared" si="28"/>
        <v>0</v>
      </c>
      <c r="N130" s="763"/>
      <c r="O130" s="819"/>
      <c r="P130" s="834" t="s">
        <v>176</v>
      </c>
      <c r="Q130" s="831">
        <f t="shared" si="29"/>
        <v>0</v>
      </c>
      <c r="S130"/>
      <c r="T130"/>
      <c r="U130"/>
      <c r="V130"/>
      <c r="W130"/>
    </row>
    <row r="131" spans="1:23" ht="13.5" thickBot="1">
      <c r="A131" s="832" t="s">
        <v>177</v>
      </c>
      <c r="B131" s="827">
        <f t="shared" si="30"/>
        <v>20.62543069033817</v>
      </c>
      <c r="C131" s="828">
        <f t="shared" si="30"/>
        <v>20.386904764765966</v>
      </c>
      <c r="D131" s="828">
        <f t="shared" si="31"/>
        <v>20.185482386582073</v>
      </c>
      <c r="E131" s="828">
        <f t="shared" si="27"/>
        <v>20.250166927399892</v>
      </c>
      <c r="F131" s="828">
        <f t="shared" si="27"/>
        <v>20.131355689357196</v>
      </c>
      <c r="G131" s="828">
        <f t="shared" si="27"/>
        <v>20.494242027809001</v>
      </c>
      <c r="H131" s="828">
        <f t="shared" si="27"/>
        <v>0</v>
      </c>
      <c r="I131" s="828">
        <f t="shared" si="27"/>
        <v>0</v>
      </c>
      <c r="J131" s="828">
        <f t="shared" si="27"/>
        <v>0</v>
      </c>
      <c r="K131" s="828">
        <f t="shared" si="27"/>
        <v>0</v>
      </c>
      <c r="L131" s="828">
        <f t="shared" si="27"/>
        <v>0</v>
      </c>
      <c r="M131" s="829">
        <f t="shared" si="28"/>
        <v>0</v>
      </c>
      <c r="N131" s="763"/>
      <c r="O131" s="819"/>
      <c r="P131" s="834" t="s">
        <v>177</v>
      </c>
      <c r="Q131" s="831">
        <f t="shared" si="29"/>
        <v>0</v>
      </c>
      <c r="S131"/>
      <c r="T131"/>
      <c r="U131"/>
      <c r="V131"/>
      <c r="W131"/>
    </row>
    <row r="132" spans="1:23" ht="13.5" thickBot="1">
      <c r="A132" s="832" t="s">
        <v>71</v>
      </c>
      <c r="B132" s="827">
        <f t="shared" si="30"/>
        <v>16.00608514270391</v>
      </c>
      <c r="C132" s="828">
        <f t="shared" si="30"/>
        <v>16.477109972209632</v>
      </c>
      <c r="D132" s="828">
        <f t="shared" si="31"/>
        <v>16.722506642228812</v>
      </c>
      <c r="E132" s="828">
        <f t="shared" si="27"/>
        <v>16.868443503606173</v>
      </c>
      <c r="F132" s="828">
        <f t="shared" si="27"/>
        <v>16.990268083656613</v>
      </c>
      <c r="G132" s="828">
        <f t="shared" si="27"/>
        <v>17.191340052683678</v>
      </c>
      <c r="H132" s="828">
        <f t="shared" si="27"/>
        <v>0</v>
      </c>
      <c r="I132" s="828">
        <f t="shared" si="27"/>
        <v>0</v>
      </c>
      <c r="J132" s="828">
        <f t="shared" si="27"/>
        <v>0</v>
      </c>
      <c r="K132" s="828">
        <f t="shared" si="27"/>
        <v>0</v>
      </c>
      <c r="L132" s="828">
        <f t="shared" si="27"/>
        <v>0</v>
      </c>
      <c r="M132" s="829">
        <f t="shared" si="28"/>
        <v>0</v>
      </c>
      <c r="N132" s="763"/>
      <c r="O132" s="819"/>
      <c r="P132" s="834" t="s">
        <v>71</v>
      </c>
      <c r="Q132" s="831">
        <f t="shared" si="29"/>
        <v>0</v>
      </c>
      <c r="S132"/>
      <c r="T132"/>
      <c r="U132"/>
      <c r="V132"/>
      <c r="W132"/>
    </row>
    <row r="133" spans="1:23" ht="13.5" thickBot="1">
      <c r="A133" s="835" t="s">
        <v>178</v>
      </c>
      <c r="B133" s="827">
        <f t="shared" si="30"/>
        <v>20.573855455302763</v>
      </c>
      <c r="C133" s="828">
        <f t="shared" si="30"/>
        <v>20.345376013504922</v>
      </c>
      <c r="D133" s="828">
        <f t="shared" si="31"/>
        <v>20.377403182170877</v>
      </c>
      <c r="E133" s="828">
        <f t="shared" si="27"/>
        <v>20.24133279818259</v>
      </c>
      <c r="F133" s="828">
        <f t="shared" si="27"/>
        <v>20.129090058686852</v>
      </c>
      <c r="G133" s="828">
        <f t="shared" si="27"/>
        <v>20.251557564215187</v>
      </c>
      <c r="H133" s="828">
        <f t="shared" si="27"/>
        <v>0</v>
      </c>
      <c r="I133" s="828">
        <f t="shared" si="27"/>
        <v>0</v>
      </c>
      <c r="J133" s="828">
        <f t="shared" si="27"/>
        <v>0</v>
      </c>
      <c r="K133" s="828">
        <f t="shared" si="27"/>
        <v>0</v>
      </c>
      <c r="L133" s="828">
        <f t="shared" si="27"/>
        <v>0</v>
      </c>
      <c r="M133" s="829">
        <f t="shared" si="28"/>
        <v>0</v>
      </c>
      <c r="N133" s="763"/>
      <c r="O133" s="819"/>
      <c r="P133" s="836" t="s">
        <v>178</v>
      </c>
      <c r="Q133" s="831">
        <f t="shared" si="29"/>
        <v>0</v>
      </c>
      <c r="S133"/>
      <c r="T133"/>
      <c r="U133"/>
      <c r="V133"/>
      <c r="W133"/>
    </row>
    <row r="134" spans="1:23" ht="13">
      <c r="A134" s="763"/>
      <c r="B134" s="763"/>
      <c r="C134" s="763"/>
      <c r="D134" s="763"/>
      <c r="E134" s="763"/>
      <c r="F134" s="763"/>
      <c r="G134" s="763"/>
      <c r="H134" s="763"/>
      <c r="I134" s="763"/>
      <c r="J134" s="763"/>
      <c r="K134" s="763"/>
      <c r="L134" s="763"/>
      <c r="M134" s="763"/>
      <c r="N134" s="763"/>
      <c r="O134" s="763"/>
      <c r="P134" s="763"/>
      <c r="Q134" s="763"/>
      <c r="S134"/>
      <c r="T134"/>
      <c r="U134"/>
      <c r="V134"/>
      <c r="W134"/>
    </row>
    <row r="135" spans="1:23" ht="13">
      <c r="A135" s="763"/>
      <c r="B135" s="763"/>
      <c r="C135" s="763"/>
      <c r="D135" s="763"/>
      <c r="E135" s="763"/>
      <c r="F135" s="763"/>
      <c r="G135" s="763"/>
      <c r="H135" s="763"/>
      <c r="I135" s="763"/>
      <c r="J135" s="763"/>
      <c r="K135" s="763"/>
      <c r="L135" s="763"/>
      <c r="M135" s="763"/>
      <c r="N135" s="763"/>
      <c r="O135" s="763"/>
      <c r="P135" s="763"/>
      <c r="Q135" s="763"/>
      <c r="S135"/>
      <c r="T135"/>
      <c r="U135"/>
      <c r="V135"/>
      <c r="W135"/>
    </row>
    <row r="136" spans="1:23" ht="13">
      <c r="A136" s="763"/>
      <c r="B136" s="763"/>
      <c r="C136" s="763"/>
      <c r="D136" s="763"/>
      <c r="E136" s="763"/>
      <c r="F136" s="763"/>
      <c r="G136" s="763"/>
      <c r="H136" s="763"/>
      <c r="I136" s="763"/>
      <c r="J136" s="763"/>
      <c r="K136" s="763"/>
      <c r="L136" s="763"/>
      <c r="M136" s="763"/>
      <c r="N136" s="763"/>
      <c r="O136" s="763"/>
      <c r="P136" s="763"/>
      <c r="Q136" s="763"/>
      <c r="S136"/>
      <c r="T136"/>
      <c r="U136"/>
      <c r="V136"/>
      <c r="W136"/>
    </row>
    <row r="137" spans="1:23" ht="13">
      <c r="A137" s="763"/>
      <c r="B137" s="763"/>
      <c r="C137" s="763"/>
      <c r="D137" s="763"/>
      <c r="E137" s="763"/>
      <c r="F137" s="763"/>
      <c r="G137" s="763"/>
      <c r="H137" s="763"/>
      <c r="I137" s="763"/>
      <c r="J137" s="763"/>
      <c r="K137" s="763"/>
      <c r="L137" s="763"/>
      <c r="M137" s="763"/>
      <c r="N137" s="763"/>
      <c r="O137" s="763"/>
      <c r="P137" s="763"/>
      <c r="Q137" s="763"/>
      <c r="S137"/>
      <c r="T137"/>
      <c r="U137"/>
      <c r="V137"/>
      <c r="W137"/>
    </row>
    <row r="138" spans="1:23" ht="23.5">
      <c r="A138" s="815" t="s">
        <v>479</v>
      </c>
      <c r="B138" s="765"/>
      <c r="C138" s="765"/>
      <c r="D138" s="765"/>
      <c r="E138" s="765"/>
      <c r="F138" s="763"/>
      <c r="G138" s="763"/>
      <c r="H138" s="763"/>
      <c r="I138" s="763"/>
      <c r="J138" s="763"/>
      <c r="K138" s="763"/>
      <c r="L138" s="763"/>
      <c r="M138" s="763"/>
      <c r="N138" s="763"/>
      <c r="O138" s="763"/>
      <c r="P138" s="763"/>
      <c r="Q138" s="763"/>
      <c r="S138"/>
      <c r="T138"/>
      <c r="U138"/>
      <c r="V138"/>
      <c r="W138"/>
    </row>
    <row r="139" spans="1:23" ht="15.5">
      <c r="A139" s="763"/>
      <c r="B139" s="763"/>
      <c r="C139" s="763"/>
      <c r="D139" s="763"/>
      <c r="E139" s="763"/>
      <c r="F139" s="837"/>
      <c r="G139" s="763"/>
      <c r="H139" s="763"/>
      <c r="I139" s="763"/>
      <c r="J139" s="763"/>
      <c r="K139" s="763"/>
      <c r="L139" s="763"/>
      <c r="M139" s="837"/>
      <c r="N139" s="763"/>
      <c r="O139" s="763"/>
      <c r="P139" s="763"/>
      <c r="Q139" s="838" t="s">
        <v>93</v>
      </c>
      <c r="S139"/>
      <c r="T139"/>
      <c r="U139"/>
      <c r="V139"/>
      <c r="W139"/>
    </row>
    <row r="140" spans="1:23" ht="13">
      <c r="A140" s="763"/>
      <c r="B140" s="763"/>
      <c r="C140" s="763"/>
      <c r="D140" s="763"/>
      <c r="E140" s="763"/>
      <c r="F140" s="763"/>
      <c r="G140" s="763"/>
      <c r="H140" s="763"/>
      <c r="I140" s="763"/>
      <c r="J140" s="763"/>
      <c r="K140" s="763"/>
      <c r="L140" s="763"/>
      <c r="M140" s="763"/>
      <c r="N140" s="763"/>
      <c r="O140" s="763"/>
      <c r="P140" s="763"/>
      <c r="Q140" s="763"/>
      <c r="S140"/>
      <c r="T140"/>
      <c r="U140"/>
    </row>
    <row r="141" spans="1:23" ht="16" thickBot="1">
      <c r="A141" s="839">
        <v>2019</v>
      </c>
      <c r="B141" s="840"/>
      <c r="C141" s="840" t="s">
        <v>181</v>
      </c>
      <c r="D141" s="840"/>
      <c r="E141" s="840"/>
      <c r="F141" s="840"/>
      <c r="G141" s="840"/>
      <c r="H141" s="840"/>
      <c r="I141" s="840"/>
      <c r="J141" s="840"/>
      <c r="K141" s="840"/>
      <c r="L141" s="840"/>
      <c r="M141" s="841" t="s">
        <v>93</v>
      </c>
      <c r="N141" s="840"/>
      <c r="O141" s="840"/>
      <c r="P141" s="839">
        <v>2019</v>
      </c>
      <c r="Q141" s="840"/>
      <c r="S141"/>
      <c r="T141"/>
      <c r="U141"/>
    </row>
    <row r="142" spans="1:23" ht="13.5" thickBot="1">
      <c r="A142" s="842"/>
      <c r="B142" s="843" t="s">
        <v>161</v>
      </c>
      <c r="C142" s="843" t="s">
        <v>162</v>
      </c>
      <c r="D142" s="843" t="s">
        <v>163</v>
      </c>
      <c r="E142" s="843" t="s">
        <v>164</v>
      </c>
      <c r="F142" s="843" t="s">
        <v>165</v>
      </c>
      <c r="G142" s="843" t="s">
        <v>166</v>
      </c>
      <c r="H142" s="843" t="s">
        <v>167</v>
      </c>
      <c r="I142" s="843" t="s">
        <v>168</v>
      </c>
      <c r="J142" s="843" t="s">
        <v>169</v>
      </c>
      <c r="K142" s="843" t="s">
        <v>170</v>
      </c>
      <c r="L142" s="843" t="s">
        <v>171</v>
      </c>
      <c r="M142" s="844" t="s">
        <v>172</v>
      </c>
      <c r="N142" s="840"/>
      <c r="O142" s="840"/>
      <c r="P142" s="842"/>
      <c r="Q142" s="844" t="s">
        <v>173</v>
      </c>
      <c r="S142"/>
      <c r="T142"/>
      <c r="U142"/>
    </row>
    <row r="143" spans="1:23" ht="13.5" thickBot="1">
      <c r="A143" s="845" t="s">
        <v>174</v>
      </c>
      <c r="B143" s="846">
        <f>B77*0.518</f>
        <v>6.6512236785150636</v>
      </c>
      <c r="C143" s="846">
        <f t="shared" ref="C143:M143" si="32">C77*0.518</f>
        <v>6.4415692231332429</v>
      </c>
      <c r="D143" s="846">
        <f t="shared" si="32"/>
        <v>6.451390186188064</v>
      </c>
      <c r="E143" s="846">
        <f t="shared" si="32"/>
        <v>6.3159437529405134</v>
      </c>
      <c r="F143" s="846">
        <f t="shared" si="32"/>
        <v>6.2696934876512316</v>
      </c>
      <c r="G143" s="846">
        <f t="shared" si="32"/>
        <v>6.0886232691403466</v>
      </c>
      <c r="H143" s="846">
        <f t="shared" si="32"/>
        <v>5.7341366685113497</v>
      </c>
      <c r="I143" s="846">
        <f t="shared" si="32"/>
        <v>5.9924644788695645</v>
      </c>
      <c r="J143" s="846">
        <f t="shared" si="32"/>
        <v>5.9395157551697038</v>
      </c>
      <c r="K143" s="846">
        <f t="shared" si="32"/>
        <v>5.9913963226332685</v>
      </c>
      <c r="L143" s="846">
        <f t="shared" si="32"/>
        <v>6.1544168764437037</v>
      </c>
      <c r="M143" s="847">
        <f t="shared" si="32"/>
        <v>6.2070157850332679</v>
      </c>
      <c r="N143" s="840"/>
      <c r="O143" s="840"/>
      <c r="P143" s="848" t="s">
        <v>174</v>
      </c>
      <c r="Q143" s="849">
        <f>Q77*0.518</f>
        <v>6.181004161957703</v>
      </c>
      <c r="S143"/>
      <c r="T143"/>
      <c r="U143"/>
    </row>
    <row r="144" spans="1:23" ht="13">
      <c r="A144" s="850" t="s">
        <v>179</v>
      </c>
      <c r="B144" s="851">
        <f>B78*0.539</f>
        <v>6.8633878007173008</v>
      </c>
      <c r="C144" s="852">
        <f t="shared" ref="C144:M144" si="33">C78*0.539</f>
        <v>6.8860365729283552</v>
      </c>
      <c r="D144" s="852">
        <f t="shared" si="33"/>
        <v>6.5525732707412718</v>
      </c>
      <c r="E144" s="852">
        <f t="shared" si="33"/>
        <v>6.6038418696597052</v>
      </c>
      <c r="F144" s="852">
        <f t="shared" si="33"/>
        <v>6.5063513236067312</v>
      </c>
      <c r="G144" s="852">
        <f t="shared" si="33"/>
        <v>6.2278649878660346</v>
      </c>
      <c r="H144" s="852">
        <f t="shared" si="33"/>
        <v>5.889505759521672</v>
      </c>
      <c r="I144" s="852">
        <f t="shared" si="33"/>
        <v>6.3488751521189153</v>
      </c>
      <c r="J144" s="852">
        <f t="shared" si="33"/>
        <v>6.1123397558866355</v>
      </c>
      <c r="K144" s="852">
        <f t="shared" si="33"/>
        <v>6.373092968950707</v>
      </c>
      <c r="L144" s="852">
        <f t="shared" si="33"/>
        <v>6.5133510708061015</v>
      </c>
      <c r="M144" s="852">
        <f t="shared" si="33"/>
        <v>6.4531077640527901</v>
      </c>
      <c r="N144" s="840"/>
      <c r="O144" s="840"/>
      <c r="P144" s="853" t="s">
        <v>179</v>
      </c>
      <c r="Q144" s="854">
        <f>Q78*0.539</f>
        <v>6.4149255437156079</v>
      </c>
      <c r="S144"/>
      <c r="T144"/>
      <c r="U144"/>
    </row>
    <row r="145" spans="1:21" ht="13">
      <c r="A145" s="855" t="s">
        <v>175</v>
      </c>
      <c r="B145" s="856">
        <f>B79*0.533</f>
        <v>7.3317502396178824</v>
      </c>
      <c r="C145" s="857">
        <f t="shared" ref="C145:M146" si="34">C79*0.533</f>
        <v>7.0142831886165053</v>
      </c>
      <c r="D145" s="857">
        <f t="shared" si="34"/>
        <v>6.9761645254627513</v>
      </c>
      <c r="E145" s="857">
        <f t="shared" si="34"/>
        <v>6.7680594349373644</v>
      </c>
      <c r="F145" s="857">
        <f t="shared" si="34"/>
        <v>6.6439478306707969</v>
      </c>
      <c r="G145" s="857">
        <f t="shared" si="34"/>
        <v>6.3901875901613963</v>
      </c>
      <c r="H145" s="857">
        <f t="shared" si="34"/>
        <v>6.0463649885985609</v>
      </c>
      <c r="I145" s="857">
        <f t="shared" si="34"/>
        <v>6.4476368221949363</v>
      </c>
      <c r="J145" s="857">
        <f t="shared" si="34"/>
        <v>6.337696832220546</v>
      </c>
      <c r="K145" s="857">
        <f t="shared" si="34"/>
        <v>6.4791826778165618</v>
      </c>
      <c r="L145" s="857">
        <f t="shared" si="34"/>
        <v>6.686241047746611</v>
      </c>
      <c r="M145" s="857">
        <f t="shared" si="34"/>
        <v>6.7519752308248027</v>
      </c>
      <c r="N145" s="840"/>
      <c r="O145" s="840"/>
      <c r="P145" s="858" t="s">
        <v>175</v>
      </c>
      <c r="Q145" s="859">
        <f>Q79*0.533</f>
        <v>6.6556685724332576</v>
      </c>
      <c r="S145"/>
      <c r="T145"/>
      <c r="U145"/>
    </row>
    <row r="146" spans="1:21" ht="13">
      <c r="A146" s="855" t="s">
        <v>176</v>
      </c>
      <c r="B146" s="856">
        <f>B80*0.533</f>
        <v>7.2505074634497442</v>
      </c>
      <c r="C146" s="857">
        <f t="shared" si="34"/>
        <v>6.8932808752377088</v>
      </c>
      <c r="D146" s="857">
        <f t="shared" si="34"/>
        <v>6.8768717029384394</v>
      </c>
      <c r="E146" s="857">
        <f t="shared" si="34"/>
        <v>6.6556626595436708</v>
      </c>
      <c r="F146" s="857">
        <f t="shared" si="34"/>
        <v>6.4870110427835055</v>
      </c>
      <c r="G146" s="857">
        <f t="shared" si="34"/>
        <v>6.1721828851508702</v>
      </c>
      <c r="H146" s="857">
        <f t="shared" si="34"/>
        <v>5.8610469037100819</v>
      </c>
      <c r="I146" s="857">
        <f t="shared" si="34"/>
        <v>6.3341838431940198</v>
      </c>
      <c r="J146" s="857">
        <f t="shared" si="34"/>
        <v>6.1931971260488892</v>
      </c>
      <c r="K146" s="857">
        <f t="shared" si="34"/>
        <v>6.43303677836807</v>
      </c>
      <c r="L146" s="857">
        <f t="shared" si="34"/>
        <v>6.6444383328458319</v>
      </c>
      <c r="M146" s="857">
        <f t="shared" si="34"/>
        <v>6.7293390372215054</v>
      </c>
      <c r="N146" s="840"/>
      <c r="O146" s="840"/>
      <c r="P146" s="858" t="s">
        <v>176</v>
      </c>
      <c r="Q146" s="859">
        <f>Q80*0.533</f>
        <v>6.5302250992155537</v>
      </c>
      <c r="S146"/>
      <c r="T146"/>
      <c r="U146"/>
    </row>
    <row r="147" spans="1:21" ht="13">
      <c r="A147" s="855" t="s">
        <v>177</v>
      </c>
      <c r="B147" s="856">
        <f>B81*0.533</f>
        <v>0</v>
      </c>
      <c r="C147" s="857">
        <f t="shared" ref="C147:M147" si="35">C81*0.521</f>
        <v>0</v>
      </c>
      <c r="D147" s="857">
        <f t="shared" si="35"/>
        <v>0</v>
      </c>
      <c r="E147" s="857">
        <f t="shared" si="35"/>
        <v>0</v>
      </c>
      <c r="F147" s="857">
        <f t="shared" si="35"/>
        <v>0</v>
      </c>
      <c r="G147" s="857">
        <f t="shared" si="35"/>
        <v>6.0513941634727537</v>
      </c>
      <c r="H147" s="857">
        <f t="shared" si="35"/>
        <v>5.2164563137254891</v>
      </c>
      <c r="I147" s="857">
        <f t="shared" si="35"/>
        <v>5.8387754901960776</v>
      </c>
      <c r="J147" s="857">
        <f t="shared" si="35"/>
        <v>0</v>
      </c>
      <c r="K147" s="857">
        <f t="shared" si="35"/>
        <v>0</v>
      </c>
      <c r="L147" s="857">
        <f t="shared" si="35"/>
        <v>0</v>
      </c>
      <c r="M147" s="857">
        <f t="shared" si="35"/>
        <v>0</v>
      </c>
      <c r="N147" s="840"/>
      <c r="O147" s="840"/>
      <c r="P147" s="858" t="s">
        <v>177</v>
      </c>
      <c r="Q147" s="859">
        <f>Q81*0.521</f>
        <v>6.2433336289154377</v>
      </c>
      <c r="S147"/>
      <c r="T147"/>
      <c r="U147"/>
    </row>
    <row r="148" spans="1:21" ht="13">
      <c r="A148" s="855" t="s">
        <v>71</v>
      </c>
      <c r="B148" s="856">
        <f>B82*0.521</f>
        <v>5.6270223307308553</v>
      </c>
      <c r="C148" s="857">
        <f t="shared" ref="C148:M148" si="36">C82*0.487</f>
        <v>5.0925365501071767</v>
      </c>
      <c r="D148" s="857">
        <f t="shared" si="36"/>
        <v>5.2073495488219557</v>
      </c>
      <c r="E148" s="857">
        <f t="shared" si="36"/>
        <v>5.1628042060639343</v>
      </c>
      <c r="F148" s="857">
        <f t="shared" si="36"/>
        <v>5.1958844106913933</v>
      </c>
      <c r="G148" s="857">
        <f t="shared" si="36"/>
        <v>5.110064155412859</v>
      </c>
      <c r="H148" s="857">
        <f t="shared" si="36"/>
        <v>4.7642450717646536</v>
      </c>
      <c r="I148" s="857">
        <f t="shared" si="36"/>
        <v>4.8406149024506107</v>
      </c>
      <c r="J148" s="857">
        <f t="shared" si="36"/>
        <v>4.8062692228330928</v>
      </c>
      <c r="K148" s="857">
        <f t="shared" si="36"/>
        <v>4.8734514055274154</v>
      </c>
      <c r="L148" s="857">
        <f t="shared" si="36"/>
        <v>4.8957702769648215</v>
      </c>
      <c r="M148" s="857">
        <f t="shared" si="36"/>
        <v>4.9257053533335808</v>
      </c>
      <c r="N148" s="840"/>
      <c r="O148" s="840"/>
      <c r="P148" s="858" t="s">
        <v>71</v>
      </c>
      <c r="Q148" s="859">
        <f>Q82*0.487</f>
        <v>5.0035552662301104</v>
      </c>
      <c r="S148"/>
      <c r="T148"/>
      <c r="U148"/>
    </row>
    <row r="149" spans="1:21" ht="13.5" thickBot="1">
      <c r="A149" s="860" t="s">
        <v>178</v>
      </c>
      <c r="B149" s="856">
        <f>B83*0.487</f>
        <v>6.4583753873493137</v>
      </c>
      <c r="C149" s="861">
        <f t="shared" ref="C149:M149" si="37">C83*0.518</f>
        <v>6.7565276409610764</v>
      </c>
      <c r="D149" s="861">
        <f t="shared" si="37"/>
        <v>6.7956759302339016</v>
      </c>
      <c r="E149" s="861">
        <f t="shared" si="37"/>
        <v>6.7563120592570369</v>
      </c>
      <c r="F149" s="861">
        <f t="shared" si="37"/>
        <v>6.7245139450251425</v>
      </c>
      <c r="G149" s="861">
        <f t="shared" si="37"/>
        <v>6.6244309201825766</v>
      </c>
      <c r="H149" s="861">
        <f t="shared" si="37"/>
        <v>6.3346731763596997</v>
      </c>
      <c r="I149" s="861">
        <f t="shared" si="37"/>
        <v>6.4539655344005196</v>
      </c>
      <c r="J149" s="861">
        <f t="shared" si="37"/>
        <v>6.518974375587721</v>
      </c>
      <c r="K149" s="861">
        <f t="shared" si="37"/>
        <v>6.5333856413470821</v>
      </c>
      <c r="L149" s="861">
        <f t="shared" si="37"/>
        <v>6.6537407326659768</v>
      </c>
      <c r="M149" s="861">
        <f t="shared" si="37"/>
        <v>6.6851684091208776</v>
      </c>
      <c r="N149" s="840"/>
      <c r="O149" s="840"/>
      <c r="P149" s="862" t="s">
        <v>178</v>
      </c>
      <c r="Q149" s="863">
        <f>Q83*0.518</f>
        <v>6.6386322104113678</v>
      </c>
      <c r="S149"/>
      <c r="T149"/>
      <c r="U149"/>
    </row>
    <row r="150" spans="1:21" ht="13">
      <c r="A150" s="763"/>
      <c r="B150" s="763"/>
      <c r="C150" s="763"/>
      <c r="D150" s="763"/>
      <c r="E150" s="763"/>
      <c r="F150" s="763"/>
      <c r="G150" s="763"/>
      <c r="H150" s="763"/>
      <c r="I150" s="763"/>
      <c r="J150" s="763"/>
      <c r="K150" s="763"/>
      <c r="L150" s="763"/>
      <c r="M150" s="763"/>
      <c r="N150" s="763"/>
      <c r="O150" s="763"/>
      <c r="P150" s="763"/>
      <c r="Q150" s="763"/>
    </row>
    <row r="151" spans="1:21" ht="16" thickBot="1">
      <c r="A151" s="839">
        <v>2020</v>
      </c>
      <c r="B151" s="840"/>
      <c r="C151" s="840" t="s">
        <v>181</v>
      </c>
      <c r="D151" s="840"/>
      <c r="E151" s="840"/>
      <c r="F151" s="840"/>
      <c r="G151" s="840"/>
      <c r="H151" s="840"/>
      <c r="I151" s="840"/>
      <c r="J151" s="840"/>
      <c r="K151" s="840"/>
      <c r="L151" s="840"/>
      <c r="M151" s="841" t="s">
        <v>93</v>
      </c>
      <c r="N151" s="840"/>
      <c r="O151" s="840"/>
      <c r="P151" s="839">
        <v>2020</v>
      </c>
      <c r="Q151" s="840"/>
    </row>
    <row r="152" spans="1:21" ht="13.5" thickBot="1">
      <c r="A152" s="842"/>
      <c r="B152" s="843" t="s">
        <v>161</v>
      </c>
      <c r="C152" s="843" t="s">
        <v>162</v>
      </c>
      <c r="D152" s="843" t="s">
        <v>163</v>
      </c>
      <c r="E152" s="843" t="s">
        <v>164</v>
      </c>
      <c r="F152" s="843" t="s">
        <v>165</v>
      </c>
      <c r="G152" s="843" t="s">
        <v>166</v>
      </c>
      <c r="H152" s="843" t="s">
        <v>167</v>
      </c>
      <c r="I152" s="843" t="s">
        <v>168</v>
      </c>
      <c r="J152" s="843" t="s">
        <v>169</v>
      </c>
      <c r="K152" s="843" t="s">
        <v>170</v>
      </c>
      <c r="L152" s="843" t="s">
        <v>171</v>
      </c>
      <c r="M152" s="844" t="s">
        <v>172</v>
      </c>
      <c r="N152" s="840"/>
      <c r="O152" s="840"/>
      <c r="P152" s="842"/>
      <c r="Q152" s="844" t="s">
        <v>173</v>
      </c>
    </row>
    <row r="153" spans="1:21" ht="13.5" thickBot="1">
      <c r="A153" s="845" t="s">
        <v>174</v>
      </c>
      <c r="B153" s="846">
        <f>B87*0.518</f>
        <v>6.2432549254901968</v>
      </c>
      <c r="C153" s="846">
        <f t="shared" ref="C153:M153" si="38">C87*0.518</f>
        <v>6.2954013661251524</v>
      </c>
      <c r="D153" s="846">
        <f t="shared" si="38"/>
        <v>6.1378683296860528</v>
      </c>
      <c r="E153" s="846">
        <f t="shared" si="38"/>
        <v>5.8925579083380661</v>
      </c>
      <c r="F153" s="846">
        <f t="shared" si="38"/>
        <v>5.8311906766516834</v>
      </c>
      <c r="G153" s="846">
        <f t="shared" si="38"/>
        <v>6.070249019607842</v>
      </c>
      <c r="H153" s="846">
        <f t="shared" si="38"/>
        <v>6.0107342036356197</v>
      </c>
      <c r="I153" s="846">
        <f t="shared" si="38"/>
        <v>6.2756428941842115</v>
      </c>
      <c r="J153" s="846">
        <f t="shared" si="38"/>
        <v>6.304480823412371</v>
      </c>
      <c r="K153" s="846">
        <f t="shared" si="38"/>
        <v>6.2606947090636398</v>
      </c>
      <c r="L153" s="846">
        <f t="shared" si="38"/>
        <v>6.2306681913068616</v>
      </c>
      <c r="M153" s="847">
        <f t="shared" si="38"/>
        <v>6.4597393382816728</v>
      </c>
      <c r="N153" s="840"/>
      <c r="O153" s="840"/>
      <c r="P153" s="848" t="s">
        <v>174</v>
      </c>
      <c r="Q153" s="849">
        <f>Q87*0.518</f>
        <v>6.1804803083585318</v>
      </c>
    </row>
    <row r="154" spans="1:21" ht="13">
      <c r="A154" s="850" t="s">
        <v>179</v>
      </c>
      <c r="B154" s="851">
        <f>B88*0.539</f>
        <v>6.5453100382352938</v>
      </c>
      <c r="C154" s="852">
        <f t="shared" ref="C154:M154" si="39">C88*0.539</f>
        <v>6.4882299747320129</v>
      </c>
      <c r="D154" s="852">
        <f t="shared" si="39"/>
        <v>6.3142727622379775</v>
      </c>
      <c r="E154" s="852">
        <f t="shared" si="39"/>
        <v>6.0375220897565933</v>
      </c>
      <c r="F154" s="852">
        <f t="shared" si="39"/>
        <v>5.7397231564045557</v>
      </c>
      <c r="G154" s="852">
        <f t="shared" si="39"/>
        <v>6.2275637254901968</v>
      </c>
      <c r="H154" s="852">
        <f t="shared" si="39"/>
        <v>6.3847927003015919</v>
      </c>
      <c r="I154" s="852">
        <f t="shared" si="39"/>
        <v>6.6885350683704203</v>
      </c>
      <c r="J154" s="852">
        <f t="shared" si="39"/>
        <v>6.6359558706311992</v>
      </c>
      <c r="K154" s="852">
        <f t="shared" si="39"/>
        <v>6.6108097960985797</v>
      </c>
      <c r="L154" s="852">
        <f t="shared" si="39"/>
        <v>6.6578082608953597</v>
      </c>
      <c r="M154" s="852">
        <f t="shared" si="39"/>
        <v>6.9696562030357541</v>
      </c>
      <c r="N154" s="840"/>
      <c r="O154" s="840"/>
      <c r="P154" s="853" t="s">
        <v>179</v>
      </c>
      <c r="Q154" s="854">
        <f>Q88*0.539</f>
        <v>6.5217434671317465</v>
      </c>
    </row>
    <row r="155" spans="1:21" ht="13">
      <c r="A155" s="855" t="s">
        <v>175</v>
      </c>
      <c r="B155" s="856">
        <f>B89*0.533</f>
        <v>6.7688136431372543</v>
      </c>
      <c r="C155" s="857">
        <f t="shared" ref="C155:M157" si="40">C89*0.533</f>
        <v>6.7698539581119421</v>
      </c>
      <c r="D155" s="857">
        <f t="shared" si="40"/>
        <v>6.5630478929283029</v>
      </c>
      <c r="E155" s="857">
        <f t="shared" si="40"/>
        <v>6.3754717589237062</v>
      </c>
      <c r="F155" s="857">
        <f t="shared" si="40"/>
        <v>6.2932838896755419</v>
      </c>
      <c r="G155" s="857">
        <f t="shared" si="40"/>
        <v>6.5114833333333335</v>
      </c>
      <c r="H155" s="857">
        <f t="shared" si="40"/>
        <v>6.4679104615827985</v>
      </c>
      <c r="I155" s="857">
        <f t="shared" si="40"/>
        <v>6.8895656733176791</v>
      </c>
      <c r="J155" s="857">
        <f t="shared" si="40"/>
        <v>6.9027826615713463</v>
      </c>
      <c r="K155" s="857">
        <f t="shared" si="40"/>
        <v>6.9277491019341033</v>
      </c>
      <c r="L155" s="857">
        <f t="shared" si="40"/>
        <v>7.0481727667605778</v>
      </c>
      <c r="M155" s="857">
        <f t="shared" si="40"/>
        <v>7.2886283343372158</v>
      </c>
      <c r="N155" s="840"/>
      <c r="O155" s="840"/>
      <c r="P155" s="858" t="s">
        <v>175</v>
      </c>
      <c r="Q155" s="859">
        <f>Q89*0.533</f>
        <v>6.7372637051551463</v>
      </c>
    </row>
    <row r="156" spans="1:21" ht="13">
      <c r="A156" s="855" t="s">
        <v>176</v>
      </c>
      <c r="B156" s="856">
        <f>B90*0.533</f>
        <v>6.6992890186274519</v>
      </c>
      <c r="C156" s="857">
        <f t="shared" si="40"/>
        <v>6.6953997773665952</v>
      </c>
      <c r="D156" s="857">
        <f t="shared" si="40"/>
        <v>6.4817038513146414</v>
      </c>
      <c r="E156" s="857">
        <f t="shared" si="40"/>
        <v>6.3195449985427148</v>
      </c>
      <c r="F156" s="857">
        <f t="shared" si="40"/>
        <v>6.230410883265697</v>
      </c>
      <c r="G156" s="857">
        <f t="shared" si="40"/>
        <v>6.4482549019607847</v>
      </c>
      <c r="H156" s="857">
        <f t="shared" si="40"/>
        <v>6.384806651060317</v>
      </c>
      <c r="I156" s="857">
        <f t="shared" si="40"/>
        <v>6.8743637289992323</v>
      </c>
      <c r="J156" s="857">
        <f t="shared" si="40"/>
        <v>6.8909694085942013</v>
      </c>
      <c r="K156" s="857">
        <f t="shared" si="40"/>
        <v>6.89016194934712</v>
      </c>
      <c r="L156" s="857">
        <f t="shared" si="40"/>
        <v>7.0075465016175515</v>
      </c>
      <c r="M156" s="857">
        <f t="shared" si="40"/>
        <v>7.2485743965049236</v>
      </c>
      <c r="N156" s="840"/>
      <c r="O156" s="840"/>
      <c r="P156" s="858" t="s">
        <v>176</v>
      </c>
      <c r="Q156" s="859">
        <f>Q90*0.533</f>
        <v>6.6767981561019081</v>
      </c>
    </row>
    <row r="157" spans="1:21" ht="13">
      <c r="A157" s="855" t="s">
        <v>177</v>
      </c>
      <c r="B157" s="856">
        <f>B91*0.533</f>
        <v>0</v>
      </c>
      <c r="C157" s="857">
        <f t="shared" ref="C157:M157" si="41">C91*0.521</f>
        <v>0</v>
      </c>
      <c r="D157" s="857">
        <f t="shared" si="41"/>
        <v>0</v>
      </c>
      <c r="E157" s="857">
        <f t="shared" si="41"/>
        <v>0</v>
      </c>
      <c r="F157" s="857">
        <f t="shared" si="41"/>
        <v>6.1885024990388304</v>
      </c>
      <c r="G157" s="857">
        <f t="shared" si="41"/>
        <v>6.775553921568628</v>
      </c>
      <c r="H157" s="857">
        <f t="shared" si="41"/>
        <v>7.31651537254902</v>
      </c>
      <c r="I157" s="857">
        <f t="shared" si="41"/>
        <v>0</v>
      </c>
      <c r="J157" s="857">
        <f t="shared" si="41"/>
        <v>0</v>
      </c>
      <c r="K157" s="857">
        <f t="shared" si="41"/>
        <v>0</v>
      </c>
      <c r="L157" s="857">
        <f t="shared" si="40"/>
        <v>0</v>
      </c>
      <c r="M157" s="857">
        <f t="shared" si="41"/>
        <v>0</v>
      </c>
      <c r="N157" s="840"/>
      <c r="O157" s="840"/>
      <c r="P157" s="858" t="s">
        <v>177</v>
      </c>
      <c r="Q157" s="859">
        <f>Q91*0.521</f>
        <v>6.7039869422018494</v>
      </c>
    </row>
    <row r="158" spans="1:21" ht="13">
      <c r="A158" s="855" t="s">
        <v>71</v>
      </c>
      <c r="B158" s="856">
        <f>B92*0.521</f>
        <v>5.3031491813725493</v>
      </c>
      <c r="C158" s="857">
        <f t="shared" ref="C158:M158" si="42">C92*0.487</f>
        <v>5.039261617498874</v>
      </c>
      <c r="D158" s="857">
        <f t="shared" si="42"/>
        <v>5.0171774859792579</v>
      </c>
      <c r="E158" s="857">
        <f t="shared" si="42"/>
        <v>4.7622835686869145</v>
      </c>
      <c r="F158" s="857">
        <f t="shared" si="42"/>
        <v>4.6201669738669455</v>
      </c>
      <c r="G158" s="857">
        <f t="shared" si="42"/>
        <v>4.8547215686274496</v>
      </c>
      <c r="H158" s="857">
        <f t="shared" si="42"/>
        <v>4.8848063958358159</v>
      </c>
      <c r="I158" s="857">
        <f t="shared" si="42"/>
        <v>4.9286967334347986</v>
      </c>
      <c r="J158" s="857">
        <f t="shared" si="42"/>
        <v>5.0207274765195464</v>
      </c>
      <c r="K158" s="857">
        <f t="shared" si="42"/>
        <v>5.0136076135745435</v>
      </c>
      <c r="L158" s="857">
        <f>L92*0.521</f>
        <v>5.1247817859778637</v>
      </c>
      <c r="M158" s="857">
        <f t="shared" si="42"/>
        <v>4.9776049905036635</v>
      </c>
      <c r="N158" s="840"/>
      <c r="O158" s="840"/>
      <c r="P158" s="858" t="s">
        <v>71</v>
      </c>
      <c r="Q158" s="859">
        <f>Q92*0.487</f>
        <v>4.9181428731554799</v>
      </c>
    </row>
    <row r="159" spans="1:21" ht="13.5" thickBot="1">
      <c r="A159" s="860" t="s">
        <v>178</v>
      </c>
      <c r="B159" s="856">
        <f>B93*0.487</f>
        <v>6.2967109029411761</v>
      </c>
      <c r="C159" s="861">
        <f t="shared" ref="C159:M159" si="43">C93*0.518</f>
        <v>6.7210085053370996</v>
      </c>
      <c r="D159" s="861">
        <f t="shared" si="43"/>
        <v>6.5351504180668485</v>
      </c>
      <c r="E159" s="861">
        <f t="shared" si="43"/>
        <v>6.2942275879727081</v>
      </c>
      <c r="F159" s="861">
        <f t="shared" si="43"/>
        <v>6.2182329455204988</v>
      </c>
      <c r="G159" s="861">
        <f t="shared" si="43"/>
        <v>6.3881588235294116</v>
      </c>
      <c r="H159" s="861">
        <f t="shared" si="43"/>
        <v>6.3829894754708487</v>
      </c>
      <c r="I159" s="861">
        <f t="shared" si="43"/>
        <v>6.5485740635526106</v>
      </c>
      <c r="J159" s="861">
        <f t="shared" si="43"/>
        <v>6.6271381808060266</v>
      </c>
      <c r="K159" s="861">
        <f t="shared" si="43"/>
        <v>6.6472393718890794</v>
      </c>
      <c r="L159" s="857">
        <f>L93*0.487</f>
        <v>6.233220103514058</v>
      </c>
      <c r="M159" s="861">
        <f t="shared" si="43"/>
        <v>6.7756122405368853</v>
      </c>
      <c r="N159" s="840"/>
      <c r="O159" s="840"/>
      <c r="P159" s="862" t="s">
        <v>178</v>
      </c>
      <c r="Q159" s="863">
        <f>Q93*0.518</f>
        <v>6.5474131334445227</v>
      </c>
    </row>
    <row r="160" spans="1:21" ht="13">
      <c r="A160" s="763"/>
      <c r="B160" s="763"/>
      <c r="C160" s="763"/>
      <c r="D160" s="763"/>
      <c r="E160" s="763"/>
      <c r="F160" s="763"/>
      <c r="G160" s="763"/>
      <c r="H160" s="763"/>
      <c r="I160" s="763"/>
      <c r="J160" s="763"/>
      <c r="K160" s="763"/>
      <c r="L160" s="763"/>
      <c r="M160" s="763"/>
      <c r="N160" s="763"/>
      <c r="O160" s="763"/>
      <c r="P160" s="763"/>
      <c r="Q160" s="763"/>
    </row>
    <row r="161" spans="1:17" ht="16" thickBot="1">
      <c r="A161" s="839">
        <v>2021</v>
      </c>
      <c r="B161" s="840"/>
      <c r="C161" s="840" t="s">
        <v>181</v>
      </c>
      <c r="D161" s="840"/>
      <c r="E161" s="840"/>
      <c r="F161" s="840"/>
      <c r="G161" s="840"/>
      <c r="H161" s="840"/>
      <c r="I161" s="840"/>
      <c r="J161" s="840"/>
      <c r="K161" s="840"/>
      <c r="L161" s="840"/>
      <c r="M161" s="841" t="s">
        <v>93</v>
      </c>
      <c r="N161" s="840"/>
      <c r="O161" s="840"/>
      <c r="P161" s="839">
        <v>2021</v>
      </c>
      <c r="Q161" s="840"/>
    </row>
    <row r="162" spans="1:17" ht="13.5" thickBot="1">
      <c r="A162" s="842"/>
      <c r="B162" s="843" t="s">
        <v>161</v>
      </c>
      <c r="C162" s="843" t="s">
        <v>162</v>
      </c>
      <c r="D162" s="843" t="s">
        <v>163</v>
      </c>
      <c r="E162" s="843" t="s">
        <v>164</v>
      </c>
      <c r="F162" s="843" t="s">
        <v>165</v>
      </c>
      <c r="G162" s="843" t="s">
        <v>166</v>
      </c>
      <c r="H162" s="843" t="s">
        <v>167</v>
      </c>
      <c r="I162" s="843" t="s">
        <v>168</v>
      </c>
      <c r="J162" s="843" t="s">
        <v>169</v>
      </c>
      <c r="K162" s="843" t="s">
        <v>170</v>
      </c>
      <c r="L162" s="843" t="s">
        <v>171</v>
      </c>
      <c r="M162" s="844" t="s">
        <v>172</v>
      </c>
      <c r="N162" s="840"/>
      <c r="O162" s="840"/>
      <c r="P162" s="842"/>
      <c r="Q162" s="844" t="s">
        <v>173</v>
      </c>
    </row>
    <row r="163" spans="1:17" ht="13.5" thickBot="1">
      <c r="A163" s="845" t="s">
        <v>174</v>
      </c>
      <c r="B163" s="846">
        <f>B97*0.518</f>
        <v>6.6522463713968678</v>
      </c>
      <c r="C163" s="846">
        <f t="shared" ref="C163:M163" si="44">C97*0.518</f>
        <v>6.7582691056214399</v>
      </c>
      <c r="D163" s="846">
        <f t="shared" si="44"/>
        <v>6.7229887484670554</v>
      </c>
      <c r="E163" s="846">
        <f t="shared" si="44"/>
        <v>7.0119666978146524</v>
      </c>
      <c r="F163" s="846">
        <f t="shared" si="44"/>
        <v>7.0837891176812784</v>
      </c>
      <c r="G163" s="846">
        <f t="shared" si="44"/>
        <v>7.3439213352838788</v>
      </c>
      <c r="H163" s="846">
        <f t="shared" si="44"/>
        <v>7.2840676599577741</v>
      </c>
      <c r="I163" s="846">
        <f t="shared" si="44"/>
        <v>7.6628126470830669</v>
      </c>
      <c r="J163" s="846">
        <f t="shared" si="44"/>
        <v>7.7441044260492022</v>
      </c>
      <c r="K163" s="846">
        <f t="shared" si="44"/>
        <v>8.6338565132981611</v>
      </c>
      <c r="L163" s="846">
        <f t="shared" si="44"/>
        <v>9.2425493518099966</v>
      </c>
      <c r="M163" s="847">
        <f t="shared" si="44"/>
        <v>9.3369439183590028</v>
      </c>
      <c r="N163" s="840"/>
      <c r="O163" s="840"/>
      <c r="P163" s="848" t="s">
        <v>174</v>
      </c>
      <c r="Q163" s="849">
        <f>Q97*0.518</f>
        <v>7.6350903299219262</v>
      </c>
    </row>
    <row r="164" spans="1:17" ht="13">
      <c r="A164" s="850" t="s">
        <v>179</v>
      </c>
      <c r="B164" s="851">
        <f>B98*0.539</f>
        <v>6.8497801358810424</v>
      </c>
      <c r="C164" s="852">
        <f t="shared" ref="C164:M164" si="45">C98*0.539</f>
        <v>6.7174445363834403</v>
      </c>
      <c r="D164" s="852">
        <f t="shared" si="45"/>
        <v>6.8020578276047079</v>
      </c>
      <c r="E164" s="852">
        <f t="shared" si="45"/>
        <v>7.2894074278768164</v>
      </c>
      <c r="F164" s="852">
        <f t="shared" si="45"/>
        <v>6.9434202225344386</v>
      </c>
      <c r="G164" s="852">
        <f t="shared" si="45"/>
        <v>7.3834186913237092</v>
      </c>
      <c r="H164" s="852">
        <f t="shared" si="45"/>
        <v>7.3289985267432414</v>
      </c>
      <c r="I164" s="852">
        <f t="shared" si="45"/>
        <v>7.8520636316550823</v>
      </c>
      <c r="J164" s="852">
        <f t="shared" si="45"/>
        <v>8.3154149530062149</v>
      </c>
      <c r="K164" s="852">
        <f t="shared" si="45"/>
        <v>9.2530978860205497</v>
      </c>
      <c r="L164" s="852">
        <f t="shared" si="45"/>
        <v>10.127439448314604</v>
      </c>
      <c r="M164" s="852">
        <f t="shared" si="45"/>
        <v>9.4665416013395483</v>
      </c>
      <c r="N164" s="840"/>
      <c r="O164" s="840"/>
      <c r="P164" s="853" t="s">
        <v>179</v>
      </c>
      <c r="Q164" s="854">
        <f>Q98*0.539</f>
        <v>8.4223945173700017</v>
      </c>
    </row>
    <row r="165" spans="1:17" ht="13">
      <c r="A165" s="855" t="s">
        <v>175</v>
      </c>
      <c r="B165" s="856">
        <f>B99*0.533</f>
        <v>7.437877769057982</v>
      </c>
      <c r="C165" s="857">
        <f t="shared" ref="C165:M165" si="46">C99*0.533</f>
        <v>7.4990491940518034</v>
      </c>
      <c r="D165" s="857">
        <f t="shared" si="46"/>
        <v>7.3511661276978417</v>
      </c>
      <c r="E165" s="857">
        <f t="shared" si="46"/>
        <v>7.6659266238797104</v>
      </c>
      <c r="F165" s="857">
        <f t="shared" si="46"/>
        <v>7.7271839760307328</v>
      </c>
      <c r="G165" s="857">
        <f t="shared" si="46"/>
        <v>7.9820463830153683</v>
      </c>
      <c r="H165" s="857">
        <f t="shared" si="46"/>
        <v>8.0283709163321255</v>
      </c>
      <c r="I165" s="857">
        <f t="shared" si="46"/>
        <v>8.5441199998404098</v>
      </c>
      <c r="J165" s="857">
        <f t="shared" si="46"/>
        <v>8.6739192493468735</v>
      </c>
      <c r="K165" s="857">
        <f t="shared" si="46"/>
        <v>9.7855025423428295</v>
      </c>
      <c r="L165" s="857">
        <f t="shared" si="46"/>
        <v>10.401461548963782</v>
      </c>
      <c r="M165" s="857">
        <f t="shared" si="46"/>
        <v>10.486467403836441</v>
      </c>
      <c r="N165" s="840"/>
      <c r="O165" s="840"/>
      <c r="P165" s="858" t="s">
        <v>175</v>
      </c>
      <c r="Q165" s="859">
        <f>Q99*0.533</f>
        <v>8.4369577054965248</v>
      </c>
    </row>
    <row r="166" spans="1:17" ht="13">
      <c r="A166" s="855" t="s">
        <v>176</v>
      </c>
      <c r="B166" s="856">
        <f>B100*0.533</f>
        <v>7.4339838204754649</v>
      </c>
      <c r="C166" s="857">
        <f t="shared" ref="C166:M166" si="47">C100*0.533</f>
        <v>7.4720285074996982</v>
      </c>
      <c r="D166" s="857">
        <f t="shared" si="47"/>
        <v>7.3111403660920846</v>
      </c>
      <c r="E166" s="857">
        <f t="shared" si="47"/>
        <v>7.6584381215589046</v>
      </c>
      <c r="F166" s="857">
        <f t="shared" si="47"/>
        <v>7.74128235029964</v>
      </c>
      <c r="G166" s="857">
        <f t="shared" si="47"/>
        <v>7.9750559234898377</v>
      </c>
      <c r="H166" s="857">
        <f t="shared" si="47"/>
        <v>8.0141853874652025</v>
      </c>
      <c r="I166" s="857">
        <f t="shared" si="47"/>
        <v>8.534573265363024</v>
      </c>
      <c r="J166" s="857">
        <f t="shared" si="47"/>
        <v>8.6638018477071856</v>
      </c>
      <c r="K166" s="857">
        <f t="shared" si="47"/>
        <v>9.8156462843836554</v>
      </c>
      <c r="L166" s="857">
        <f t="shared" si="47"/>
        <v>10.338229028178356</v>
      </c>
      <c r="M166" s="857">
        <f t="shared" si="47"/>
        <v>10.28671082600745</v>
      </c>
      <c r="N166" s="840"/>
      <c r="O166" s="840"/>
      <c r="P166" s="858" t="s">
        <v>176</v>
      </c>
      <c r="Q166" s="859">
        <f>Q100*0.533</f>
        <v>8.2677930797438552</v>
      </c>
    </row>
    <row r="167" spans="1:17" ht="13">
      <c r="A167" s="855" t="s">
        <v>177</v>
      </c>
      <c r="B167" s="856">
        <f>B101*0.533</f>
        <v>0</v>
      </c>
      <c r="C167" s="857">
        <f t="shared" ref="C167:K167" si="48">C101*0.521</f>
        <v>0</v>
      </c>
      <c r="D167" s="857">
        <f t="shared" si="48"/>
        <v>0</v>
      </c>
      <c r="E167" s="857">
        <f t="shared" si="48"/>
        <v>0</v>
      </c>
      <c r="F167" s="857">
        <f t="shared" si="48"/>
        <v>0</v>
      </c>
      <c r="G167" s="857">
        <f t="shared" si="48"/>
        <v>0</v>
      </c>
      <c r="H167" s="857">
        <f t="shared" si="48"/>
        <v>0</v>
      </c>
      <c r="I167" s="857">
        <f t="shared" si="48"/>
        <v>0</v>
      </c>
      <c r="J167" s="857">
        <f t="shared" si="48"/>
        <v>0</v>
      </c>
      <c r="K167" s="857">
        <f t="shared" si="48"/>
        <v>0</v>
      </c>
      <c r="L167" s="857">
        <f>L101*0.533</f>
        <v>0</v>
      </c>
      <c r="M167" s="857">
        <f>M101*0.521</f>
        <v>0</v>
      </c>
      <c r="N167" s="840"/>
      <c r="O167" s="840"/>
      <c r="P167" s="858" t="s">
        <v>177</v>
      </c>
      <c r="Q167" s="859">
        <f>Q101*0.521</f>
        <v>9.0052537744292405</v>
      </c>
    </row>
    <row r="168" spans="1:17" ht="13">
      <c r="A168" s="855" t="s">
        <v>71</v>
      </c>
      <c r="B168" s="856">
        <f>B102*0.521</f>
        <v>5.5089817616553036</v>
      </c>
      <c r="C168" s="857">
        <f t="shared" ref="C168:K168" si="49">C102*0.487</f>
        <v>5.2598950046830932</v>
      </c>
      <c r="D168" s="857">
        <f t="shared" si="49"/>
        <v>5.4609439135774034</v>
      </c>
      <c r="E168" s="857">
        <f t="shared" si="49"/>
        <v>5.598361624068966</v>
      </c>
      <c r="F168" s="857">
        <f t="shared" si="49"/>
        <v>5.7206845278178609</v>
      </c>
      <c r="G168" s="857">
        <f t="shared" si="49"/>
        <v>5.9144128249722687</v>
      </c>
      <c r="H168" s="857">
        <f t="shared" si="49"/>
        <v>5.8808809461001985</v>
      </c>
      <c r="I168" s="857">
        <f t="shared" si="49"/>
        <v>5.9872877582877022</v>
      </c>
      <c r="J168" s="857">
        <f t="shared" si="49"/>
        <v>6.1490120882076971</v>
      </c>
      <c r="K168" s="857">
        <f t="shared" si="49"/>
        <v>6.7986905058231715</v>
      </c>
      <c r="L168" s="857">
        <f>L102*0.521</f>
        <v>8.0129712415247099</v>
      </c>
      <c r="M168" s="857">
        <f>M102*0.487</f>
        <v>7.5708744927048359</v>
      </c>
      <c r="N168" s="840"/>
      <c r="O168" s="840"/>
      <c r="P168" s="858" t="s">
        <v>71</v>
      </c>
      <c r="Q168" s="859">
        <f>Q102*0.487</f>
        <v>6.1745111762757068</v>
      </c>
    </row>
    <row r="169" spans="1:17" ht="13.5" thickBot="1">
      <c r="A169" s="860" t="s">
        <v>178</v>
      </c>
      <c r="B169" s="856">
        <f>B103*0.487</f>
        <v>6.498349515567476</v>
      </c>
      <c r="C169" s="861">
        <f t="shared" ref="C169:K169" si="50">C103*0.518</f>
        <v>7.0131489932586231</v>
      </c>
      <c r="D169" s="861">
        <f t="shared" si="50"/>
        <v>6.9633635370193518</v>
      </c>
      <c r="E169" s="861">
        <f t="shared" si="50"/>
        <v>7.1930867717099209</v>
      </c>
      <c r="F169" s="861">
        <f t="shared" si="50"/>
        <v>7.2313360388641605</v>
      </c>
      <c r="G169" s="861">
        <f t="shared" si="50"/>
        <v>7.4310522064431037</v>
      </c>
      <c r="H169" s="861">
        <f t="shared" si="50"/>
        <v>7.4807621714899941</v>
      </c>
      <c r="I169" s="861">
        <f t="shared" si="50"/>
        <v>7.7942992776924269</v>
      </c>
      <c r="J169" s="861">
        <f t="shared" si="50"/>
        <v>7.9673959499197506</v>
      </c>
      <c r="K169" s="861">
        <f t="shared" si="50"/>
        <v>9.0202103473550466</v>
      </c>
      <c r="L169" s="857">
        <f>L103*0.487</f>
        <v>9.0157927072340271</v>
      </c>
      <c r="M169" s="861">
        <f>M103*0.518</f>
        <v>9.6145237939757138</v>
      </c>
      <c r="N169" s="840"/>
      <c r="O169" s="840"/>
      <c r="P169" s="862" t="s">
        <v>178</v>
      </c>
      <c r="Q169" s="863">
        <f>Q103*0.518</f>
        <v>7.8534932592583377</v>
      </c>
    </row>
    <row r="170" spans="1:17" ht="13">
      <c r="A170" s="357"/>
      <c r="B170" s="357"/>
      <c r="C170" s="357"/>
      <c r="D170" s="357"/>
      <c r="E170" s="357"/>
      <c r="F170" s="357"/>
      <c r="G170" s="763"/>
      <c r="H170" s="763"/>
      <c r="I170" s="763"/>
      <c r="J170" s="763"/>
      <c r="K170" s="763"/>
      <c r="L170" s="763"/>
      <c r="M170" s="763"/>
      <c r="N170" s="763"/>
      <c r="O170" s="763"/>
      <c r="P170" s="763"/>
      <c r="Q170" s="763"/>
    </row>
    <row r="171" spans="1:17" ht="16" thickBot="1">
      <c r="A171" s="839">
        <v>2022</v>
      </c>
      <c r="B171" s="840"/>
      <c r="C171" s="840" t="s">
        <v>181</v>
      </c>
      <c r="D171" s="840"/>
      <c r="E171" s="840"/>
      <c r="F171" s="840"/>
      <c r="G171" s="840"/>
      <c r="H171" s="840"/>
      <c r="I171" s="840"/>
      <c r="J171" s="840"/>
      <c r="K171" s="840"/>
      <c r="L171" s="840"/>
      <c r="M171" s="841" t="s">
        <v>93</v>
      </c>
      <c r="N171" s="840"/>
      <c r="O171" s="840"/>
      <c r="P171" s="839">
        <v>2022</v>
      </c>
      <c r="Q171" s="840"/>
    </row>
    <row r="172" spans="1:17" ht="13.5" thickBot="1">
      <c r="A172" s="842"/>
      <c r="B172" s="843" t="s">
        <v>161</v>
      </c>
      <c r="C172" s="843" t="s">
        <v>162</v>
      </c>
      <c r="D172" s="843" t="s">
        <v>163</v>
      </c>
      <c r="E172" s="843" t="s">
        <v>164</v>
      </c>
      <c r="F172" s="843" t="s">
        <v>165</v>
      </c>
      <c r="G172" s="843" t="s">
        <v>166</v>
      </c>
      <c r="H172" s="843" t="s">
        <v>167</v>
      </c>
      <c r="I172" s="843" t="s">
        <v>168</v>
      </c>
      <c r="J172" s="843" t="s">
        <v>169</v>
      </c>
      <c r="K172" s="843" t="s">
        <v>170</v>
      </c>
      <c r="L172" s="843" t="s">
        <v>171</v>
      </c>
      <c r="M172" s="844" t="s">
        <v>172</v>
      </c>
      <c r="N172" s="840"/>
      <c r="O172" s="840"/>
      <c r="P172" s="842"/>
      <c r="Q172" s="844" t="s">
        <v>173</v>
      </c>
    </row>
    <row r="173" spans="1:17" ht="13.5" thickBot="1">
      <c r="A173" s="845" t="s">
        <v>174</v>
      </c>
      <c r="B173" s="846">
        <f>B107*0.518</f>
        <v>9.4381907578569777</v>
      </c>
      <c r="C173" s="846">
        <f t="shared" ref="C173:M173" si="51">C107*0.518</f>
        <v>9.6803233778953572</v>
      </c>
      <c r="D173" s="846">
        <f t="shared" si="51"/>
        <v>10.306277896779093</v>
      </c>
      <c r="E173" s="846">
        <f t="shared" si="51"/>
        <v>11.366622425156018</v>
      </c>
      <c r="F173" s="846">
        <f t="shared" si="51"/>
        <v>11.509557430278972</v>
      </c>
      <c r="G173" s="846">
        <f t="shared" si="51"/>
        <v>10.99798567291805</v>
      </c>
      <c r="H173" s="846">
        <f t="shared" si="51"/>
        <v>10.709462578973062</v>
      </c>
      <c r="I173" s="846">
        <f t="shared" si="51"/>
        <v>11.195178309122138</v>
      </c>
      <c r="J173" s="846">
        <f t="shared" si="51"/>
        <v>10.906849248105507</v>
      </c>
      <c r="K173" s="846">
        <f t="shared" si="51"/>
        <v>10.884987622751909</v>
      </c>
      <c r="L173" s="846">
        <f t="shared" si="51"/>
        <v>10.955115739122942</v>
      </c>
      <c r="M173" s="847">
        <f t="shared" si="51"/>
        <v>10.684251873907979</v>
      </c>
      <c r="N173" s="840"/>
      <c r="O173" s="840"/>
      <c r="P173" s="848" t="s">
        <v>174</v>
      </c>
      <c r="Q173" s="849">
        <f>Q107*0.518</f>
        <v>10.739329926185153</v>
      </c>
    </row>
    <row r="174" spans="1:17" ht="13">
      <c r="A174" s="853" t="s">
        <v>179</v>
      </c>
      <c r="B174" s="864">
        <f>B108*0.539</f>
        <v>10.252197100007869</v>
      </c>
      <c r="C174" s="864">
        <f t="shared" ref="C174:M174" si="52">C108*0.539</f>
        <v>9.9176645106776906</v>
      </c>
      <c r="D174" s="864">
        <f t="shared" si="52"/>
        <v>10.98214439537465</v>
      </c>
      <c r="E174" s="864">
        <f t="shared" si="52"/>
        <v>11.65537003556455</v>
      </c>
      <c r="F174" s="864">
        <f t="shared" si="52"/>
        <v>12.066667497109144</v>
      </c>
      <c r="G174" s="864">
        <f t="shared" si="52"/>
        <v>11.079484027911667</v>
      </c>
      <c r="H174" s="864">
        <f t="shared" si="52"/>
        <v>11.357109201449639</v>
      </c>
      <c r="I174" s="864">
        <f t="shared" si="52"/>
        <v>11.29739469124968</v>
      </c>
      <c r="J174" s="864">
        <f t="shared" si="52"/>
        <v>10.871066986473076</v>
      </c>
      <c r="K174" s="864">
        <f t="shared" si="52"/>
        <v>11.479840889982773</v>
      </c>
      <c r="L174" s="864">
        <f t="shared" si="52"/>
        <v>11.375938580302371</v>
      </c>
      <c r="M174" s="865">
        <f t="shared" si="52"/>
        <v>10.79715648037166</v>
      </c>
      <c r="N174" s="840"/>
      <c r="O174" s="840"/>
      <c r="P174" s="853" t="s">
        <v>179</v>
      </c>
      <c r="Q174" s="854">
        <f>Q108*0.539</f>
        <v>11.166716801462918</v>
      </c>
    </row>
    <row r="175" spans="1:17" ht="13">
      <c r="A175" s="858" t="s">
        <v>175</v>
      </c>
      <c r="B175" s="859">
        <f>B109*0.533</f>
        <v>10.456725243307369</v>
      </c>
      <c r="C175" s="859">
        <f t="shared" ref="C175:M175" si="53">C109*0.533</f>
        <v>10.52458735428189</v>
      </c>
      <c r="D175" s="859">
        <f t="shared" si="53"/>
        <v>11.141260244036145</v>
      </c>
      <c r="E175" s="859">
        <f t="shared" si="53"/>
        <v>12.252059392768937</v>
      </c>
      <c r="F175" s="859">
        <f t="shared" si="53"/>
        <v>12.320687639503367</v>
      </c>
      <c r="G175" s="859">
        <f t="shared" si="53"/>
        <v>11.603683670690634</v>
      </c>
      <c r="H175" s="859">
        <f t="shared" si="53"/>
        <v>11.351214806866659</v>
      </c>
      <c r="I175" s="859">
        <f t="shared" si="53"/>
        <v>12.055667035551739</v>
      </c>
      <c r="J175" s="859">
        <f t="shared" si="53"/>
        <v>11.720348818589745</v>
      </c>
      <c r="K175" s="859">
        <f t="shared" si="53"/>
        <v>11.730468063876771</v>
      </c>
      <c r="L175" s="859">
        <f t="shared" si="53"/>
        <v>11.832336660259674</v>
      </c>
      <c r="M175" s="866">
        <f t="shared" si="53"/>
        <v>11.665526857813209</v>
      </c>
      <c r="N175" s="840"/>
      <c r="O175" s="840"/>
      <c r="P175" s="858" t="s">
        <v>175</v>
      </c>
      <c r="Q175" s="859">
        <f>Q109*0.533</f>
        <v>11.564269223094966</v>
      </c>
    </row>
    <row r="176" spans="1:17" ht="13">
      <c r="A176" s="858" t="s">
        <v>176</v>
      </c>
      <c r="B176" s="859">
        <f>B110*0.533</f>
        <v>10.393475284630448</v>
      </c>
      <c r="C176" s="859">
        <f t="shared" ref="C176:M176" si="54">C110*0.533</f>
        <v>10.470450674713996</v>
      </c>
      <c r="D176" s="859">
        <f t="shared" si="54"/>
        <v>11.068356058249069</v>
      </c>
      <c r="E176" s="859">
        <f t="shared" si="54"/>
        <v>12.208692380633357</v>
      </c>
      <c r="F176" s="859">
        <f t="shared" si="54"/>
        <v>12.265083245044924</v>
      </c>
      <c r="G176" s="859">
        <f t="shared" si="54"/>
        <v>11.493337533695071</v>
      </c>
      <c r="H176" s="859">
        <f t="shared" si="54"/>
        <v>11.28226452378351</v>
      </c>
      <c r="I176" s="859">
        <f t="shared" si="54"/>
        <v>12.049569616581836</v>
      </c>
      <c r="J176" s="859">
        <f t="shared" si="54"/>
        <v>11.62908186783528</v>
      </c>
      <c r="K176" s="859">
        <f t="shared" si="54"/>
        <v>11.640214576686004</v>
      </c>
      <c r="L176" s="859">
        <f t="shared" si="54"/>
        <v>11.786827493730739</v>
      </c>
      <c r="M176" s="866">
        <f t="shared" si="54"/>
        <v>11.577266499929911</v>
      </c>
      <c r="N176" s="840"/>
      <c r="O176" s="840"/>
      <c r="P176" s="858" t="s">
        <v>176</v>
      </c>
      <c r="Q176" s="859">
        <f>Q110*0.533</f>
        <v>11.501891053049874</v>
      </c>
    </row>
    <row r="177" spans="1:17" ht="13">
      <c r="A177" s="858" t="s">
        <v>177</v>
      </c>
      <c r="B177" s="859">
        <f>B111*0.533</f>
        <v>10.688684204855274</v>
      </c>
      <c r="C177" s="859">
        <f t="shared" ref="C177:K177" si="55">C111*0.521</f>
        <v>10.501578320915952</v>
      </c>
      <c r="D177" s="859">
        <f t="shared" si="55"/>
        <v>10.675017202586144</v>
      </c>
      <c r="E177" s="859">
        <f t="shared" si="55"/>
        <v>12.045287068031888</v>
      </c>
      <c r="F177" s="859">
        <f t="shared" si="55"/>
        <v>11.470454169090107</v>
      </c>
      <c r="G177" s="859">
        <f t="shared" si="55"/>
        <v>11.34238242363115</v>
      </c>
      <c r="H177" s="859">
        <f t="shared" si="55"/>
        <v>10.991562210948132</v>
      </c>
      <c r="I177" s="859">
        <f t="shared" si="55"/>
        <v>11.925390081667279</v>
      </c>
      <c r="J177" s="859">
        <f t="shared" si="55"/>
        <v>11.361794900871462</v>
      </c>
      <c r="K177" s="859">
        <f t="shared" si="55"/>
        <v>11.702773036410806</v>
      </c>
      <c r="L177" s="859">
        <f>L111*0.533</f>
        <v>12.174483279632199</v>
      </c>
      <c r="M177" s="866">
        <f>M111*0.521</f>
        <v>11.696562132106136</v>
      </c>
      <c r="N177" s="840"/>
      <c r="O177" s="840"/>
      <c r="P177" s="858" t="s">
        <v>177</v>
      </c>
      <c r="Q177" s="859">
        <f>Q111*0.521</f>
        <v>11.409038001108417</v>
      </c>
    </row>
    <row r="178" spans="1:17" ht="13">
      <c r="A178" s="858" t="s">
        <v>71</v>
      </c>
      <c r="B178" s="859">
        <f>B112*0.521</f>
        <v>8.2173773041296023</v>
      </c>
      <c r="C178" s="859">
        <f t="shared" ref="C178:K178" si="56">C112*0.487</f>
        <v>8.1185815960576662</v>
      </c>
      <c r="D178" s="859">
        <f t="shared" si="56"/>
        <v>8.8205576891713307</v>
      </c>
      <c r="E178" s="859">
        <f t="shared" si="56"/>
        <v>9.8449385662779267</v>
      </c>
      <c r="F178" s="859">
        <f t="shared" si="56"/>
        <v>10.005275945153194</v>
      </c>
      <c r="G178" s="859">
        <f t="shared" si="56"/>
        <v>9.6360178707450377</v>
      </c>
      <c r="H178" s="859">
        <f t="shared" si="56"/>
        <v>9.3973006475340455</v>
      </c>
      <c r="I178" s="859">
        <f t="shared" si="56"/>
        <v>9.6194775137940223</v>
      </c>
      <c r="J178" s="859">
        <f t="shared" si="56"/>
        <v>9.3856218601837291</v>
      </c>
      <c r="K178" s="859">
        <f t="shared" si="56"/>
        <v>9.3902446535269366</v>
      </c>
      <c r="L178" s="859">
        <f>L112*0.521</f>
        <v>9.966828251162859</v>
      </c>
      <c r="M178" s="866">
        <f>M112*0.487</f>
        <v>8.8216599091023742</v>
      </c>
      <c r="N178" s="840"/>
      <c r="O178" s="840"/>
      <c r="P178" s="858" t="s">
        <v>71</v>
      </c>
      <c r="Q178" s="859">
        <f>Q112*0.487</f>
        <v>9.1882882955476592</v>
      </c>
    </row>
    <row r="179" spans="1:17" ht="13.5" thickBot="1">
      <c r="A179" s="862" t="s">
        <v>178</v>
      </c>
      <c r="B179" s="863">
        <f>B113*0.487</f>
        <v>9.1427237339550587</v>
      </c>
      <c r="C179" s="863">
        <f t="shared" ref="C179:K179" si="57">C113*0.518</f>
        <v>9.8760139880975828</v>
      </c>
      <c r="D179" s="863">
        <f t="shared" si="57"/>
        <v>10.402702460800137</v>
      </c>
      <c r="E179" s="863">
        <f t="shared" si="57"/>
        <v>11.436750765628197</v>
      </c>
      <c r="F179" s="863">
        <f t="shared" si="57"/>
        <v>11.594466781026135</v>
      </c>
      <c r="G179" s="863">
        <f t="shared" si="57"/>
        <v>11.321685301710639</v>
      </c>
      <c r="H179" s="863">
        <f t="shared" si="57"/>
        <v>11.120634557757592</v>
      </c>
      <c r="I179" s="863">
        <f t="shared" si="57"/>
        <v>11.531643359009554</v>
      </c>
      <c r="J179" s="863">
        <f t="shared" si="57"/>
        <v>11.460327965766995</v>
      </c>
      <c r="K179" s="863">
        <f t="shared" si="57"/>
        <v>11.415293225535668</v>
      </c>
      <c r="L179" s="863">
        <f>L113*0.487</f>
        <v>10.780404493820267</v>
      </c>
      <c r="M179" s="867">
        <f>M113*0.518</f>
        <v>11.407315242874441</v>
      </c>
      <c r="N179" s="840"/>
      <c r="O179" s="840"/>
      <c r="P179" s="862" t="s">
        <v>178</v>
      </c>
      <c r="Q179" s="863">
        <f>Q113*0.518</f>
        <v>11.088341290018477</v>
      </c>
    </row>
    <row r="180" spans="1:17" ht="13">
      <c r="A180" s="357"/>
      <c r="B180" s="357"/>
      <c r="C180" s="357"/>
      <c r="D180" s="357"/>
      <c r="E180" s="357"/>
      <c r="F180" s="357"/>
      <c r="G180" s="763"/>
      <c r="H180" s="763"/>
      <c r="I180" s="763"/>
      <c r="J180" s="763"/>
      <c r="K180" s="763"/>
      <c r="L180" s="763"/>
      <c r="M180" s="763"/>
      <c r="N180" s="763"/>
      <c r="O180" s="763"/>
      <c r="P180" s="763"/>
      <c r="Q180" s="763"/>
    </row>
    <row r="181" spans="1:17" ht="16" thickBot="1">
      <c r="A181" s="839">
        <v>2023</v>
      </c>
      <c r="B181" s="840"/>
      <c r="C181" s="840" t="s">
        <v>181</v>
      </c>
      <c r="D181" s="840"/>
      <c r="E181" s="840"/>
      <c r="F181" s="840"/>
      <c r="G181" s="840"/>
      <c r="H181" s="840"/>
      <c r="I181" s="840"/>
      <c r="J181" s="840"/>
      <c r="K181" s="840"/>
      <c r="L181" s="840"/>
      <c r="M181" s="841" t="s">
        <v>93</v>
      </c>
      <c r="N181" s="840"/>
      <c r="O181" s="840"/>
      <c r="P181" s="839">
        <v>2023</v>
      </c>
      <c r="Q181" s="840"/>
    </row>
    <row r="182" spans="1:17" ht="13.5" thickBot="1">
      <c r="A182" s="842"/>
      <c r="B182" s="843" t="s">
        <v>161</v>
      </c>
      <c r="C182" s="843" t="s">
        <v>162</v>
      </c>
      <c r="D182" s="843" t="s">
        <v>163</v>
      </c>
      <c r="E182" s="843" t="s">
        <v>164</v>
      </c>
      <c r="F182" s="843" t="s">
        <v>165</v>
      </c>
      <c r="G182" s="843" t="s">
        <v>166</v>
      </c>
      <c r="H182" s="843" t="s">
        <v>167</v>
      </c>
      <c r="I182" s="843" t="s">
        <v>168</v>
      </c>
      <c r="J182" s="843" t="s">
        <v>169</v>
      </c>
      <c r="K182" s="843" t="s">
        <v>170</v>
      </c>
      <c r="L182" s="843" t="s">
        <v>171</v>
      </c>
      <c r="M182" s="844" t="s">
        <v>172</v>
      </c>
      <c r="N182" s="840"/>
      <c r="O182" s="840"/>
      <c r="P182" s="842"/>
      <c r="Q182" s="844" t="s">
        <v>173</v>
      </c>
    </row>
    <row r="183" spans="1:17" ht="13.5" thickBot="1">
      <c r="A183" s="845" t="s">
        <v>174</v>
      </c>
      <c r="B183" s="846">
        <f>B117*0.518</f>
        <v>10.722206776083063</v>
      </c>
      <c r="C183" s="846">
        <f t="shared" ref="C183:M183" si="58">C117*0.518</f>
        <v>10.732260515461231</v>
      </c>
      <c r="D183" s="846">
        <f t="shared" si="58"/>
        <v>10.863378865448793</v>
      </c>
      <c r="E183" s="846">
        <f t="shared" si="58"/>
        <v>10.729155189440855</v>
      </c>
      <c r="F183" s="846">
        <f t="shared" si="58"/>
        <v>10.625869380653077</v>
      </c>
      <c r="G183" s="846">
        <f t="shared" si="58"/>
        <v>10.330576380584718</v>
      </c>
      <c r="H183" s="846">
        <f t="shared" si="58"/>
        <v>9.7048689421728085</v>
      </c>
      <c r="I183" s="846">
        <f t="shared" si="58"/>
        <v>9.8940493638142559</v>
      </c>
      <c r="J183" s="846">
        <f t="shared" si="58"/>
        <v>9.8151138283841863</v>
      </c>
      <c r="K183" s="846">
        <f t="shared" si="58"/>
        <v>9.946603855776802</v>
      </c>
      <c r="L183" s="846">
        <f t="shared" si="58"/>
        <v>9.7246653054793892</v>
      </c>
      <c r="M183" s="847">
        <f t="shared" si="58"/>
        <v>9.5949981268940512</v>
      </c>
      <c r="N183" s="840"/>
      <c r="O183" s="840"/>
      <c r="P183" s="848" t="s">
        <v>174</v>
      </c>
      <c r="Q183" s="849">
        <f>Q117*0.518</f>
        <v>10.255156129058223</v>
      </c>
    </row>
    <row r="184" spans="1:17" ht="13">
      <c r="A184" s="853" t="s">
        <v>179</v>
      </c>
      <c r="B184" s="864">
        <f>B118*0.539</f>
        <v>11.458941294145017</v>
      </c>
      <c r="C184" s="864">
        <f t="shared" ref="C184:M184" si="59">C118*0.539</f>
        <v>10.82536812554314</v>
      </c>
      <c r="D184" s="864">
        <f t="shared" si="59"/>
        <v>11.127043816630353</v>
      </c>
      <c r="E184" s="864">
        <f t="shared" si="59"/>
        <v>11.083321219860535</v>
      </c>
      <c r="F184" s="864">
        <f t="shared" si="59"/>
        <v>10.821699731606406</v>
      </c>
      <c r="G184" s="864">
        <f t="shared" si="59"/>
        <v>10.563660444359654</v>
      </c>
      <c r="H184" s="864">
        <f t="shared" si="59"/>
        <v>9.5075930216340865</v>
      </c>
      <c r="I184" s="864">
        <f t="shared" si="59"/>
        <v>10.250007483054404</v>
      </c>
      <c r="J184" s="864">
        <f t="shared" si="59"/>
        <v>9.8457724232752408</v>
      </c>
      <c r="K184" s="864">
        <f t="shared" si="59"/>
        <v>10.353735160027092</v>
      </c>
      <c r="L184" s="864">
        <f t="shared" si="59"/>
        <v>9.2667103764273655</v>
      </c>
      <c r="M184" s="865">
        <f t="shared" si="59"/>
        <v>10.13286793198254</v>
      </c>
      <c r="N184" s="840"/>
      <c r="O184" s="840"/>
      <c r="P184" s="853" t="s">
        <v>179</v>
      </c>
      <c r="Q184" s="854">
        <f>Q118*0.539</f>
        <v>10.570634525536587</v>
      </c>
    </row>
    <row r="185" spans="1:17" ht="13">
      <c r="A185" s="858" t="s">
        <v>175</v>
      </c>
      <c r="B185" s="859">
        <f>B119*0.533</f>
        <v>11.634280540569197</v>
      </c>
      <c r="C185" s="859">
        <f t="shared" ref="C185:M185" si="60">C119*0.533</f>
        <v>11.659223087893494</v>
      </c>
      <c r="D185" s="859">
        <f t="shared" si="60"/>
        <v>11.724838722595674</v>
      </c>
      <c r="E185" s="859">
        <f t="shared" si="60"/>
        <v>11.620044186937664</v>
      </c>
      <c r="F185" s="859">
        <f t="shared" si="60"/>
        <v>11.335663692583525</v>
      </c>
      <c r="G185" s="859">
        <f t="shared" si="60"/>
        <v>11.00759404884851</v>
      </c>
      <c r="H185" s="859">
        <f t="shared" si="60"/>
        <v>10.437679782884738</v>
      </c>
      <c r="I185" s="859">
        <f t="shared" si="60"/>
        <v>10.763869359048673</v>
      </c>
      <c r="J185" s="859">
        <f t="shared" si="60"/>
        <v>10.642541544703063</v>
      </c>
      <c r="K185" s="859">
        <f t="shared" si="60"/>
        <v>10.980841518836881</v>
      </c>
      <c r="L185" s="859">
        <f t="shared" si="60"/>
        <v>10.818266024749789</v>
      </c>
      <c r="M185" s="866">
        <f t="shared" si="60"/>
        <v>10.784244874788188</v>
      </c>
      <c r="N185" s="840"/>
      <c r="O185" s="840"/>
      <c r="P185" s="858" t="s">
        <v>175</v>
      </c>
      <c r="Q185" s="859">
        <f>Q119*0.533</f>
        <v>11.156213655079206</v>
      </c>
    </row>
    <row r="186" spans="1:17" ht="13">
      <c r="A186" s="858" t="s">
        <v>176</v>
      </c>
      <c r="B186" s="859">
        <f>B120*0.533</f>
        <v>11.534647086321041</v>
      </c>
      <c r="C186" s="859">
        <f t="shared" ref="C186:M186" si="61">C120*0.533</f>
        <v>11.475242771226366</v>
      </c>
      <c r="D186" s="859">
        <f t="shared" si="61"/>
        <v>11.607590524299603</v>
      </c>
      <c r="E186" s="859">
        <f t="shared" si="61"/>
        <v>11.466496149913157</v>
      </c>
      <c r="F186" s="859">
        <f t="shared" si="61"/>
        <v>11.297015276648676</v>
      </c>
      <c r="G186" s="859">
        <f t="shared" si="61"/>
        <v>10.896697056776288</v>
      </c>
      <c r="H186" s="859">
        <f t="shared" si="61"/>
        <v>10.151651518620033</v>
      </c>
      <c r="I186" s="859">
        <f t="shared" si="61"/>
        <v>10.620854647854767</v>
      </c>
      <c r="J186" s="859">
        <f t="shared" si="61"/>
        <v>10.468504971880742</v>
      </c>
      <c r="K186" s="859">
        <f t="shared" si="61"/>
        <v>10.823170734057257</v>
      </c>
      <c r="L186" s="859">
        <f t="shared" si="61"/>
        <v>10.671205197818374</v>
      </c>
      <c r="M186" s="866">
        <f t="shared" si="61"/>
        <v>10.596220492193581</v>
      </c>
      <c r="N186" s="840"/>
      <c r="O186" s="840"/>
      <c r="P186" s="858" t="s">
        <v>176</v>
      </c>
      <c r="Q186" s="859">
        <f>Q120*0.533</f>
        <v>11.031002646258642</v>
      </c>
    </row>
    <row r="187" spans="1:17" ht="13">
      <c r="A187" s="858" t="s">
        <v>177</v>
      </c>
      <c r="B187" s="859">
        <f>B121*0.533</f>
        <v>11.801513925138551</v>
      </c>
      <c r="C187" s="859">
        <f t="shared" ref="C187:K187" si="62">C121*0.521</f>
        <v>11.286966827500336</v>
      </c>
      <c r="D187" s="859">
        <f t="shared" si="62"/>
        <v>11.733374241140101</v>
      </c>
      <c r="E187" s="859">
        <f t="shared" si="62"/>
        <v>11.36110955018288</v>
      </c>
      <c r="F187" s="859">
        <f t="shared" si="62"/>
        <v>11.161631674079562</v>
      </c>
      <c r="G187" s="859">
        <f t="shared" si="62"/>
        <v>10.583899911833292</v>
      </c>
      <c r="H187" s="859">
        <f t="shared" si="62"/>
        <v>10.317655120506888</v>
      </c>
      <c r="I187" s="859">
        <f t="shared" si="62"/>
        <v>10.422589760631372</v>
      </c>
      <c r="J187" s="859">
        <f t="shared" si="62"/>
        <v>10.501536389794417</v>
      </c>
      <c r="K187" s="859">
        <f t="shared" si="62"/>
        <v>10.349755916183044</v>
      </c>
      <c r="L187" s="859">
        <f>L121*0.533</f>
        <v>10.782793170967224</v>
      </c>
      <c r="M187" s="866">
        <f>M121*0.521</f>
        <v>10.703490389377681</v>
      </c>
      <c r="N187" s="840"/>
      <c r="O187" s="840"/>
      <c r="P187" s="858" t="s">
        <v>177</v>
      </c>
      <c r="Q187" s="859">
        <f>Q121*0.521</f>
        <v>10.845269973524072</v>
      </c>
    </row>
    <row r="188" spans="1:17" ht="13">
      <c r="A188" s="858" t="s">
        <v>71</v>
      </c>
      <c r="B188" s="859">
        <f>B122*0.521</f>
        <v>9.3796571828298205</v>
      </c>
      <c r="C188" s="859">
        <f t="shared" ref="C188:K188" si="63">C122*0.487</f>
        <v>8.7966015362727354</v>
      </c>
      <c r="D188" s="859">
        <f t="shared" si="63"/>
        <v>8.9508441735063258</v>
      </c>
      <c r="E188" s="859">
        <f t="shared" si="63"/>
        <v>8.9107362705794912</v>
      </c>
      <c r="F188" s="859">
        <f t="shared" si="63"/>
        <v>8.7639405639631978</v>
      </c>
      <c r="G188" s="859">
        <f t="shared" si="63"/>
        <v>8.5157755364020904</v>
      </c>
      <c r="H188" s="859">
        <f t="shared" si="63"/>
        <v>8.0702766913319657</v>
      </c>
      <c r="I188" s="859">
        <f t="shared" si="63"/>
        <v>8.1188395136760505</v>
      </c>
      <c r="J188" s="859">
        <f t="shared" si="63"/>
        <v>8.1597094378173551</v>
      </c>
      <c r="K188" s="859">
        <f t="shared" si="63"/>
        <v>8.1526317484293891</v>
      </c>
      <c r="L188" s="859">
        <f>L122*0.521</f>
        <v>8.3360910280872016</v>
      </c>
      <c r="M188" s="866">
        <f>M122*0.487</f>
        <v>7.5710218925112933</v>
      </c>
      <c r="N188" s="840"/>
      <c r="O188" s="840"/>
      <c r="P188" s="858" t="s">
        <v>71</v>
      </c>
      <c r="Q188" s="859">
        <f>Q122*0.487</f>
        <v>8.3748097593170812</v>
      </c>
    </row>
    <row r="189" spans="1:17" ht="13.5" thickBot="1">
      <c r="A189" s="862" t="s">
        <v>178</v>
      </c>
      <c r="B189" s="863">
        <f>B123*0.487</f>
        <v>10.777580961771369</v>
      </c>
      <c r="C189" s="863">
        <f t="shared" ref="C189:K189" si="64">C123*0.518</f>
        <v>11.445843131723731</v>
      </c>
      <c r="D189" s="863">
        <f t="shared" si="64"/>
        <v>11.518252055836697</v>
      </c>
      <c r="E189" s="863">
        <f t="shared" si="64"/>
        <v>11.435673024332031</v>
      </c>
      <c r="F189" s="863">
        <f t="shared" si="64"/>
        <v>11.342439505592612</v>
      </c>
      <c r="G189" s="863">
        <f t="shared" si="64"/>
        <v>11.045980729015472</v>
      </c>
      <c r="H189" s="863">
        <f t="shared" si="64"/>
        <v>10.436939003874176</v>
      </c>
      <c r="I189" s="863">
        <f t="shared" si="64"/>
        <v>10.589755410746129</v>
      </c>
      <c r="J189" s="863">
        <f t="shared" si="64"/>
        <v>10.616111898605924</v>
      </c>
      <c r="K189" s="863">
        <f t="shared" si="64"/>
        <v>10.725836664813192</v>
      </c>
      <c r="L189" s="863">
        <f>L123*0.487</f>
        <v>10.041041905999935</v>
      </c>
      <c r="M189" s="867">
        <f>M123*0.518</f>
        <v>10.534945061369093</v>
      </c>
      <c r="N189" s="840"/>
      <c r="O189" s="840"/>
      <c r="P189" s="862" t="s">
        <v>178</v>
      </c>
      <c r="Q189" s="863">
        <f>Q123*0.518</f>
        <v>11.019214171740465</v>
      </c>
    </row>
    <row r="190" spans="1:17" ht="13">
      <c r="A190" s="357"/>
      <c r="B190" s="357"/>
      <c r="C190" s="357"/>
      <c r="D190" s="357"/>
      <c r="E190" s="357"/>
      <c r="F190" s="357"/>
      <c r="G190" s="763"/>
      <c r="H190" s="763"/>
      <c r="I190" s="763"/>
      <c r="J190" s="763"/>
      <c r="K190" s="763"/>
      <c r="L190" s="763"/>
      <c r="M190" s="763"/>
      <c r="N190" s="763"/>
      <c r="O190" s="763"/>
      <c r="P190" s="763"/>
      <c r="Q190" s="763"/>
    </row>
    <row r="191" spans="1:17" ht="16" thickBot="1">
      <c r="A191" s="839">
        <v>2024</v>
      </c>
      <c r="B191" s="840"/>
      <c r="C191" s="840" t="s">
        <v>181</v>
      </c>
      <c r="D191" s="840"/>
      <c r="E191" s="840"/>
      <c r="F191" s="840"/>
      <c r="G191" s="840"/>
      <c r="H191" s="840"/>
      <c r="I191" s="840"/>
      <c r="J191" s="840"/>
      <c r="K191" s="840"/>
      <c r="L191" s="840"/>
      <c r="M191" s="841" t="s">
        <v>93</v>
      </c>
      <c r="N191" s="840"/>
      <c r="O191" s="840"/>
      <c r="P191" s="839">
        <v>2024</v>
      </c>
      <c r="Q191" s="840"/>
    </row>
    <row r="192" spans="1:17" ht="13.5" thickBot="1">
      <c r="A192" s="842"/>
      <c r="B192" s="843" t="s">
        <v>161</v>
      </c>
      <c r="C192" s="843" t="s">
        <v>162</v>
      </c>
      <c r="D192" s="843" t="s">
        <v>163</v>
      </c>
      <c r="E192" s="843" t="s">
        <v>164</v>
      </c>
      <c r="F192" s="843" t="s">
        <v>165</v>
      </c>
      <c r="G192" s="843" t="s">
        <v>166</v>
      </c>
      <c r="H192" s="843" t="s">
        <v>167</v>
      </c>
      <c r="I192" s="843" t="s">
        <v>168</v>
      </c>
      <c r="J192" s="843" t="s">
        <v>169</v>
      </c>
      <c r="K192" s="843" t="s">
        <v>170</v>
      </c>
      <c r="L192" s="843" t="s">
        <v>171</v>
      </c>
      <c r="M192" s="844" t="s">
        <v>172</v>
      </c>
      <c r="N192" s="840"/>
      <c r="O192" s="840"/>
      <c r="P192" s="842"/>
      <c r="Q192" s="844" t="s">
        <v>173</v>
      </c>
    </row>
    <row r="193" spans="1:17" ht="13.5" thickBot="1">
      <c r="A193" s="845" t="s">
        <v>174</v>
      </c>
      <c r="B193" s="846">
        <f>B127*0.518</f>
        <v>9.8219922237086763</v>
      </c>
      <c r="C193" s="846">
        <f t="shared" ref="C193:M193" si="65">C127*0.518</f>
        <v>9.8131467120266045</v>
      </c>
      <c r="D193" s="846">
        <f t="shared" si="65"/>
        <v>9.919040905812091</v>
      </c>
      <c r="E193" s="846">
        <f t="shared" si="65"/>
        <v>9.9321052751593548</v>
      </c>
      <c r="F193" s="846">
        <f t="shared" si="65"/>
        <v>9.9633708926231037</v>
      </c>
      <c r="G193" s="846">
        <f t="shared" si="65"/>
        <v>10.044754919302644</v>
      </c>
      <c r="H193" s="846">
        <f t="shared" si="65"/>
        <v>0</v>
      </c>
      <c r="I193" s="846">
        <f t="shared" si="65"/>
        <v>0</v>
      </c>
      <c r="J193" s="846">
        <f t="shared" si="65"/>
        <v>0</v>
      </c>
      <c r="K193" s="846">
        <f t="shared" si="65"/>
        <v>0</v>
      </c>
      <c r="L193" s="846">
        <f t="shared" si="65"/>
        <v>0</v>
      </c>
      <c r="M193" s="847">
        <f t="shared" si="65"/>
        <v>0</v>
      </c>
      <c r="N193" s="840"/>
      <c r="O193" s="840"/>
      <c r="P193" s="848" t="s">
        <v>174</v>
      </c>
      <c r="Q193" s="849">
        <f>Q127*0.518</f>
        <v>0</v>
      </c>
    </row>
    <row r="194" spans="1:17" ht="13">
      <c r="A194" s="853" t="s">
        <v>179</v>
      </c>
      <c r="B194" s="864">
        <f>B128*0.539</f>
        <v>10.090378537781831</v>
      </c>
      <c r="C194" s="864">
        <f t="shared" ref="C194:M194" si="66">C128*0.539</f>
        <v>10.252631437020783</v>
      </c>
      <c r="D194" s="864">
        <f t="shared" si="66"/>
        <v>10.146001064673355</v>
      </c>
      <c r="E194" s="864">
        <f t="shared" si="66"/>
        <v>9.9778468901979522</v>
      </c>
      <c r="F194" s="864">
        <f t="shared" si="66"/>
        <v>9.5648286310449144</v>
      </c>
      <c r="G194" s="864">
        <f t="shared" si="66"/>
        <v>9.8924086359988319</v>
      </c>
      <c r="H194" s="864">
        <f t="shared" si="66"/>
        <v>0</v>
      </c>
      <c r="I194" s="864">
        <f t="shared" si="66"/>
        <v>0</v>
      </c>
      <c r="J194" s="864">
        <f t="shared" si="66"/>
        <v>0</v>
      </c>
      <c r="K194" s="864">
        <f t="shared" si="66"/>
        <v>0</v>
      </c>
      <c r="L194" s="864">
        <f t="shared" si="66"/>
        <v>0</v>
      </c>
      <c r="M194" s="865">
        <f t="shared" si="66"/>
        <v>0</v>
      </c>
      <c r="N194" s="840"/>
      <c r="O194" s="840"/>
      <c r="P194" s="853" t="s">
        <v>179</v>
      </c>
      <c r="Q194" s="854">
        <f>Q128*0.539</f>
        <v>0</v>
      </c>
    </row>
    <row r="195" spans="1:17" ht="13">
      <c r="A195" s="858" t="s">
        <v>175</v>
      </c>
      <c r="B195" s="859">
        <f>B129*0.533</f>
        <v>10.913100498616643</v>
      </c>
      <c r="C195" s="859">
        <f t="shared" ref="C195:M195" si="67">C129*0.533</f>
        <v>10.765346666885062</v>
      </c>
      <c r="D195" s="859">
        <f t="shared" si="67"/>
        <v>10.83401891531174</v>
      </c>
      <c r="E195" s="859">
        <f t="shared" si="67"/>
        <v>10.858294217241841</v>
      </c>
      <c r="F195" s="859">
        <f t="shared" si="67"/>
        <v>10.822758609318747</v>
      </c>
      <c r="G195" s="859">
        <f t="shared" si="67"/>
        <v>10.826012734155114</v>
      </c>
      <c r="H195" s="859">
        <f t="shared" si="67"/>
        <v>0</v>
      </c>
      <c r="I195" s="859">
        <f t="shared" si="67"/>
        <v>0</v>
      </c>
      <c r="J195" s="859">
        <f t="shared" si="67"/>
        <v>0</v>
      </c>
      <c r="K195" s="859">
        <f t="shared" si="67"/>
        <v>0</v>
      </c>
      <c r="L195" s="859">
        <f t="shared" si="67"/>
        <v>0</v>
      </c>
      <c r="M195" s="866">
        <f t="shared" si="67"/>
        <v>0</v>
      </c>
      <c r="N195" s="840"/>
      <c r="O195" s="840"/>
      <c r="P195" s="858" t="s">
        <v>175</v>
      </c>
      <c r="Q195" s="859">
        <f>Q129*0.533</f>
        <v>0</v>
      </c>
    </row>
    <row r="196" spans="1:17" ht="13">
      <c r="A196" s="858" t="s">
        <v>176</v>
      </c>
      <c r="B196" s="859">
        <f>B130*0.533</f>
        <v>10.798887308358392</v>
      </c>
      <c r="C196" s="859">
        <f t="shared" ref="C196:M196" si="68">C130*0.533</f>
        <v>10.618082119370122</v>
      </c>
      <c r="D196" s="859">
        <f t="shared" si="68"/>
        <v>10.700031884070759</v>
      </c>
      <c r="E196" s="859">
        <f t="shared" si="68"/>
        <v>10.685577280727875</v>
      </c>
      <c r="F196" s="859">
        <f t="shared" si="68"/>
        <v>10.645180439075256</v>
      </c>
      <c r="G196" s="859">
        <f t="shared" si="68"/>
        <v>10.697991002036812</v>
      </c>
      <c r="H196" s="859">
        <f t="shared" si="68"/>
        <v>0</v>
      </c>
      <c r="I196" s="859">
        <f t="shared" si="68"/>
        <v>0</v>
      </c>
      <c r="J196" s="859">
        <f t="shared" si="68"/>
        <v>0</v>
      </c>
      <c r="K196" s="859">
        <f t="shared" si="68"/>
        <v>0</v>
      </c>
      <c r="L196" s="859">
        <f t="shared" si="68"/>
        <v>0</v>
      </c>
      <c r="M196" s="866">
        <f t="shared" si="68"/>
        <v>0</v>
      </c>
      <c r="N196" s="840"/>
      <c r="O196" s="840"/>
      <c r="P196" s="858" t="s">
        <v>176</v>
      </c>
      <c r="Q196" s="859">
        <f>Q130*0.533</f>
        <v>0</v>
      </c>
    </row>
    <row r="197" spans="1:17" ht="13">
      <c r="A197" s="858" t="s">
        <v>177</v>
      </c>
      <c r="B197" s="859">
        <f>B131*0.533</f>
        <v>10.993354557950246</v>
      </c>
      <c r="C197" s="859">
        <f t="shared" ref="C197:K197" si="69">C131*0.521</f>
        <v>10.621577382443068</v>
      </c>
      <c r="D197" s="859">
        <f t="shared" si="69"/>
        <v>10.51663632340926</v>
      </c>
      <c r="E197" s="859">
        <f t="shared" si="69"/>
        <v>10.550336969175344</v>
      </c>
      <c r="F197" s="859">
        <f t="shared" si="69"/>
        <v>10.4884363141551</v>
      </c>
      <c r="G197" s="859">
        <f t="shared" si="69"/>
        <v>10.67750009648849</v>
      </c>
      <c r="H197" s="859">
        <f t="shared" si="69"/>
        <v>0</v>
      </c>
      <c r="I197" s="859">
        <f t="shared" si="69"/>
        <v>0</v>
      </c>
      <c r="J197" s="859">
        <f t="shared" si="69"/>
        <v>0</v>
      </c>
      <c r="K197" s="859">
        <f t="shared" si="69"/>
        <v>0</v>
      </c>
      <c r="L197" s="859">
        <f>L131*0.533</f>
        <v>0</v>
      </c>
      <c r="M197" s="866">
        <f>M131*0.521</f>
        <v>0</v>
      </c>
      <c r="N197" s="840"/>
      <c r="O197" s="840"/>
      <c r="P197" s="858" t="s">
        <v>177</v>
      </c>
      <c r="Q197" s="859">
        <f>Q131*0.521</f>
        <v>0</v>
      </c>
    </row>
    <row r="198" spans="1:17" ht="13">
      <c r="A198" s="858" t="s">
        <v>71</v>
      </c>
      <c r="B198" s="859">
        <f>B132*0.521</f>
        <v>8.3391703593487367</v>
      </c>
      <c r="C198" s="859">
        <f t="shared" ref="C198:K198" si="70">C132*0.487</f>
        <v>8.0243525564660914</v>
      </c>
      <c r="D198" s="859">
        <f t="shared" si="70"/>
        <v>8.1438607347654308</v>
      </c>
      <c r="E198" s="859">
        <f t="shared" si="70"/>
        <v>8.2149319862562056</v>
      </c>
      <c r="F198" s="859">
        <f t="shared" si="70"/>
        <v>8.2742605567407708</v>
      </c>
      <c r="G198" s="859">
        <f t="shared" si="70"/>
        <v>8.3721826056569508</v>
      </c>
      <c r="H198" s="859">
        <f t="shared" si="70"/>
        <v>0</v>
      </c>
      <c r="I198" s="859">
        <f t="shared" si="70"/>
        <v>0</v>
      </c>
      <c r="J198" s="859">
        <f t="shared" si="70"/>
        <v>0</v>
      </c>
      <c r="K198" s="859">
        <f t="shared" si="70"/>
        <v>0</v>
      </c>
      <c r="L198" s="859">
        <f>L132*0.521</f>
        <v>0</v>
      </c>
      <c r="M198" s="866">
        <f>M132*0.487</f>
        <v>0</v>
      </c>
      <c r="N198" s="840"/>
      <c r="O198" s="840"/>
      <c r="P198" s="858" t="s">
        <v>71</v>
      </c>
      <c r="Q198" s="859">
        <f>Q132*0.487</f>
        <v>0</v>
      </c>
    </row>
    <row r="199" spans="1:17" ht="13.5" thickBot="1">
      <c r="A199" s="862" t="s">
        <v>178</v>
      </c>
      <c r="B199" s="863">
        <f>B133*0.487</f>
        <v>10.019467606732444</v>
      </c>
      <c r="C199" s="863">
        <f t="shared" ref="C199:K199" si="71">C133*0.518</f>
        <v>10.538904774995549</v>
      </c>
      <c r="D199" s="863">
        <f t="shared" si="71"/>
        <v>10.555494848364514</v>
      </c>
      <c r="E199" s="863">
        <f t="shared" si="71"/>
        <v>10.485010389458582</v>
      </c>
      <c r="F199" s="863">
        <f t="shared" si="71"/>
        <v>10.42686865039979</v>
      </c>
      <c r="G199" s="863">
        <f t="shared" si="71"/>
        <v>10.490306818263466</v>
      </c>
      <c r="H199" s="863">
        <f t="shared" si="71"/>
        <v>0</v>
      </c>
      <c r="I199" s="863">
        <f t="shared" si="71"/>
        <v>0</v>
      </c>
      <c r="J199" s="863">
        <f t="shared" si="71"/>
        <v>0</v>
      </c>
      <c r="K199" s="863">
        <f t="shared" si="71"/>
        <v>0</v>
      </c>
      <c r="L199" s="863">
        <f>L133*0.487</f>
        <v>0</v>
      </c>
      <c r="M199" s="867">
        <f>M133*0.518</f>
        <v>0</v>
      </c>
      <c r="N199" s="840"/>
      <c r="O199" s="840"/>
      <c r="P199" s="862" t="s">
        <v>178</v>
      </c>
      <c r="Q199" s="863">
        <f>Q133*0.518</f>
        <v>0</v>
      </c>
    </row>
    <row r="200" spans="1:17" ht="13">
      <c r="A200" s="357"/>
      <c r="B200" s="357"/>
      <c r="C200" s="357"/>
      <c r="D200" s="357"/>
      <c r="E200" s="357"/>
      <c r="F200" s="357"/>
      <c r="G200" s="763"/>
      <c r="H200" s="763"/>
      <c r="I200" s="763"/>
      <c r="J200" s="763"/>
      <c r="K200" s="763"/>
      <c r="L200" s="763"/>
      <c r="M200" s="763"/>
      <c r="N200" s="763"/>
      <c r="O200" s="763"/>
      <c r="P200" s="763"/>
      <c r="Q200" s="763"/>
    </row>
    <row r="201" spans="1:17" ht="13">
      <c r="A201" s="357"/>
      <c r="B201" s="357"/>
      <c r="C201" s="357"/>
      <c r="D201" s="357"/>
      <c r="E201" s="357"/>
      <c r="F201" s="357"/>
      <c r="G201" s="763"/>
      <c r="H201" s="763"/>
      <c r="I201" s="763"/>
      <c r="J201" s="763"/>
      <c r="K201" s="763"/>
      <c r="L201" s="763"/>
      <c r="M201" s="763"/>
      <c r="N201" s="763"/>
      <c r="O201" s="763"/>
      <c r="P201" s="763"/>
      <c r="Q201" s="763"/>
    </row>
    <row r="202" spans="1:17" ht="13">
      <c r="A202" s="357"/>
      <c r="B202" s="357"/>
      <c r="C202" s="357"/>
      <c r="D202" s="357"/>
      <c r="E202" s="357"/>
      <c r="F202" s="357"/>
      <c r="G202" s="763"/>
      <c r="H202" s="763"/>
      <c r="I202" s="763"/>
      <c r="J202" s="763"/>
      <c r="K202" s="763"/>
      <c r="L202" s="763"/>
      <c r="M202" s="763"/>
      <c r="N202" s="763"/>
      <c r="O202" s="763"/>
      <c r="P202" s="763"/>
      <c r="Q202" s="763"/>
    </row>
    <row r="203" spans="1:17" ht="13">
      <c r="A203" s="357"/>
      <c r="B203" s="357"/>
      <c r="C203" s="357"/>
      <c r="D203" s="357"/>
      <c r="E203" s="357"/>
      <c r="F203" s="357"/>
      <c r="G203" s="763"/>
      <c r="H203" s="763"/>
      <c r="I203" s="763"/>
      <c r="J203" s="763"/>
      <c r="K203" s="763"/>
      <c r="L203" s="763"/>
      <c r="M203" s="763"/>
      <c r="N203" s="763"/>
      <c r="O203" s="763"/>
      <c r="P203" s="763"/>
      <c r="Q203" s="763"/>
    </row>
    <row r="204" spans="1:17" ht="13">
      <c r="A204" s="357"/>
      <c r="B204" s="357"/>
      <c r="C204" s="357"/>
      <c r="D204" s="357"/>
      <c r="E204" s="357"/>
      <c r="F204" s="357"/>
      <c r="G204" s="763"/>
      <c r="H204" s="763"/>
      <c r="I204" s="763"/>
      <c r="J204" s="763"/>
      <c r="K204" s="763"/>
      <c r="L204" s="763"/>
      <c r="M204" s="763"/>
      <c r="N204" s="763"/>
      <c r="O204" s="763"/>
      <c r="P204" s="763"/>
      <c r="Q204" s="763"/>
    </row>
    <row r="205" spans="1:17" ht="13.5" thickBot="1">
      <c r="A205" s="868" t="s">
        <v>184</v>
      </c>
      <c r="B205" s="763"/>
      <c r="C205" s="763"/>
      <c r="D205" s="763"/>
      <c r="E205" s="763"/>
      <c r="F205" s="357"/>
      <c r="G205" s="763"/>
      <c r="H205" s="763"/>
      <c r="I205" s="763"/>
      <c r="J205" s="763"/>
      <c r="K205" s="763"/>
      <c r="L205" s="763"/>
      <c r="M205" s="763"/>
      <c r="N205" s="763"/>
      <c r="O205" s="763"/>
      <c r="P205" s="763"/>
      <c r="Q205" s="763"/>
    </row>
    <row r="206" spans="1:17" ht="13.5" thickBot="1">
      <c r="A206" s="869" t="s">
        <v>174</v>
      </c>
      <c r="B206" s="870">
        <v>0.52100000000000002</v>
      </c>
      <c r="C206" s="763"/>
      <c r="D206" s="763"/>
      <c r="E206" s="763"/>
      <c r="F206" s="357"/>
      <c r="G206" s="763"/>
      <c r="H206" s="763"/>
      <c r="I206" s="763"/>
      <c r="J206" s="763"/>
      <c r="K206" s="763"/>
      <c r="L206" s="763"/>
      <c r="M206" s="763"/>
      <c r="N206" s="763"/>
      <c r="O206" s="763"/>
      <c r="P206" s="763"/>
      <c r="Q206" s="763"/>
    </row>
    <row r="207" spans="1:17" ht="13">
      <c r="A207" s="871" t="s">
        <v>175</v>
      </c>
      <c r="B207" s="872">
        <v>0.55000000000000004</v>
      </c>
      <c r="C207" s="763"/>
      <c r="D207" s="763"/>
      <c r="E207" s="763"/>
      <c r="F207" s="357"/>
      <c r="G207" s="763"/>
      <c r="H207" s="763"/>
      <c r="I207" s="763"/>
      <c r="J207" s="763"/>
      <c r="K207" s="763"/>
      <c r="L207" s="763"/>
      <c r="M207" s="763"/>
      <c r="N207" s="763"/>
      <c r="O207" s="763"/>
      <c r="P207" s="763"/>
      <c r="Q207" s="763"/>
    </row>
    <row r="208" spans="1:17" ht="13">
      <c r="A208" s="873" t="s">
        <v>176</v>
      </c>
      <c r="B208" s="874">
        <v>0.52</v>
      </c>
      <c r="C208" s="763"/>
      <c r="D208" s="763"/>
      <c r="E208" s="763"/>
      <c r="F208" s="357"/>
      <c r="G208" s="763"/>
      <c r="H208" s="763"/>
      <c r="I208" s="763"/>
      <c r="J208" s="763"/>
      <c r="K208" s="763"/>
      <c r="L208" s="763"/>
      <c r="M208" s="763"/>
      <c r="N208" s="763"/>
      <c r="O208" s="763"/>
      <c r="P208" s="763"/>
      <c r="Q208" s="763"/>
    </row>
    <row r="209" spans="1:17" ht="13">
      <c r="A209" s="873" t="s">
        <v>177</v>
      </c>
      <c r="B209" s="874">
        <v>0.54</v>
      </c>
      <c r="C209" s="763"/>
      <c r="D209" s="763"/>
      <c r="E209" s="763"/>
      <c r="F209" s="357"/>
      <c r="G209" s="763"/>
      <c r="H209" s="763"/>
      <c r="I209" s="763"/>
      <c r="J209" s="763"/>
      <c r="K209" s="763"/>
      <c r="L209" s="763"/>
      <c r="M209" s="763"/>
      <c r="N209" s="763"/>
      <c r="O209" s="763"/>
      <c r="P209" s="763"/>
      <c r="Q209" s="763"/>
    </row>
    <row r="210" spans="1:17" ht="13.5" thickBot="1">
      <c r="A210" s="875" t="s">
        <v>178</v>
      </c>
      <c r="B210" s="876">
        <v>0.53</v>
      </c>
      <c r="C210" s="763"/>
      <c r="D210" s="763"/>
      <c r="E210" s="763"/>
      <c r="F210" s="357"/>
      <c r="G210" s="763"/>
      <c r="H210" s="763"/>
      <c r="I210" s="763"/>
      <c r="J210" s="763"/>
      <c r="K210" s="763"/>
      <c r="L210" s="763"/>
      <c r="M210" s="763"/>
      <c r="N210" s="763"/>
      <c r="O210" s="763"/>
      <c r="P210" s="763"/>
      <c r="Q210" s="763"/>
    </row>
    <row r="211" spans="1:17" ht="13">
      <c r="A211" s="763"/>
      <c r="B211" s="763"/>
      <c r="C211" s="763"/>
      <c r="D211" s="763"/>
      <c r="E211" s="763"/>
      <c r="F211" s="357"/>
      <c r="G211" s="763"/>
      <c r="H211" s="763"/>
      <c r="I211" s="763"/>
      <c r="J211" s="763"/>
      <c r="K211" s="763"/>
      <c r="L211" s="763"/>
      <c r="M211" s="763"/>
      <c r="N211" s="763"/>
      <c r="O211" s="763"/>
      <c r="P211" s="763"/>
      <c r="Q211" s="763"/>
    </row>
    <row r="212" spans="1:17" ht="13.5" thickBot="1">
      <c r="A212" s="868" t="s">
        <v>182</v>
      </c>
      <c r="B212" s="877"/>
      <c r="C212" s="763"/>
      <c r="D212" s="763"/>
      <c r="E212" s="763"/>
      <c r="F212" s="357"/>
      <c r="G212" s="763"/>
      <c r="H212" s="763"/>
      <c r="I212" s="763"/>
      <c r="J212" s="763"/>
      <c r="K212" s="763"/>
      <c r="L212" s="763"/>
      <c r="M212" s="763"/>
      <c r="N212" s="763"/>
      <c r="O212" s="763"/>
      <c r="P212" s="763"/>
      <c r="Q212" s="763"/>
    </row>
    <row r="213" spans="1:17" ht="13.5" thickBot="1">
      <c r="A213" s="869" t="s">
        <v>174</v>
      </c>
      <c r="B213" s="870">
        <v>0.50700000000000001</v>
      </c>
      <c r="C213" s="763"/>
      <c r="D213" s="763"/>
      <c r="E213" s="763"/>
      <c r="F213" s="357"/>
      <c r="G213" s="763"/>
      <c r="H213" s="763"/>
      <c r="I213" s="763"/>
      <c r="J213" s="763"/>
      <c r="K213" s="763"/>
      <c r="L213" s="763"/>
      <c r="M213" s="763"/>
      <c r="N213" s="763"/>
      <c r="O213" s="763"/>
      <c r="P213" s="763"/>
      <c r="Q213" s="763"/>
    </row>
    <row r="214" spans="1:17" ht="13">
      <c r="A214" s="878" t="s">
        <v>183</v>
      </c>
      <c r="B214" s="872">
        <v>0.53900000000000003</v>
      </c>
      <c r="C214" s="763"/>
      <c r="D214" s="763"/>
      <c r="E214" s="763"/>
      <c r="F214" s="357"/>
      <c r="G214" s="763"/>
      <c r="H214" s="763"/>
      <c r="I214" s="763"/>
      <c r="J214" s="763"/>
      <c r="K214" s="763"/>
      <c r="L214" s="763"/>
      <c r="M214" s="763"/>
      <c r="N214" s="763"/>
      <c r="O214" s="763"/>
      <c r="P214" s="763"/>
      <c r="Q214" s="763"/>
    </row>
    <row r="215" spans="1:17" ht="13">
      <c r="A215" s="871" t="s">
        <v>175</v>
      </c>
      <c r="B215" s="872">
        <v>0.53900000000000003</v>
      </c>
      <c r="C215" s="763"/>
      <c r="D215" s="763"/>
      <c r="E215" s="763"/>
      <c r="F215" s="357"/>
      <c r="G215" s="763"/>
      <c r="H215" s="763"/>
      <c r="I215" s="763"/>
      <c r="J215" s="763"/>
      <c r="K215" s="763"/>
      <c r="L215" s="763"/>
      <c r="M215" s="763"/>
      <c r="N215" s="763"/>
      <c r="O215" s="763"/>
      <c r="P215" s="763"/>
      <c r="Q215" s="763"/>
    </row>
    <row r="216" spans="1:17" ht="15.5">
      <c r="A216" s="873" t="s">
        <v>176</v>
      </c>
      <c r="B216" s="874">
        <v>0.53500000000000003</v>
      </c>
      <c r="C216" s="763"/>
      <c r="D216" s="763"/>
      <c r="E216" s="763"/>
      <c r="F216" s="357"/>
      <c r="G216" s="763"/>
      <c r="H216" s="763"/>
      <c r="I216" s="763"/>
      <c r="J216" s="763"/>
      <c r="K216" s="763"/>
      <c r="L216" s="838"/>
      <c r="M216" s="763"/>
      <c r="N216" s="763"/>
      <c r="O216" s="763"/>
      <c r="P216" s="763"/>
      <c r="Q216" s="763"/>
    </row>
    <row r="217" spans="1:17" ht="13">
      <c r="A217" s="873" t="s">
        <v>177</v>
      </c>
      <c r="B217" s="874">
        <v>0.54</v>
      </c>
      <c r="C217" s="763"/>
      <c r="D217" s="763"/>
      <c r="E217" s="763"/>
      <c r="F217" s="357"/>
      <c r="G217" s="879"/>
      <c r="H217" s="879"/>
      <c r="I217" s="879"/>
      <c r="J217" s="879"/>
      <c r="K217" s="879"/>
      <c r="L217" s="879"/>
      <c r="M217" s="879"/>
      <c r="N217" s="763"/>
      <c r="O217" s="763"/>
      <c r="P217" s="763"/>
      <c r="Q217" s="763"/>
    </row>
    <row r="218" spans="1:17" ht="13">
      <c r="A218" s="873" t="s">
        <v>71</v>
      </c>
      <c r="B218" s="874">
        <v>0.46500000000000002</v>
      </c>
      <c r="C218" s="763"/>
      <c r="D218" s="763"/>
      <c r="E218" s="763"/>
      <c r="F218" s="357"/>
      <c r="G218" s="880"/>
      <c r="H218" s="880"/>
      <c r="I218" s="880"/>
      <c r="J218" s="881"/>
      <c r="K218" s="880"/>
      <c r="L218" s="880"/>
      <c r="M218" s="880"/>
      <c r="N218" s="763"/>
      <c r="O218" s="763"/>
      <c r="P218" s="763"/>
      <c r="Q218" s="763"/>
    </row>
    <row r="219" spans="1:17" ht="13.5" thickBot="1">
      <c r="A219" s="875" t="s">
        <v>178</v>
      </c>
      <c r="B219" s="876">
        <v>0.51600000000000001</v>
      </c>
      <c r="C219" s="763"/>
      <c r="D219" s="763"/>
      <c r="E219" s="763"/>
      <c r="F219" s="882"/>
      <c r="G219" s="882"/>
      <c r="H219" s="882"/>
      <c r="I219" s="882"/>
      <c r="J219" s="883"/>
      <c r="K219" s="882"/>
      <c r="L219" s="882"/>
      <c r="M219" s="880"/>
      <c r="N219" s="763"/>
      <c r="O219" s="763"/>
      <c r="P219" s="763"/>
      <c r="Q219" s="763"/>
    </row>
    <row r="220" spans="1:17" ht="13">
      <c r="A220" s="763"/>
      <c r="B220" s="763"/>
      <c r="C220" s="763"/>
      <c r="D220" s="763"/>
      <c r="E220" s="763"/>
      <c r="F220" s="763"/>
      <c r="G220" s="882"/>
      <c r="H220" s="882"/>
      <c r="I220" s="882"/>
      <c r="J220" s="882"/>
      <c r="K220" s="882"/>
      <c r="L220" s="882"/>
      <c r="M220" s="882"/>
      <c r="N220" s="763"/>
      <c r="O220" s="763"/>
      <c r="P220" s="763"/>
      <c r="Q220" s="763"/>
    </row>
    <row r="221" spans="1:17" ht="13.5" thickBot="1">
      <c r="A221" s="868" t="s">
        <v>238</v>
      </c>
      <c r="B221" s="763"/>
      <c r="C221" s="763"/>
      <c r="D221" s="763"/>
      <c r="E221" s="763"/>
      <c r="F221" s="763"/>
      <c r="G221" s="882"/>
      <c r="H221" s="882"/>
      <c r="I221" s="882"/>
      <c r="J221" s="882"/>
      <c r="K221" s="882"/>
      <c r="L221" s="882"/>
      <c r="M221" s="882"/>
      <c r="N221" s="763"/>
      <c r="O221" s="763"/>
      <c r="P221" s="763"/>
      <c r="Q221" s="763"/>
    </row>
    <row r="222" spans="1:17" ht="13.5" thickBot="1">
      <c r="A222" s="869" t="s">
        <v>174</v>
      </c>
      <c r="B222" s="870">
        <v>0.51800000000000002</v>
      </c>
      <c r="C222" s="763"/>
      <c r="D222" s="763"/>
      <c r="E222" s="763"/>
      <c r="F222" s="763"/>
      <c r="G222" s="882"/>
      <c r="H222" s="882"/>
      <c r="I222" s="882"/>
      <c r="J222" s="882"/>
      <c r="K222" s="882"/>
      <c r="L222" s="882"/>
      <c r="M222" s="882"/>
      <c r="N222" s="763"/>
      <c r="O222" s="763"/>
      <c r="P222" s="763"/>
      <c r="Q222" s="763"/>
    </row>
    <row r="223" spans="1:17" ht="13">
      <c r="A223" s="871" t="s">
        <v>175</v>
      </c>
      <c r="B223" s="872">
        <v>0.53300000000000003</v>
      </c>
      <c r="C223" s="763"/>
      <c r="D223" s="763"/>
      <c r="E223" s="763"/>
      <c r="F223" s="763"/>
      <c r="G223" s="882"/>
      <c r="H223" s="882"/>
      <c r="I223" s="882"/>
      <c r="J223" s="882"/>
      <c r="K223" s="882"/>
      <c r="L223" s="882"/>
      <c r="M223" s="882"/>
      <c r="N223" s="763"/>
      <c r="O223" s="763"/>
      <c r="P223" s="763"/>
      <c r="Q223" s="763"/>
    </row>
    <row r="224" spans="1:17" ht="13">
      <c r="A224" s="873" t="s">
        <v>176</v>
      </c>
      <c r="B224" s="874">
        <v>0.53300000000000003</v>
      </c>
      <c r="C224" s="763"/>
      <c r="D224" s="763"/>
      <c r="E224" s="763"/>
      <c r="F224" s="763"/>
      <c r="G224" s="882"/>
      <c r="H224" s="882"/>
      <c r="I224" s="882"/>
      <c r="J224" s="882"/>
      <c r="K224" s="882"/>
      <c r="L224" s="882"/>
      <c r="M224" s="882"/>
      <c r="N224" s="763"/>
      <c r="O224" s="763"/>
      <c r="P224" s="763"/>
      <c r="Q224" s="763"/>
    </row>
    <row r="225" spans="1:17" ht="13">
      <c r="A225" s="873" t="s">
        <v>177</v>
      </c>
      <c r="B225" s="874">
        <v>0.52100000000000002</v>
      </c>
      <c r="C225" s="763"/>
      <c r="D225" s="763"/>
      <c r="E225" s="763"/>
      <c r="F225" s="763"/>
      <c r="G225" s="763"/>
      <c r="H225" s="763"/>
      <c r="I225" s="763"/>
      <c r="J225" s="763"/>
      <c r="K225" s="763"/>
      <c r="L225" s="763"/>
      <c r="M225" s="763"/>
      <c r="N225" s="763"/>
      <c r="O225" s="763"/>
      <c r="P225" s="763"/>
      <c r="Q225" s="763"/>
    </row>
    <row r="226" spans="1:17" ht="13">
      <c r="A226" s="873" t="s">
        <v>71</v>
      </c>
      <c r="B226" s="874">
        <v>0.48699999999999999</v>
      </c>
      <c r="C226" s="763"/>
      <c r="D226" s="763"/>
      <c r="E226" s="879"/>
      <c r="F226" s="763"/>
      <c r="G226" s="763"/>
      <c r="H226" s="763"/>
      <c r="I226" s="763"/>
      <c r="J226" s="763"/>
      <c r="K226" s="763"/>
      <c r="L226" s="763"/>
      <c r="M226" s="763"/>
      <c r="N226" s="763"/>
      <c r="O226" s="763"/>
      <c r="P226" s="763"/>
      <c r="Q226" s="763"/>
    </row>
    <row r="227" spans="1:17" ht="13.5" thickBot="1">
      <c r="A227" s="875" t="s">
        <v>178</v>
      </c>
      <c r="B227" s="876">
        <v>0.51800000000000002</v>
      </c>
      <c r="C227" s="763"/>
      <c r="D227" s="763"/>
      <c r="E227" s="880"/>
      <c r="F227" s="763"/>
      <c r="G227" s="837"/>
      <c r="H227" s="837"/>
      <c r="I227" s="837"/>
      <c r="J227" s="837"/>
      <c r="K227" s="837"/>
      <c r="L227" s="837"/>
      <c r="M227" s="837"/>
      <c r="N227" s="763"/>
      <c r="O227" s="763"/>
      <c r="P227" s="763"/>
      <c r="Q227" s="763"/>
    </row>
    <row r="228" spans="1:17" ht="13">
      <c r="A228" s="763"/>
      <c r="B228" s="763"/>
      <c r="C228" s="763"/>
      <c r="D228" s="763"/>
      <c r="E228" s="763"/>
      <c r="F228" s="763"/>
      <c r="G228" s="837"/>
      <c r="H228" s="837"/>
      <c r="I228" s="837"/>
      <c r="J228" s="837"/>
      <c r="K228" s="837"/>
      <c r="L228" s="837"/>
      <c r="M228" s="837"/>
      <c r="N228" s="763"/>
      <c r="O228" s="763"/>
      <c r="P228" s="763"/>
      <c r="Q228" s="763"/>
    </row>
    <row r="229" spans="1:17" ht="13">
      <c r="A229" s="357"/>
      <c r="B229" s="357"/>
      <c r="C229" s="357"/>
      <c r="D229" s="357"/>
      <c r="E229" s="357"/>
      <c r="F229" s="357"/>
      <c r="G229" s="357"/>
      <c r="H229" s="837"/>
      <c r="I229" s="837"/>
      <c r="J229" s="837"/>
      <c r="K229" s="837"/>
      <c r="L229" s="837"/>
      <c r="M229" s="837"/>
      <c r="N229" s="763"/>
      <c r="O229" s="763"/>
      <c r="P229" s="763"/>
      <c r="Q229" s="763"/>
    </row>
    <row r="230" spans="1:17" ht="13">
      <c r="A230" s="357"/>
      <c r="B230" s="357"/>
      <c r="C230" s="357"/>
      <c r="D230" s="357"/>
      <c r="E230" s="357"/>
      <c r="F230" s="357"/>
      <c r="G230" s="357"/>
      <c r="H230" s="837"/>
      <c r="I230" s="837"/>
      <c r="J230" s="837"/>
      <c r="K230" s="837"/>
      <c r="L230" s="837"/>
      <c r="M230" s="837"/>
      <c r="N230" s="763"/>
      <c r="O230" s="763"/>
      <c r="P230" s="763"/>
      <c r="Q230" s="763"/>
    </row>
    <row r="231" spans="1:17" ht="13">
      <c r="A231" s="357"/>
      <c r="B231" s="357"/>
      <c r="C231" s="357"/>
      <c r="D231" s="357"/>
      <c r="E231" s="357"/>
      <c r="F231" s="357"/>
      <c r="G231" s="357"/>
      <c r="H231" s="837"/>
      <c r="I231" s="837"/>
      <c r="J231" s="837"/>
      <c r="K231" s="837"/>
      <c r="L231" s="837"/>
      <c r="M231" s="837"/>
      <c r="N231" s="763"/>
      <c r="O231" s="763"/>
      <c r="P231" s="763"/>
      <c r="Q231" s="763"/>
    </row>
    <row r="232" spans="1:17" ht="13">
      <c r="A232" s="357"/>
      <c r="B232" s="357"/>
      <c r="C232" s="357"/>
      <c r="D232" s="357"/>
      <c r="E232" s="357"/>
      <c r="F232" s="357"/>
      <c r="G232" s="357"/>
      <c r="H232" s="837"/>
      <c r="I232" s="837"/>
      <c r="J232" s="837"/>
      <c r="K232" s="837"/>
      <c r="L232" s="837"/>
      <c r="M232" s="837"/>
      <c r="N232" s="763"/>
      <c r="O232" s="763"/>
      <c r="P232" s="763"/>
      <c r="Q232" s="763"/>
    </row>
    <row r="233" spans="1:17" ht="13">
      <c r="A233" s="357"/>
      <c r="B233" s="357"/>
      <c r="C233" s="357"/>
      <c r="D233" s="357"/>
      <c r="E233" s="357"/>
      <c r="F233" s="357"/>
      <c r="G233" s="357"/>
      <c r="H233" s="837"/>
      <c r="I233" s="837"/>
      <c r="J233" s="837"/>
      <c r="K233" s="837"/>
      <c r="L233" s="837"/>
      <c r="M233" s="837"/>
      <c r="N233" s="763"/>
      <c r="O233" s="763"/>
      <c r="P233" s="763"/>
      <c r="Q233" s="763"/>
    </row>
    <row r="234" spans="1:17" ht="13">
      <c r="A234" s="357"/>
      <c r="B234" s="357"/>
      <c r="C234" s="357"/>
      <c r="D234" s="357"/>
      <c r="E234" s="357"/>
      <c r="F234" s="357"/>
      <c r="G234" s="357"/>
      <c r="H234" s="763"/>
      <c r="I234" s="763"/>
      <c r="J234" s="763"/>
      <c r="K234" s="763"/>
      <c r="L234" s="763"/>
      <c r="M234" s="763"/>
      <c r="N234" s="763"/>
      <c r="O234" s="763"/>
      <c r="P234" s="763"/>
      <c r="Q234" s="763"/>
    </row>
    <row r="235" spans="1:17" ht="13">
      <c r="A235" s="357"/>
      <c r="B235" s="357"/>
      <c r="C235" s="357"/>
      <c r="D235" s="357"/>
      <c r="E235" s="357"/>
      <c r="F235" s="357"/>
      <c r="G235" s="357"/>
      <c r="H235" s="763"/>
      <c r="I235" s="763"/>
      <c r="J235" s="763"/>
      <c r="K235" s="763"/>
      <c r="L235" s="763"/>
      <c r="M235" s="837"/>
      <c r="N235" s="763"/>
      <c r="O235" s="763"/>
      <c r="P235" s="763"/>
      <c r="Q235" s="763"/>
    </row>
    <row r="236" spans="1:17" ht="13">
      <c r="A236" s="357"/>
      <c r="B236" s="357"/>
      <c r="C236" s="357"/>
      <c r="D236" s="357"/>
      <c r="E236" s="357"/>
      <c r="F236" s="357"/>
      <c r="G236" s="357"/>
      <c r="H236" s="763"/>
      <c r="I236" s="763"/>
      <c r="J236" s="763"/>
      <c r="K236" s="763"/>
      <c r="L236" s="763"/>
      <c r="M236" s="837"/>
      <c r="N236" s="763"/>
      <c r="O236" s="763"/>
      <c r="P236" s="763"/>
      <c r="Q236" s="763"/>
    </row>
    <row r="237" spans="1:17" ht="13">
      <c r="A237" s="357"/>
      <c r="B237" s="357"/>
      <c r="C237" s="357"/>
      <c r="D237" s="357"/>
      <c r="E237" s="357"/>
      <c r="F237" s="357"/>
      <c r="G237" s="357"/>
      <c r="H237" s="763"/>
      <c r="I237" s="763"/>
      <c r="J237" s="763"/>
      <c r="K237" s="763"/>
      <c r="L237" s="763"/>
      <c r="M237" s="837"/>
      <c r="N237" s="763"/>
      <c r="O237" s="763"/>
      <c r="P237" s="763"/>
      <c r="Q237" s="763"/>
    </row>
    <row r="238" spans="1:17" ht="13">
      <c r="A238" s="357"/>
      <c r="B238" s="357"/>
      <c r="C238" s="357"/>
      <c r="D238" s="357"/>
      <c r="E238" s="357"/>
      <c r="F238" s="357"/>
      <c r="G238" s="357"/>
      <c r="H238" s="763"/>
      <c r="I238" s="763"/>
      <c r="J238" s="763"/>
      <c r="K238" s="763"/>
      <c r="L238" s="763"/>
      <c r="M238" s="837"/>
      <c r="N238" s="763"/>
      <c r="O238" s="763"/>
      <c r="P238" s="763"/>
      <c r="Q238" s="763"/>
    </row>
    <row r="239" spans="1:17" ht="13">
      <c r="A239" s="357"/>
      <c r="B239" s="357"/>
      <c r="C239" s="357"/>
      <c r="D239" s="357"/>
      <c r="E239" s="357"/>
      <c r="F239" s="357"/>
      <c r="G239" s="357"/>
      <c r="H239" s="763"/>
      <c r="I239" s="763"/>
      <c r="J239" s="763"/>
      <c r="K239" s="763"/>
      <c r="L239" s="763"/>
      <c r="M239" s="837"/>
      <c r="N239" s="763"/>
      <c r="O239" s="763"/>
      <c r="P239" s="763"/>
      <c r="Q239" s="763"/>
    </row>
    <row r="240" spans="1:17" ht="13">
      <c r="A240" s="357"/>
      <c r="B240" s="357"/>
      <c r="C240" s="357"/>
      <c r="D240" s="357"/>
      <c r="E240" s="357"/>
      <c r="F240" s="357"/>
      <c r="G240" s="357"/>
      <c r="H240" s="763"/>
      <c r="I240" s="763"/>
      <c r="J240" s="763"/>
      <c r="K240" s="763"/>
      <c r="L240" s="763"/>
      <c r="M240" s="837"/>
      <c r="N240" s="763"/>
      <c r="O240" s="763"/>
      <c r="P240" s="763"/>
      <c r="Q240" s="763"/>
    </row>
    <row r="241" spans="1:17" ht="13">
      <c r="A241" s="357"/>
      <c r="B241" s="357"/>
      <c r="C241" s="357"/>
      <c r="D241" s="357"/>
      <c r="E241" s="357"/>
      <c r="F241" s="357"/>
      <c r="G241" s="357"/>
      <c r="H241" s="763"/>
      <c r="I241" s="763"/>
      <c r="J241" s="763"/>
      <c r="K241" s="763"/>
      <c r="L241" s="763"/>
      <c r="M241" s="837"/>
      <c r="N241" s="763"/>
      <c r="O241" s="763"/>
      <c r="P241" s="763"/>
      <c r="Q241" s="763"/>
    </row>
    <row r="242" spans="1:17" ht="13">
      <c r="A242" s="357"/>
      <c r="B242" s="357"/>
      <c r="C242" s="357"/>
      <c r="D242" s="357"/>
      <c r="E242" s="357"/>
      <c r="F242" s="357"/>
      <c r="G242" s="357"/>
      <c r="H242" s="763"/>
      <c r="I242" s="763"/>
      <c r="J242" s="763"/>
      <c r="K242" s="763"/>
      <c r="L242" s="763"/>
      <c r="M242" s="837"/>
      <c r="N242" s="763"/>
      <c r="O242" s="763"/>
      <c r="P242" s="763"/>
      <c r="Q242" s="763"/>
    </row>
    <row r="243" spans="1:17" ht="13">
      <c r="A243" s="357"/>
      <c r="B243" s="357"/>
      <c r="C243" s="357"/>
      <c r="D243" s="357"/>
      <c r="E243" s="357"/>
      <c r="F243" s="357"/>
      <c r="G243" s="357"/>
      <c r="H243" s="763"/>
      <c r="I243" s="763"/>
      <c r="J243" s="763"/>
      <c r="K243" s="763"/>
      <c r="L243" s="763"/>
      <c r="M243" s="763"/>
      <c r="N243" s="763"/>
      <c r="O243" s="763"/>
      <c r="P243" s="763"/>
      <c r="Q243" s="763"/>
    </row>
    <row r="244" spans="1:17" ht="13">
      <c r="A244" s="357"/>
      <c r="B244" s="357"/>
      <c r="C244" s="357"/>
      <c r="D244" s="357"/>
      <c r="E244" s="357"/>
      <c r="F244" s="357"/>
      <c r="G244" s="357"/>
      <c r="H244" s="763"/>
      <c r="I244" s="763"/>
      <c r="J244" s="763"/>
      <c r="K244" s="763"/>
      <c r="L244" s="763"/>
      <c r="M244" s="763"/>
      <c r="N244" s="763"/>
      <c r="O244" s="763"/>
      <c r="P244" s="763"/>
      <c r="Q244" s="763"/>
    </row>
    <row r="245" spans="1:17" ht="13">
      <c r="A245" s="763"/>
      <c r="B245" s="763"/>
      <c r="C245" s="763"/>
      <c r="D245" s="763"/>
      <c r="E245" s="763"/>
      <c r="F245" s="763"/>
      <c r="G245" s="763"/>
      <c r="H245" s="763"/>
      <c r="I245" s="763"/>
      <c r="J245" s="763"/>
      <c r="K245" s="763"/>
      <c r="L245" s="763"/>
      <c r="M245" s="763"/>
      <c r="N245" s="763"/>
      <c r="O245" s="763"/>
      <c r="P245" s="763"/>
      <c r="Q245" s="763"/>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37" sqref="O37"/>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58" t="s">
        <v>314</v>
      </c>
      <c r="B4" s="1358"/>
      <c r="C4" s="1358"/>
      <c r="D4" s="1358"/>
      <c r="E4" s="1358"/>
      <c r="F4" s="1358"/>
      <c r="G4" s="1358"/>
      <c r="H4" s="1358"/>
      <c r="I4" s="1358"/>
      <c r="J4" s="1358"/>
      <c r="K4" s="1358"/>
      <c r="L4" s="1358"/>
      <c r="M4" s="1358"/>
      <c r="N4" s="1358"/>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885">
        <v>2023</v>
      </c>
      <c r="B13" s="886">
        <v>17818.25</v>
      </c>
      <c r="C13" s="887">
        <v>17775.46</v>
      </c>
      <c r="D13" s="887">
        <v>18124</v>
      </c>
      <c r="E13" s="887">
        <v>18175.38</v>
      </c>
      <c r="F13" s="887">
        <v>17869.03</v>
      </c>
      <c r="G13" s="887">
        <v>17426.900000000001</v>
      </c>
      <c r="H13" s="887">
        <v>16496.03</v>
      </c>
      <c r="I13" s="887">
        <v>16998.900000000001</v>
      </c>
      <c r="J13" s="888">
        <v>16736.45</v>
      </c>
      <c r="K13" s="887">
        <v>16748.13</v>
      </c>
      <c r="L13" s="887">
        <v>16691</v>
      </c>
      <c r="M13" s="889">
        <v>16230</v>
      </c>
    </row>
    <row r="14" spans="1:20" ht="16" thickBot="1">
      <c r="A14" s="132">
        <v>2024</v>
      </c>
      <c r="B14" s="252">
        <v>16814.48</v>
      </c>
      <c r="C14" s="142">
        <v>16937.62</v>
      </c>
      <c r="D14" s="142">
        <v>17143.39</v>
      </c>
      <c r="E14" s="142">
        <v>17121.95</v>
      </c>
      <c r="F14" s="142">
        <v>17356.82</v>
      </c>
      <c r="G14" s="142">
        <v>17639.62</v>
      </c>
      <c r="H14" s="142"/>
      <c r="I14" s="142"/>
      <c r="J14" s="143"/>
      <c r="K14" s="142"/>
      <c r="L14" s="142"/>
      <c r="M14" s="144"/>
    </row>
    <row r="15" spans="1:20" ht="18.5">
      <c r="A15" s="128" t="s">
        <v>265</v>
      </c>
      <c r="B15" s="129"/>
      <c r="C15" s="129"/>
      <c r="D15" s="129"/>
      <c r="E15" s="129"/>
      <c r="F15" s="129"/>
      <c r="G15" s="129"/>
      <c r="H15" s="129"/>
      <c r="I15" s="129"/>
      <c r="J15" s="129"/>
      <c r="K15" s="129"/>
      <c r="L15" s="129"/>
      <c r="M15" s="130"/>
      <c r="O15" s="754"/>
      <c r="P15" s="754"/>
      <c r="Q15" s="754"/>
      <c r="R15" s="754"/>
      <c r="S15" s="754"/>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885">
        <v>2023</v>
      </c>
      <c r="B20" s="890">
        <v>21326.672999999999</v>
      </c>
      <c r="C20" s="887">
        <v>21353.59</v>
      </c>
      <c r="D20" s="887">
        <v>21623.65</v>
      </c>
      <c r="E20" s="887">
        <v>21692.9</v>
      </c>
      <c r="F20" s="887">
        <v>21005.360000000001</v>
      </c>
      <c r="G20" s="887">
        <v>20409.580000000002</v>
      </c>
      <c r="H20" s="887">
        <v>18891.330000000002</v>
      </c>
      <c r="I20" s="887">
        <v>20390.22</v>
      </c>
      <c r="J20" s="888">
        <v>20342.43</v>
      </c>
      <c r="K20" s="887">
        <v>20609.07</v>
      </c>
      <c r="L20" s="887">
        <v>20384</v>
      </c>
      <c r="M20" s="889">
        <v>20235</v>
      </c>
    </row>
    <row r="21" spans="1:20" ht="16" thickBot="1">
      <c r="A21" s="132">
        <v>2024</v>
      </c>
      <c r="B21" s="252">
        <v>20425.79</v>
      </c>
      <c r="C21" s="142">
        <v>20421.939999999999</v>
      </c>
      <c r="D21" s="142">
        <v>20343.5</v>
      </c>
      <c r="E21" s="142">
        <v>20476.009999999998</v>
      </c>
      <c r="F21" s="142">
        <v>20356.82</v>
      </c>
      <c r="G21" s="142">
        <v>20526.41</v>
      </c>
      <c r="H21" s="142"/>
      <c r="I21" s="142"/>
      <c r="J21" s="143"/>
      <c r="K21" s="142"/>
      <c r="L21" s="142"/>
      <c r="M21" s="144"/>
    </row>
    <row r="23" spans="1:20" ht="15.5">
      <c r="A23" s="1359" t="s">
        <v>315</v>
      </c>
      <c r="B23" s="1359"/>
      <c r="C23" s="1359"/>
      <c r="D23" s="1359"/>
      <c r="E23" s="1359"/>
      <c r="F23" s="1359"/>
      <c r="G23" s="1359"/>
      <c r="H23" s="1359"/>
      <c r="I23" s="1359"/>
      <c r="J23" s="1359"/>
      <c r="K23" s="1359"/>
      <c r="L23" s="1359"/>
      <c r="M23" s="1359"/>
      <c r="N23" s="1359"/>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54"/>
      <c r="P31" s="754"/>
      <c r="Q31" s="754"/>
      <c r="R31" s="754"/>
      <c r="S31" s="754"/>
      <c r="T31" s="359"/>
    </row>
    <row r="32" spans="1:20" ht="16" thickBot="1">
      <c r="A32" s="132">
        <v>2024</v>
      </c>
      <c r="B32" s="252">
        <v>40042.53</v>
      </c>
      <c r="C32" s="142">
        <v>39415.18</v>
      </c>
      <c r="D32" s="142">
        <v>39952.57</v>
      </c>
      <c r="E32" s="142">
        <v>40447.61</v>
      </c>
      <c r="F32" s="142">
        <v>39517.22</v>
      </c>
      <c r="G32" s="142">
        <v>46099.87</v>
      </c>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885">
        <v>2023</v>
      </c>
      <c r="B38" s="890">
        <v>35216.26</v>
      </c>
      <c r="C38" s="887">
        <v>35142.31</v>
      </c>
      <c r="D38" s="887">
        <v>34996.07</v>
      </c>
      <c r="E38" s="887">
        <v>35809.93</v>
      </c>
      <c r="F38" s="887">
        <v>35165.19</v>
      </c>
      <c r="G38" s="887">
        <v>33595.82</v>
      </c>
      <c r="H38" s="887">
        <v>30237.81</v>
      </c>
      <c r="I38" s="887">
        <v>33117.1</v>
      </c>
      <c r="J38" s="888">
        <v>33257.89</v>
      </c>
      <c r="K38" s="887">
        <v>33807.910000000003</v>
      </c>
      <c r="L38" s="887">
        <v>33965</v>
      </c>
      <c r="M38" s="889">
        <v>35347</v>
      </c>
    </row>
    <row r="39" spans="1:13" ht="16" thickBot="1">
      <c r="A39" s="132">
        <v>2024</v>
      </c>
      <c r="B39" s="252">
        <v>34693.67</v>
      </c>
      <c r="C39" s="142">
        <v>34487.550000000003</v>
      </c>
      <c r="D39" s="142">
        <v>35463.46</v>
      </c>
      <c r="E39" s="142">
        <v>34061.4</v>
      </c>
      <c r="F39" s="142">
        <v>33902.25</v>
      </c>
      <c r="G39" s="142">
        <v>34079.839999999997</v>
      </c>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P49" sqref="P49"/>
    </sheetView>
  </sheetViews>
  <sheetFormatPr defaultColWidth="9.1796875" defaultRowHeight="12.5"/>
  <sheetData>
    <row r="9" spans="24:26" ht="18">
      <c r="X9" s="485"/>
      <c r="Y9" s="485"/>
      <c r="Z9" s="485"/>
    </row>
    <row r="15" spans="24:26" ht="18.5">
      <c r="X15" s="753"/>
      <c r="Y15" s="366"/>
    </row>
    <row r="20" spans="24:28" ht="11.5" customHeight="1"/>
    <row r="21" spans="24:28" ht="14.5" customHeight="1">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N6" sqref="N6"/>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198" t="s">
        <v>63</v>
      </c>
      <c r="B1" s="1198"/>
      <c r="C1" s="1198"/>
      <c r="D1" s="1198"/>
      <c r="E1" s="1198"/>
      <c r="F1" s="1198"/>
      <c r="G1" s="1198"/>
      <c r="H1" s="1198"/>
      <c r="I1" s="1198"/>
      <c r="J1" s="1198"/>
      <c r="K1" s="591"/>
    </row>
    <row r="2" spans="1:13" ht="16" thickBot="1">
      <c r="A2" s="1212" t="s">
        <v>236</v>
      </c>
      <c r="B2" s="1213"/>
      <c r="C2" s="1213"/>
      <c r="D2" s="1213"/>
      <c r="E2" s="1213"/>
      <c r="F2" s="1213"/>
      <c r="G2" s="1213"/>
      <c r="H2" s="1213"/>
      <c r="I2" s="1213"/>
      <c r="J2" s="1214"/>
    </row>
    <row r="3" spans="1:13" ht="29.5" thickBot="1">
      <c r="A3" s="592"/>
      <c r="B3" s="593"/>
      <c r="C3" s="594" t="s">
        <v>475</v>
      </c>
      <c r="D3" s="595"/>
      <c r="E3" s="596"/>
      <c r="F3" s="597" t="s">
        <v>225</v>
      </c>
      <c r="G3" s="598" t="s">
        <v>226</v>
      </c>
      <c r="H3" s="599" t="s">
        <v>66</v>
      </c>
      <c r="I3" s="597" t="s">
        <v>227</v>
      </c>
      <c r="J3" s="598" t="s">
        <v>228</v>
      </c>
    </row>
    <row r="4" spans="1:13" ht="29">
      <c r="A4" s="600" t="s">
        <v>53</v>
      </c>
      <c r="B4" s="592" t="s">
        <v>60</v>
      </c>
      <c r="C4" s="601" t="s">
        <v>61</v>
      </c>
      <c r="D4" s="602" t="s">
        <v>62</v>
      </c>
      <c r="E4" s="603" t="s">
        <v>67</v>
      </c>
      <c r="F4" s="604" t="s">
        <v>55</v>
      </c>
      <c r="G4" s="605" t="s">
        <v>49</v>
      </c>
      <c r="H4" s="606" t="s">
        <v>68</v>
      </c>
      <c r="I4" s="607" t="s">
        <v>50</v>
      </c>
      <c r="J4" s="608" t="s">
        <v>67</v>
      </c>
    </row>
    <row r="5" spans="1:13" ht="15" thickBot="1">
      <c r="A5" s="609"/>
      <c r="B5" s="584" t="s">
        <v>537</v>
      </c>
      <c r="C5" s="610" t="s">
        <v>537</v>
      </c>
      <c r="D5" s="610" t="s">
        <v>537</v>
      </c>
      <c r="E5" s="611" t="s">
        <v>50</v>
      </c>
      <c r="F5" s="583" t="s">
        <v>537</v>
      </c>
      <c r="G5" s="612" t="s">
        <v>69</v>
      </c>
      <c r="H5" s="613" t="s">
        <v>65</v>
      </c>
      <c r="I5" s="583" t="s">
        <v>537</v>
      </c>
      <c r="J5" s="614" t="s">
        <v>57</v>
      </c>
    </row>
    <row r="6" spans="1:13" ht="15" thickBot="1">
      <c r="A6" s="615" t="s">
        <v>231</v>
      </c>
      <c r="B6" s="616"/>
      <c r="C6" s="616"/>
      <c r="D6" s="616"/>
      <c r="E6" s="616"/>
      <c r="F6" s="616"/>
      <c r="G6" s="616"/>
      <c r="H6" s="616"/>
      <c r="I6" s="617"/>
      <c r="J6" s="618"/>
    </row>
    <row r="7" spans="1:13" ht="15" thickBot="1">
      <c r="A7" s="619" t="s">
        <v>18</v>
      </c>
      <c r="B7" s="620">
        <v>10.117403813852196</v>
      </c>
      <c r="C7" s="621">
        <v>19531.667594309256</v>
      </c>
      <c r="D7" s="622">
        <v>19922.300946195443</v>
      </c>
      <c r="E7" s="623">
        <v>-9.1681385098362961E-2</v>
      </c>
      <c r="F7" s="624">
        <v>321.34387323943656</v>
      </c>
      <c r="G7" s="623">
        <v>-0.64218380283425025</v>
      </c>
      <c r="H7" s="623">
        <v>-11.111111111111111</v>
      </c>
      <c r="I7" s="623">
        <v>100</v>
      </c>
      <c r="J7" s="625" t="s">
        <v>19</v>
      </c>
    </row>
    <row r="8" spans="1:13">
      <c r="A8" s="626" t="s">
        <v>74</v>
      </c>
      <c r="B8" s="627">
        <v>10.102303185852836</v>
      </c>
      <c r="C8" s="628">
        <v>18742.677524773349</v>
      </c>
      <c r="D8" s="629">
        <v>19117.531075268816</v>
      </c>
      <c r="E8" s="630">
        <v>-3.1245893145948638</v>
      </c>
      <c r="F8" s="631">
        <v>265.71428571428572</v>
      </c>
      <c r="G8" s="632">
        <v>3.9106145251396649</v>
      </c>
      <c r="H8" s="632">
        <v>100</v>
      </c>
      <c r="I8" s="633">
        <v>0.24647887323943662</v>
      </c>
      <c r="J8" s="634">
        <v>0.13693270735524257</v>
      </c>
    </row>
    <row r="9" spans="1:13">
      <c r="A9" s="635" t="s">
        <v>75</v>
      </c>
      <c r="B9" s="636">
        <v>10.900180151947925</v>
      </c>
      <c r="C9" s="587">
        <v>20450.619422041134</v>
      </c>
      <c r="D9" s="637">
        <v>20859.631810481958</v>
      </c>
      <c r="E9" s="638">
        <v>-0.67301967466758095</v>
      </c>
      <c r="F9" s="639">
        <v>354.51830065359474</v>
      </c>
      <c r="G9" s="640">
        <v>-1.5091261885848009</v>
      </c>
      <c r="H9" s="640">
        <v>-8.3440308087291406</v>
      </c>
      <c r="I9" s="640">
        <v>37.7112676056338</v>
      </c>
      <c r="J9" s="641">
        <v>1.13849765258216</v>
      </c>
    </row>
    <row r="10" spans="1:13">
      <c r="A10" s="635" t="s">
        <v>76</v>
      </c>
      <c r="B10" s="636">
        <v>10.888584240672305</v>
      </c>
      <c r="C10" s="587">
        <v>20428.863490942411</v>
      </c>
      <c r="D10" s="637">
        <v>20837.440760761259</v>
      </c>
      <c r="E10" s="638">
        <v>0.39456229802870973</v>
      </c>
      <c r="F10" s="639">
        <v>392.78297455968692</v>
      </c>
      <c r="G10" s="640">
        <v>2.8183657792049472E-2</v>
      </c>
      <c r="H10" s="640">
        <v>-15.257048092868988</v>
      </c>
      <c r="I10" s="640">
        <v>8.9964788732394378</v>
      </c>
      <c r="J10" s="641">
        <v>-0.44014084507042206</v>
      </c>
    </row>
    <row r="11" spans="1:13">
      <c r="A11" s="635" t="s">
        <v>77</v>
      </c>
      <c r="B11" s="642" t="s">
        <v>72</v>
      </c>
      <c r="C11" s="587" t="s">
        <v>72</v>
      </c>
      <c r="D11" s="637" t="s">
        <v>72</v>
      </c>
      <c r="E11" s="638" t="s">
        <v>72</v>
      </c>
      <c r="F11" s="639" t="s">
        <v>72</v>
      </c>
      <c r="G11" s="640" t="s">
        <v>72</v>
      </c>
      <c r="H11" s="640" t="s">
        <v>72</v>
      </c>
      <c r="I11" s="640" t="s">
        <v>72</v>
      </c>
      <c r="J11" s="641" t="s">
        <v>72</v>
      </c>
    </row>
    <row r="12" spans="1:13">
      <c r="A12" s="635" t="s">
        <v>71</v>
      </c>
      <c r="B12" s="636">
        <v>8.4865455072506819</v>
      </c>
      <c r="C12" s="587">
        <v>17426.171472794005</v>
      </c>
      <c r="D12" s="637">
        <v>17774.694902249885</v>
      </c>
      <c r="E12" s="638">
        <v>2.4335513158558566</v>
      </c>
      <c r="F12" s="639">
        <v>276.56178272980497</v>
      </c>
      <c r="G12" s="640">
        <v>1.1282682725824609</v>
      </c>
      <c r="H12" s="640">
        <v>-7.4742268041237114</v>
      </c>
      <c r="I12" s="640">
        <v>31.602112676056336</v>
      </c>
      <c r="J12" s="641">
        <v>1.2421752738654135</v>
      </c>
    </row>
    <row r="13" spans="1:13" ht="15" thickBot="1">
      <c r="A13" s="643" t="s">
        <v>78</v>
      </c>
      <c r="B13" s="644">
        <v>10.359109034434598</v>
      </c>
      <c r="C13" s="588">
        <v>19998.279989255978</v>
      </c>
      <c r="D13" s="645">
        <v>20398.245589041097</v>
      </c>
      <c r="E13" s="646">
        <v>-0.89729891442102161</v>
      </c>
      <c r="F13" s="647">
        <v>299.66707717569784</v>
      </c>
      <c r="G13" s="648">
        <v>-0.91983843541574206</v>
      </c>
      <c r="H13" s="648">
        <v>-17.591339648173207</v>
      </c>
      <c r="I13" s="648">
        <v>21.443661971830984</v>
      </c>
      <c r="J13" s="649">
        <v>-1.6862284820031306</v>
      </c>
    </row>
    <row r="14" spans="1:13" ht="19" thickBot="1">
      <c r="A14" s="615" t="s">
        <v>229</v>
      </c>
      <c r="B14" s="616"/>
      <c r="C14" s="616"/>
      <c r="D14" s="650"/>
      <c r="E14" s="616"/>
      <c r="F14" s="616"/>
      <c r="G14" s="616"/>
      <c r="H14" s="616"/>
      <c r="I14" s="617"/>
      <c r="J14" s="618"/>
      <c r="L14" s="753"/>
      <c r="M14" s="366"/>
    </row>
    <row r="15" spans="1:13" ht="15" thickBot="1">
      <c r="A15" s="619" t="s">
        <v>18</v>
      </c>
      <c r="B15" s="651">
        <v>9.8980215319538303</v>
      </c>
      <c r="C15" s="652">
        <v>19108.149675586545</v>
      </c>
      <c r="D15" s="653">
        <v>19490.312669098275</v>
      </c>
      <c r="E15" s="623">
        <v>-0.63785840803874261</v>
      </c>
      <c r="F15" s="623">
        <v>310.70163735597333</v>
      </c>
      <c r="G15" s="623">
        <v>-0.40228125802372372</v>
      </c>
      <c r="H15" s="623">
        <v>5.603586295228947</v>
      </c>
      <c r="I15" s="623">
        <v>100</v>
      </c>
      <c r="J15" s="625" t="s">
        <v>19</v>
      </c>
    </row>
    <row r="16" spans="1:13">
      <c r="A16" s="626" t="s">
        <v>74</v>
      </c>
      <c r="B16" s="654">
        <v>10.000586094696882</v>
      </c>
      <c r="C16" s="628">
        <v>18553.963069938556</v>
      </c>
      <c r="D16" s="629">
        <v>18925.042331337329</v>
      </c>
      <c r="E16" s="630">
        <v>2.4418036792433413</v>
      </c>
      <c r="F16" s="631">
        <v>217.82608695652175</v>
      </c>
      <c r="G16" s="632">
        <v>0.13457874188865127</v>
      </c>
      <c r="H16" s="632">
        <v>91.666666666666657</v>
      </c>
      <c r="I16" s="633">
        <v>0.34869617950272896</v>
      </c>
      <c r="J16" s="634">
        <v>0.15657322080916508</v>
      </c>
    </row>
    <row r="17" spans="1:10">
      <c r="A17" s="635" t="s">
        <v>75</v>
      </c>
      <c r="B17" s="636">
        <v>10.867806628421109</v>
      </c>
      <c r="C17" s="587">
        <v>20389.881103979566</v>
      </c>
      <c r="D17" s="637">
        <v>20797.678726059155</v>
      </c>
      <c r="E17" s="638">
        <v>-0.7145994744867189</v>
      </c>
      <c r="F17" s="639">
        <v>352.5186361270172</v>
      </c>
      <c r="G17" s="640">
        <v>-1.8421078747313981</v>
      </c>
      <c r="H17" s="640">
        <v>18.215384615384618</v>
      </c>
      <c r="I17" s="640">
        <v>29.123711340206189</v>
      </c>
      <c r="J17" s="641">
        <v>3.1070606837860808</v>
      </c>
    </row>
    <row r="18" spans="1:10">
      <c r="A18" s="635" t="s">
        <v>76</v>
      </c>
      <c r="B18" s="636">
        <v>10.948508714497954</v>
      </c>
      <c r="C18" s="587">
        <v>20541.292147275712</v>
      </c>
      <c r="D18" s="637">
        <v>20952.117990221228</v>
      </c>
      <c r="E18" s="638">
        <v>1.9881837457126634</v>
      </c>
      <c r="F18" s="639">
        <v>402.44387096774193</v>
      </c>
      <c r="G18" s="640">
        <v>6.2485138888794216</v>
      </c>
      <c r="H18" s="640">
        <v>-22.5</v>
      </c>
      <c r="I18" s="640">
        <v>4.6998180715585205</v>
      </c>
      <c r="J18" s="641">
        <v>-1.7042805515602764</v>
      </c>
    </row>
    <row r="19" spans="1:10">
      <c r="A19" s="635" t="s">
        <v>77</v>
      </c>
      <c r="B19" s="642" t="s">
        <v>72</v>
      </c>
      <c r="C19" s="587" t="s">
        <v>509</v>
      </c>
      <c r="D19" s="637" t="s">
        <v>509</v>
      </c>
      <c r="E19" s="638" t="s">
        <v>72</v>
      </c>
      <c r="F19" s="639" t="s">
        <v>509</v>
      </c>
      <c r="G19" s="640" t="s">
        <v>72</v>
      </c>
      <c r="H19" s="640" t="s">
        <v>72</v>
      </c>
      <c r="I19" s="640" t="s">
        <v>72</v>
      </c>
      <c r="J19" s="641" t="s">
        <v>72</v>
      </c>
    </row>
    <row r="20" spans="1:10">
      <c r="A20" s="635" t="s">
        <v>71</v>
      </c>
      <c r="B20" s="636">
        <v>8.2680291765397538</v>
      </c>
      <c r="C20" s="587">
        <v>16977.472641765409</v>
      </c>
      <c r="D20" s="637">
        <v>17317.022094600718</v>
      </c>
      <c r="E20" s="638">
        <v>-1.0993635560050714</v>
      </c>
      <c r="F20" s="639">
        <v>284.4424443576728</v>
      </c>
      <c r="G20" s="640">
        <v>-0.14999046134846974</v>
      </c>
      <c r="H20" s="640">
        <v>4.7872340425531918</v>
      </c>
      <c r="I20" s="640">
        <v>38.826561552456035</v>
      </c>
      <c r="J20" s="641">
        <v>-0.30248103479980415</v>
      </c>
    </row>
    <row r="21" spans="1:10" ht="15" thickBot="1">
      <c r="A21" s="643" t="s">
        <v>78</v>
      </c>
      <c r="B21" s="644">
        <v>10.411188113596399</v>
      </c>
      <c r="C21" s="588">
        <v>20098.8187521166</v>
      </c>
      <c r="D21" s="645">
        <v>20500.795127158934</v>
      </c>
      <c r="E21" s="646">
        <v>-0.86855627851105621</v>
      </c>
      <c r="F21" s="647">
        <v>286.64387579068432</v>
      </c>
      <c r="G21" s="648">
        <v>-0.94030772745826652</v>
      </c>
      <c r="H21" s="648">
        <v>1.6959064327485378</v>
      </c>
      <c r="I21" s="648">
        <v>26.364463311097637</v>
      </c>
      <c r="J21" s="649">
        <v>-1.0130583027352138</v>
      </c>
    </row>
    <row r="22" spans="1:10" ht="15" thickBot="1">
      <c r="A22" s="615" t="s">
        <v>232</v>
      </c>
      <c r="B22" s="616"/>
      <c r="C22" s="616"/>
      <c r="D22" s="650"/>
      <c r="E22" s="616"/>
      <c r="F22" s="616"/>
      <c r="G22" s="616"/>
      <c r="H22" s="616"/>
      <c r="I22" s="617"/>
      <c r="J22" s="618"/>
    </row>
    <row r="23" spans="1:10" ht="15" thickBot="1">
      <c r="A23" s="619" t="s">
        <v>18</v>
      </c>
      <c r="B23" s="651">
        <v>9.5603934962573121</v>
      </c>
      <c r="C23" s="652">
        <v>18456.358100882841</v>
      </c>
      <c r="D23" s="653">
        <v>18825.485262900496</v>
      </c>
      <c r="E23" s="623">
        <v>0.98436112645150908</v>
      </c>
      <c r="F23" s="623">
        <v>298.80379146919427</v>
      </c>
      <c r="G23" s="623">
        <v>0.37896708199809132</v>
      </c>
      <c r="H23" s="623">
        <v>7.197290431837426</v>
      </c>
      <c r="I23" s="623">
        <v>100</v>
      </c>
      <c r="J23" s="625" t="s">
        <v>19</v>
      </c>
    </row>
    <row r="24" spans="1:10">
      <c r="A24" s="626" t="s">
        <v>74</v>
      </c>
      <c r="B24" s="627" t="s">
        <v>72</v>
      </c>
      <c r="C24" s="628" t="s">
        <v>72</v>
      </c>
      <c r="D24" s="629" t="s">
        <v>72</v>
      </c>
      <c r="E24" s="630" t="s">
        <v>72</v>
      </c>
      <c r="F24" s="631" t="s">
        <v>72</v>
      </c>
      <c r="G24" s="632" t="s">
        <v>72</v>
      </c>
      <c r="H24" s="633" t="s">
        <v>72</v>
      </c>
      <c r="I24" s="633" t="s">
        <v>72</v>
      </c>
      <c r="J24" s="655" t="s">
        <v>72</v>
      </c>
    </row>
    <row r="25" spans="1:10">
      <c r="A25" s="635" t="s">
        <v>75</v>
      </c>
      <c r="B25" s="642">
        <v>10.797887792710187</v>
      </c>
      <c r="C25" s="587">
        <v>20258.701299643875</v>
      </c>
      <c r="D25" s="637">
        <v>20663.875325636753</v>
      </c>
      <c r="E25" s="638">
        <v>1.4690397289032233</v>
      </c>
      <c r="F25" s="639">
        <v>347.19256198347102</v>
      </c>
      <c r="G25" s="640">
        <v>-2.0629537141888181</v>
      </c>
      <c r="H25" s="640">
        <v>18.048780487804876</v>
      </c>
      <c r="I25" s="656">
        <v>19.11532385466035</v>
      </c>
      <c r="J25" s="657">
        <v>1.7571528131700873</v>
      </c>
    </row>
    <row r="26" spans="1:10">
      <c r="A26" s="635" t="s">
        <v>76</v>
      </c>
      <c r="B26" s="636">
        <v>10.500383748039566</v>
      </c>
      <c r="C26" s="587">
        <v>19700.53236029937</v>
      </c>
      <c r="D26" s="637">
        <v>20094.543007505359</v>
      </c>
      <c r="E26" s="638">
        <v>6.1489709304297229</v>
      </c>
      <c r="F26" s="639">
        <v>399.72999999999996</v>
      </c>
      <c r="G26" s="640">
        <v>-1.4085675527204056</v>
      </c>
      <c r="H26" s="640">
        <v>59.090909090909093</v>
      </c>
      <c r="I26" s="640">
        <v>5.5292259083728279</v>
      </c>
      <c r="J26" s="641">
        <v>1.8035696848334548</v>
      </c>
    </row>
    <row r="27" spans="1:10">
      <c r="A27" s="635" t="s">
        <v>77</v>
      </c>
      <c r="B27" s="642" t="s">
        <v>72</v>
      </c>
      <c r="C27" s="587" t="s">
        <v>72</v>
      </c>
      <c r="D27" s="637" t="s">
        <v>72</v>
      </c>
      <c r="E27" s="638" t="s">
        <v>72</v>
      </c>
      <c r="F27" s="639" t="s">
        <v>72</v>
      </c>
      <c r="G27" s="640" t="s">
        <v>72</v>
      </c>
      <c r="H27" s="640" t="s">
        <v>72</v>
      </c>
      <c r="I27" s="640" t="s">
        <v>72</v>
      </c>
      <c r="J27" s="641" t="s">
        <v>72</v>
      </c>
    </row>
    <row r="28" spans="1:10">
      <c r="A28" s="635" t="s">
        <v>71</v>
      </c>
      <c r="B28" s="642">
        <v>8.5417893249067713</v>
      </c>
      <c r="C28" s="587">
        <v>17539.608470034436</v>
      </c>
      <c r="D28" s="637">
        <v>17890.400639435124</v>
      </c>
      <c r="E28" s="638">
        <v>0.5697924430782797</v>
      </c>
      <c r="F28" s="639">
        <v>274.08309114927346</v>
      </c>
      <c r="G28" s="640">
        <v>-1.1073980259680017E-3</v>
      </c>
      <c r="H28" s="640">
        <v>3.9835164835164831</v>
      </c>
      <c r="I28" s="640">
        <v>59.79462875197472</v>
      </c>
      <c r="J28" s="641">
        <v>-1.8480469465858249</v>
      </c>
    </row>
    <row r="29" spans="1:10" ht="15" thickBot="1">
      <c r="A29" s="643" t="s">
        <v>78</v>
      </c>
      <c r="B29" s="644">
        <v>9.5952998430648933</v>
      </c>
      <c r="C29" s="588">
        <v>18523.744870781647</v>
      </c>
      <c r="D29" s="645">
        <v>18894.219768197279</v>
      </c>
      <c r="E29" s="646">
        <v>-2.0515782274431347</v>
      </c>
      <c r="F29" s="647">
        <v>298.492385786802</v>
      </c>
      <c r="G29" s="648">
        <v>-0.99948184845416754</v>
      </c>
      <c r="H29" s="648">
        <v>-3.4313725490196081</v>
      </c>
      <c r="I29" s="648">
        <v>15.560821484992102</v>
      </c>
      <c r="J29" s="649">
        <v>-1.7126755514177194</v>
      </c>
    </row>
    <row r="30" spans="1:10">
      <c r="A30" s="658" t="s">
        <v>313</v>
      </c>
    </row>
    <row r="31" spans="1:10">
      <c r="A31" s="467" t="s">
        <v>507</v>
      </c>
    </row>
    <row r="32" spans="1:10" ht="15" thickBot="1">
      <c r="A32" s="659" t="s">
        <v>506</v>
      </c>
      <c r="B32" s="660"/>
    </row>
    <row r="33" spans="1:8" ht="15" thickBot="1">
      <c r="A33" s="661" t="s">
        <v>39</v>
      </c>
      <c r="B33" s="1200" t="s">
        <v>40</v>
      </c>
      <c r="C33" s="1201"/>
      <c r="D33" s="1201"/>
      <c r="E33" s="1201"/>
      <c r="F33" s="1201"/>
      <c r="G33" s="1201"/>
      <c r="H33" s="1202"/>
    </row>
    <row r="34" spans="1:8">
      <c r="A34" s="662" t="s">
        <v>43</v>
      </c>
      <c r="B34" s="1206" t="s">
        <v>44</v>
      </c>
      <c r="C34" s="1207"/>
      <c r="D34" s="1207"/>
      <c r="E34" s="1207"/>
      <c r="F34" s="1207"/>
      <c r="G34" s="1207"/>
      <c r="H34" s="1208"/>
    </row>
    <row r="35" spans="1:8">
      <c r="A35" s="663" t="s">
        <v>45</v>
      </c>
      <c r="B35" s="1203" t="s">
        <v>46</v>
      </c>
      <c r="C35" s="1204"/>
      <c r="D35" s="1204"/>
      <c r="E35" s="1204"/>
      <c r="F35" s="1204"/>
      <c r="G35" s="1204"/>
      <c r="H35" s="1205"/>
    </row>
    <row r="36" spans="1:8" ht="15" thickBot="1">
      <c r="A36" s="664" t="s">
        <v>47</v>
      </c>
      <c r="B36" s="1209" t="s">
        <v>42</v>
      </c>
      <c r="C36" s="1210"/>
      <c r="D36" s="1210"/>
      <c r="E36" s="1210"/>
      <c r="F36" s="1210"/>
      <c r="G36" s="1210"/>
      <c r="H36" s="1211"/>
    </row>
    <row r="37" spans="1:8">
      <c r="A37" s="1199"/>
      <c r="B37" s="119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topLeftCell="A3" zoomScaleNormal="100" workbookViewId="0">
      <selection activeCell="N10" sqref="N10"/>
    </sheetView>
  </sheetViews>
  <sheetFormatPr defaultColWidth="9.54296875" defaultRowHeight="14.5"/>
  <cols>
    <col min="1" max="1" width="18.1796875" style="455" customWidth="1"/>
    <col min="2" max="2" width="12.54296875" style="455" customWidth="1"/>
    <col min="3" max="3" width="9.08984375" style="455" customWidth="1"/>
    <col min="4" max="4" width="9.453125" style="455" customWidth="1"/>
    <col min="5" max="6" width="8.90625" style="455" customWidth="1"/>
    <col min="7" max="7" width="9.54296875" style="455"/>
    <col min="8" max="8" width="8.90625" style="455" customWidth="1"/>
    <col min="9" max="9" width="10.453125" style="455" customWidth="1"/>
    <col min="10" max="11" width="9.54296875" style="455"/>
    <col min="12" max="12" width="10.36328125" style="455" customWidth="1"/>
    <col min="13" max="15" width="9.54296875" style="455"/>
    <col min="16" max="16" width="9.81640625" style="455" customWidth="1"/>
    <col min="17" max="256" width="9.54296875" style="455"/>
    <col min="257" max="257" width="18.1796875" style="455" customWidth="1"/>
    <col min="258" max="258" width="12.54296875" style="455" customWidth="1"/>
    <col min="259" max="259" width="9.08984375" style="455" customWidth="1"/>
    <col min="260" max="260" width="9.453125" style="455" customWidth="1"/>
    <col min="261" max="262" width="8.90625" style="455" customWidth="1"/>
    <col min="263" max="263" width="9.54296875" style="455"/>
    <col min="264" max="264" width="8.90625" style="455" customWidth="1"/>
    <col min="265" max="265" width="10.453125" style="455" customWidth="1"/>
    <col min="266" max="267" width="9.54296875" style="455"/>
    <col min="268" max="268" width="10.36328125" style="455" customWidth="1"/>
    <col min="269" max="271" width="9.54296875" style="455"/>
    <col min="272" max="272" width="9.81640625" style="455" customWidth="1"/>
    <col min="273" max="512" width="9.54296875" style="455"/>
    <col min="513" max="513" width="18.1796875" style="455" customWidth="1"/>
    <col min="514" max="514" width="12.54296875" style="455" customWidth="1"/>
    <col min="515" max="515" width="9.08984375" style="455" customWidth="1"/>
    <col min="516" max="516" width="9.453125" style="455" customWidth="1"/>
    <col min="517" max="518" width="8.90625" style="455" customWidth="1"/>
    <col min="519" max="519" width="9.54296875" style="455"/>
    <col min="520" max="520" width="8.90625" style="455" customWidth="1"/>
    <col min="521" max="521" width="10.453125" style="455" customWidth="1"/>
    <col min="522" max="523" width="9.54296875" style="455"/>
    <col min="524" max="524" width="10.36328125" style="455" customWidth="1"/>
    <col min="525" max="527" width="9.54296875" style="455"/>
    <col min="528" max="528" width="9.81640625" style="455" customWidth="1"/>
    <col min="529" max="768" width="9.54296875" style="455"/>
    <col min="769" max="769" width="18.1796875" style="455" customWidth="1"/>
    <col min="770" max="770" width="12.54296875" style="455" customWidth="1"/>
    <col min="771" max="771" width="9.08984375" style="455" customWidth="1"/>
    <col min="772" max="772" width="9.453125" style="455" customWidth="1"/>
    <col min="773" max="774" width="8.90625" style="455" customWidth="1"/>
    <col min="775" max="775" width="9.54296875" style="455"/>
    <col min="776" max="776" width="8.90625" style="455" customWidth="1"/>
    <col min="777" max="777" width="10.453125" style="455" customWidth="1"/>
    <col min="778" max="779" width="9.54296875" style="455"/>
    <col min="780" max="780" width="10.36328125" style="455" customWidth="1"/>
    <col min="781" max="783" width="9.54296875" style="455"/>
    <col min="784" max="784" width="9.81640625" style="455" customWidth="1"/>
    <col min="785" max="1024" width="9.54296875" style="455"/>
    <col min="1025" max="1025" width="18.1796875" style="455" customWidth="1"/>
    <col min="1026" max="1026" width="12.54296875" style="455" customWidth="1"/>
    <col min="1027" max="1027" width="9.08984375" style="455" customWidth="1"/>
    <col min="1028" max="1028" width="9.453125" style="455" customWidth="1"/>
    <col min="1029" max="1030" width="8.90625" style="455" customWidth="1"/>
    <col min="1031" max="1031" width="9.54296875" style="455"/>
    <col min="1032" max="1032" width="8.90625" style="455" customWidth="1"/>
    <col min="1033" max="1033" width="10.453125" style="455" customWidth="1"/>
    <col min="1034" max="1035" width="9.54296875" style="455"/>
    <col min="1036" max="1036" width="10.36328125" style="455" customWidth="1"/>
    <col min="1037" max="1039" width="9.54296875" style="455"/>
    <col min="1040" max="1040" width="9.81640625" style="455" customWidth="1"/>
    <col min="1041" max="1280" width="9.54296875" style="455"/>
    <col min="1281" max="1281" width="18.1796875" style="455" customWidth="1"/>
    <col min="1282" max="1282" width="12.54296875" style="455" customWidth="1"/>
    <col min="1283" max="1283" width="9.08984375" style="455" customWidth="1"/>
    <col min="1284" max="1284" width="9.453125" style="455" customWidth="1"/>
    <col min="1285" max="1286" width="8.90625" style="455" customWidth="1"/>
    <col min="1287" max="1287" width="9.54296875" style="455"/>
    <col min="1288" max="1288" width="8.90625" style="455" customWidth="1"/>
    <col min="1289" max="1289" width="10.453125" style="455" customWidth="1"/>
    <col min="1290" max="1291" width="9.54296875" style="455"/>
    <col min="1292" max="1292" width="10.36328125" style="455" customWidth="1"/>
    <col min="1293" max="1295" width="9.54296875" style="455"/>
    <col min="1296" max="1296" width="9.81640625" style="455" customWidth="1"/>
    <col min="1297" max="1536" width="9.54296875" style="455"/>
    <col min="1537" max="1537" width="18.1796875" style="455" customWidth="1"/>
    <col min="1538" max="1538" width="12.54296875" style="455" customWidth="1"/>
    <col min="1539" max="1539" width="9.08984375" style="455" customWidth="1"/>
    <col min="1540" max="1540" width="9.453125" style="455" customWidth="1"/>
    <col min="1541" max="1542" width="8.90625" style="455" customWidth="1"/>
    <col min="1543" max="1543" width="9.54296875" style="455"/>
    <col min="1544" max="1544" width="8.90625" style="455" customWidth="1"/>
    <col min="1545" max="1545" width="10.453125" style="455" customWidth="1"/>
    <col min="1546" max="1547" width="9.54296875" style="455"/>
    <col min="1548" max="1548" width="10.36328125" style="455" customWidth="1"/>
    <col min="1549" max="1551" width="9.54296875" style="455"/>
    <col min="1552" max="1552" width="9.81640625" style="455" customWidth="1"/>
    <col min="1553" max="1792" width="9.54296875" style="455"/>
    <col min="1793" max="1793" width="18.1796875" style="455" customWidth="1"/>
    <col min="1794" max="1794" width="12.54296875" style="455" customWidth="1"/>
    <col min="1795" max="1795" width="9.08984375" style="455" customWidth="1"/>
    <col min="1796" max="1796" width="9.453125" style="455" customWidth="1"/>
    <col min="1797" max="1798" width="8.90625" style="455" customWidth="1"/>
    <col min="1799" max="1799" width="9.54296875" style="455"/>
    <col min="1800" max="1800" width="8.90625" style="455" customWidth="1"/>
    <col min="1801" max="1801" width="10.453125" style="455" customWidth="1"/>
    <col min="1802" max="1803" width="9.54296875" style="455"/>
    <col min="1804" max="1804" width="10.36328125" style="455" customWidth="1"/>
    <col min="1805" max="1807" width="9.54296875" style="455"/>
    <col min="1808" max="1808" width="9.81640625" style="455" customWidth="1"/>
    <col min="1809" max="2048" width="9.54296875" style="455"/>
    <col min="2049" max="2049" width="18.1796875" style="455" customWidth="1"/>
    <col min="2050" max="2050" width="12.54296875" style="455" customWidth="1"/>
    <col min="2051" max="2051" width="9.08984375" style="455" customWidth="1"/>
    <col min="2052" max="2052" width="9.453125" style="455" customWidth="1"/>
    <col min="2053" max="2054" width="8.90625" style="455" customWidth="1"/>
    <col min="2055" max="2055" width="9.54296875" style="455"/>
    <col min="2056" max="2056" width="8.90625" style="455" customWidth="1"/>
    <col min="2057" max="2057" width="10.453125" style="455" customWidth="1"/>
    <col min="2058" max="2059" width="9.54296875" style="455"/>
    <col min="2060" max="2060" width="10.36328125" style="455" customWidth="1"/>
    <col min="2061" max="2063" width="9.54296875" style="455"/>
    <col min="2064" max="2064" width="9.81640625" style="455" customWidth="1"/>
    <col min="2065" max="2304" width="9.54296875" style="455"/>
    <col min="2305" max="2305" width="18.1796875" style="455" customWidth="1"/>
    <col min="2306" max="2306" width="12.54296875" style="455" customWidth="1"/>
    <col min="2307" max="2307" width="9.08984375" style="455" customWidth="1"/>
    <col min="2308" max="2308" width="9.453125" style="455" customWidth="1"/>
    <col min="2309" max="2310" width="8.90625" style="455" customWidth="1"/>
    <col min="2311" max="2311" width="9.54296875" style="455"/>
    <col min="2312" max="2312" width="8.90625" style="455" customWidth="1"/>
    <col min="2313" max="2313" width="10.453125" style="455" customWidth="1"/>
    <col min="2314" max="2315" width="9.54296875" style="455"/>
    <col min="2316" max="2316" width="10.36328125" style="455" customWidth="1"/>
    <col min="2317" max="2319" width="9.54296875" style="455"/>
    <col min="2320" max="2320" width="9.81640625" style="455" customWidth="1"/>
    <col min="2321" max="2560" width="9.54296875" style="455"/>
    <col min="2561" max="2561" width="18.1796875" style="455" customWidth="1"/>
    <col min="2562" max="2562" width="12.54296875" style="455" customWidth="1"/>
    <col min="2563" max="2563" width="9.08984375" style="455" customWidth="1"/>
    <col min="2564" max="2564" width="9.453125" style="455" customWidth="1"/>
    <col min="2565" max="2566" width="8.90625" style="455" customWidth="1"/>
    <col min="2567" max="2567" width="9.54296875" style="455"/>
    <col min="2568" max="2568" width="8.90625" style="455" customWidth="1"/>
    <col min="2569" max="2569" width="10.453125" style="455" customWidth="1"/>
    <col min="2570" max="2571" width="9.54296875" style="455"/>
    <col min="2572" max="2572" width="10.36328125" style="455" customWidth="1"/>
    <col min="2573" max="2575" width="9.54296875" style="455"/>
    <col min="2576" max="2576" width="9.81640625" style="455" customWidth="1"/>
    <col min="2577" max="2816" width="9.54296875" style="455"/>
    <col min="2817" max="2817" width="18.1796875" style="455" customWidth="1"/>
    <col min="2818" max="2818" width="12.54296875" style="455" customWidth="1"/>
    <col min="2819" max="2819" width="9.08984375" style="455" customWidth="1"/>
    <col min="2820" max="2820" width="9.453125" style="455" customWidth="1"/>
    <col min="2821" max="2822" width="8.90625" style="455" customWidth="1"/>
    <col min="2823" max="2823" width="9.54296875" style="455"/>
    <col min="2824" max="2824" width="8.90625" style="455" customWidth="1"/>
    <col min="2825" max="2825" width="10.453125" style="455" customWidth="1"/>
    <col min="2826" max="2827" width="9.54296875" style="455"/>
    <col min="2828" max="2828" width="10.36328125" style="455" customWidth="1"/>
    <col min="2829" max="2831" width="9.54296875" style="455"/>
    <col min="2832" max="2832" width="9.81640625" style="455" customWidth="1"/>
    <col min="2833" max="3072" width="9.54296875" style="455"/>
    <col min="3073" max="3073" width="18.1796875" style="455" customWidth="1"/>
    <col min="3074" max="3074" width="12.54296875" style="455" customWidth="1"/>
    <col min="3075" max="3075" width="9.08984375" style="455" customWidth="1"/>
    <col min="3076" max="3076" width="9.453125" style="455" customWidth="1"/>
    <col min="3077" max="3078" width="8.90625" style="455" customWidth="1"/>
    <col min="3079" max="3079" width="9.54296875" style="455"/>
    <col min="3080" max="3080" width="8.90625" style="455" customWidth="1"/>
    <col min="3081" max="3081" width="10.453125" style="455" customWidth="1"/>
    <col min="3082" max="3083" width="9.54296875" style="455"/>
    <col min="3084" max="3084" width="10.36328125" style="455" customWidth="1"/>
    <col min="3085" max="3087" width="9.54296875" style="455"/>
    <col min="3088" max="3088" width="9.81640625" style="455" customWidth="1"/>
    <col min="3089" max="3328" width="9.54296875" style="455"/>
    <col min="3329" max="3329" width="18.1796875" style="455" customWidth="1"/>
    <col min="3330" max="3330" width="12.54296875" style="455" customWidth="1"/>
    <col min="3331" max="3331" width="9.08984375" style="455" customWidth="1"/>
    <col min="3332" max="3332" width="9.453125" style="455" customWidth="1"/>
    <col min="3333" max="3334" width="8.90625" style="455" customWidth="1"/>
    <col min="3335" max="3335" width="9.54296875" style="455"/>
    <col min="3336" max="3336" width="8.90625" style="455" customWidth="1"/>
    <col min="3337" max="3337" width="10.453125" style="455" customWidth="1"/>
    <col min="3338" max="3339" width="9.54296875" style="455"/>
    <col min="3340" max="3340" width="10.36328125" style="455" customWidth="1"/>
    <col min="3341" max="3343" width="9.54296875" style="455"/>
    <col min="3344" max="3344" width="9.81640625" style="455" customWidth="1"/>
    <col min="3345" max="3584" width="9.54296875" style="455"/>
    <col min="3585" max="3585" width="18.1796875" style="455" customWidth="1"/>
    <col min="3586" max="3586" width="12.54296875" style="455" customWidth="1"/>
    <col min="3587" max="3587" width="9.08984375" style="455" customWidth="1"/>
    <col min="3588" max="3588" width="9.453125" style="455" customWidth="1"/>
    <col min="3589" max="3590" width="8.90625" style="455" customWidth="1"/>
    <col min="3591" max="3591" width="9.54296875" style="455"/>
    <col min="3592" max="3592" width="8.90625" style="455" customWidth="1"/>
    <col min="3593" max="3593" width="10.453125" style="455" customWidth="1"/>
    <col min="3594" max="3595" width="9.54296875" style="455"/>
    <col min="3596" max="3596" width="10.36328125" style="455" customWidth="1"/>
    <col min="3597" max="3599" width="9.54296875" style="455"/>
    <col min="3600" max="3600" width="9.81640625" style="455" customWidth="1"/>
    <col min="3601" max="3840" width="9.54296875" style="455"/>
    <col min="3841" max="3841" width="18.1796875" style="455" customWidth="1"/>
    <col min="3842" max="3842" width="12.54296875" style="455" customWidth="1"/>
    <col min="3843" max="3843" width="9.08984375" style="455" customWidth="1"/>
    <col min="3844" max="3844" width="9.453125" style="455" customWidth="1"/>
    <col min="3845" max="3846" width="8.90625" style="455" customWidth="1"/>
    <col min="3847" max="3847" width="9.54296875" style="455"/>
    <col min="3848" max="3848" width="8.90625" style="455" customWidth="1"/>
    <col min="3849" max="3849" width="10.453125" style="455" customWidth="1"/>
    <col min="3850" max="3851" width="9.54296875" style="455"/>
    <col min="3852" max="3852" width="10.36328125" style="455" customWidth="1"/>
    <col min="3853" max="3855" width="9.54296875" style="455"/>
    <col min="3856" max="3856" width="9.81640625" style="455" customWidth="1"/>
    <col min="3857" max="4096" width="9.54296875" style="455"/>
    <col min="4097" max="4097" width="18.1796875" style="455" customWidth="1"/>
    <col min="4098" max="4098" width="12.54296875" style="455" customWidth="1"/>
    <col min="4099" max="4099" width="9.08984375" style="455" customWidth="1"/>
    <col min="4100" max="4100" width="9.453125" style="455" customWidth="1"/>
    <col min="4101" max="4102" width="8.90625" style="455" customWidth="1"/>
    <col min="4103" max="4103" width="9.54296875" style="455"/>
    <col min="4104" max="4104" width="8.90625" style="455" customWidth="1"/>
    <col min="4105" max="4105" width="10.453125" style="455" customWidth="1"/>
    <col min="4106" max="4107" width="9.54296875" style="455"/>
    <col min="4108" max="4108" width="10.36328125" style="455" customWidth="1"/>
    <col min="4109" max="4111" width="9.54296875" style="455"/>
    <col min="4112" max="4112" width="9.81640625" style="455" customWidth="1"/>
    <col min="4113" max="4352" width="9.54296875" style="455"/>
    <col min="4353" max="4353" width="18.1796875" style="455" customWidth="1"/>
    <col min="4354" max="4354" width="12.54296875" style="455" customWidth="1"/>
    <col min="4355" max="4355" width="9.08984375" style="455" customWidth="1"/>
    <col min="4356" max="4356" width="9.453125" style="455" customWidth="1"/>
    <col min="4357" max="4358" width="8.90625" style="455" customWidth="1"/>
    <col min="4359" max="4359" width="9.54296875" style="455"/>
    <col min="4360" max="4360" width="8.90625" style="455" customWidth="1"/>
    <col min="4361" max="4361" width="10.453125" style="455" customWidth="1"/>
    <col min="4362" max="4363" width="9.54296875" style="455"/>
    <col min="4364" max="4364" width="10.36328125" style="455" customWidth="1"/>
    <col min="4365" max="4367" width="9.54296875" style="455"/>
    <col min="4368" max="4368" width="9.81640625" style="455" customWidth="1"/>
    <col min="4369" max="4608" width="9.54296875" style="455"/>
    <col min="4609" max="4609" width="18.1796875" style="455" customWidth="1"/>
    <col min="4610" max="4610" width="12.54296875" style="455" customWidth="1"/>
    <col min="4611" max="4611" width="9.08984375" style="455" customWidth="1"/>
    <col min="4612" max="4612" width="9.453125" style="455" customWidth="1"/>
    <col min="4613" max="4614" width="8.90625" style="455" customWidth="1"/>
    <col min="4615" max="4615" width="9.54296875" style="455"/>
    <col min="4616" max="4616" width="8.90625" style="455" customWidth="1"/>
    <col min="4617" max="4617" width="10.453125" style="455" customWidth="1"/>
    <col min="4618" max="4619" width="9.54296875" style="455"/>
    <col min="4620" max="4620" width="10.36328125" style="455" customWidth="1"/>
    <col min="4621" max="4623" width="9.54296875" style="455"/>
    <col min="4624" max="4624" width="9.81640625" style="455" customWidth="1"/>
    <col min="4625" max="4864" width="9.54296875" style="455"/>
    <col min="4865" max="4865" width="18.1796875" style="455" customWidth="1"/>
    <col min="4866" max="4866" width="12.54296875" style="455" customWidth="1"/>
    <col min="4867" max="4867" width="9.08984375" style="455" customWidth="1"/>
    <col min="4868" max="4868" width="9.453125" style="455" customWidth="1"/>
    <col min="4869" max="4870" width="8.90625" style="455" customWidth="1"/>
    <col min="4871" max="4871" width="9.54296875" style="455"/>
    <col min="4872" max="4872" width="8.90625" style="455" customWidth="1"/>
    <col min="4873" max="4873" width="10.453125" style="455" customWidth="1"/>
    <col min="4874" max="4875" width="9.54296875" style="455"/>
    <col min="4876" max="4876" width="10.36328125" style="455" customWidth="1"/>
    <col min="4877" max="4879" width="9.54296875" style="455"/>
    <col min="4880" max="4880" width="9.81640625" style="455" customWidth="1"/>
    <col min="4881" max="5120" width="9.54296875" style="455"/>
    <col min="5121" max="5121" width="18.1796875" style="455" customWidth="1"/>
    <col min="5122" max="5122" width="12.54296875" style="455" customWidth="1"/>
    <col min="5123" max="5123" width="9.08984375" style="455" customWidth="1"/>
    <col min="5124" max="5124" width="9.453125" style="455" customWidth="1"/>
    <col min="5125" max="5126" width="8.90625" style="455" customWidth="1"/>
    <col min="5127" max="5127" width="9.54296875" style="455"/>
    <col min="5128" max="5128" width="8.90625" style="455" customWidth="1"/>
    <col min="5129" max="5129" width="10.453125" style="455" customWidth="1"/>
    <col min="5130" max="5131" width="9.54296875" style="455"/>
    <col min="5132" max="5132" width="10.36328125" style="455" customWidth="1"/>
    <col min="5133" max="5135" width="9.54296875" style="455"/>
    <col min="5136" max="5136" width="9.81640625" style="455" customWidth="1"/>
    <col min="5137" max="5376" width="9.54296875" style="455"/>
    <col min="5377" max="5377" width="18.1796875" style="455" customWidth="1"/>
    <col min="5378" max="5378" width="12.54296875" style="455" customWidth="1"/>
    <col min="5379" max="5379" width="9.08984375" style="455" customWidth="1"/>
    <col min="5380" max="5380" width="9.453125" style="455" customWidth="1"/>
    <col min="5381" max="5382" width="8.90625" style="455" customWidth="1"/>
    <col min="5383" max="5383" width="9.54296875" style="455"/>
    <col min="5384" max="5384" width="8.90625" style="455" customWidth="1"/>
    <col min="5385" max="5385" width="10.453125" style="455" customWidth="1"/>
    <col min="5386" max="5387" width="9.54296875" style="455"/>
    <col min="5388" max="5388" width="10.36328125" style="455" customWidth="1"/>
    <col min="5389" max="5391" width="9.54296875" style="455"/>
    <col min="5392" max="5392" width="9.81640625" style="455" customWidth="1"/>
    <col min="5393" max="5632" width="9.54296875" style="455"/>
    <col min="5633" max="5633" width="18.1796875" style="455" customWidth="1"/>
    <col min="5634" max="5634" width="12.54296875" style="455" customWidth="1"/>
    <col min="5635" max="5635" width="9.08984375" style="455" customWidth="1"/>
    <col min="5636" max="5636" width="9.453125" style="455" customWidth="1"/>
    <col min="5637" max="5638" width="8.90625" style="455" customWidth="1"/>
    <col min="5639" max="5639" width="9.54296875" style="455"/>
    <col min="5640" max="5640" width="8.90625" style="455" customWidth="1"/>
    <col min="5641" max="5641" width="10.453125" style="455" customWidth="1"/>
    <col min="5642" max="5643" width="9.54296875" style="455"/>
    <col min="5644" max="5644" width="10.36328125" style="455" customWidth="1"/>
    <col min="5645" max="5647" width="9.54296875" style="455"/>
    <col min="5648" max="5648" width="9.81640625" style="455" customWidth="1"/>
    <col min="5649" max="5888" width="9.54296875" style="455"/>
    <col min="5889" max="5889" width="18.1796875" style="455" customWidth="1"/>
    <col min="5890" max="5890" width="12.54296875" style="455" customWidth="1"/>
    <col min="5891" max="5891" width="9.08984375" style="455" customWidth="1"/>
    <col min="5892" max="5892" width="9.453125" style="455" customWidth="1"/>
    <col min="5893" max="5894" width="8.90625" style="455" customWidth="1"/>
    <col min="5895" max="5895" width="9.54296875" style="455"/>
    <col min="5896" max="5896" width="8.90625" style="455" customWidth="1"/>
    <col min="5897" max="5897" width="10.453125" style="455" customWidth="1"/>
    <col min="5898" max="5899" width="9.54296875" style="455"/>
    <col min="5900" max="5900" width="10.36328125" style="455" customWidth="1"/>
    <col min="5901" max="5903" width="9.54296875" style="455"/>
    <col min="5904" max="5904" width="9.81640625" style="455" customWidth="1"/>
    <col min="5905" max="6144" width="9.54296875" style="455"/>
    <col min="6145" max="6145" width="18.1796875" style="455" customWidth="1"/>
    <col min="6146" max="6146" width="12.54296875" style="455" customWidth="1"/>
    <col min="6147" max="6147" width="9.08984375" style="455" customWidth="1"/>
    <col min="6148" max="6148" width="9.453125" style="455" customWidth="1"/>
    <col min="6149" max="6150" width="8.90625" style="455" customWidth="1"/>
    <col min="6151" max="6151" width="9.54296875" style="455"/>
    <col min="6152" max="6152" width="8.90625" style="455" customWidth="1"/>
    <col min="6153" max="6153" width="10.453125" style="455" customWidth="1"/>
    <col min="6154" max="6155" width="9.54296875" style="455"/>
    <col min="6156" max="6156" width="10.36328125" style="455" customWidth="1"/>
    <col min="6157" max="6159" width="9.54296875" style="455"/>
    <col min="6160" max="6160" width="9.81640625" style="455" customWidth="1"/>
    <col min="6161" max="6400" width="9.54296875" style="455"/>
    <col min="6401" max="6401" width="18.1796875" style="455" customWidth="1"/>
    <col min="6402" max="6402" width="12.54296875" style="455" customWidth="1"/>
    <col min="6403" max="6403" width="9.08984375" style="455" customWidth="1"/>
    <col min="6404" max="6404" width="9.453125" style="455" customWidth="1"/>
    <col min="6405" max="6406" width="8.90625" style="455" customWidth="1"/>
    <col min="6407" max="6407" width="9.54296875" style="455"/>
    <col min="6408" max="6408" width="8.90625" style="455" customWidth="1"/>
    <col min="6409" max="6409" width="10.453125" style="455" customWidth="1"/>
    <col min="6410" max="6411" width="9.54296875" style="455"/>
    <col min="6412" max="6412" width="10.36328125" style="455" customWidth="1"/>
    <col min="6413" max="6415" width="9.54296875" style="455"/>
    <col min="6416" max="6416" width="9.81640625" style="455" customWidth="1"/>
    <col min="6417" max="6656" width="9.54296875" style="455"/>
    <col min="6657" max="6657" width="18.1796875" style="455" customWidth="1"/>
    <col min="6658" max="6658" width="12.54296875" style="455" customWidth="1"/>
    <col min="6659" max="6659" width="9.08984375" style="455" customWidth="1"/>
    <col min="6660" max="6660" width="9.453125" style="455" customWidth="1"/>
    <col min="6661" max="6662" width="8.90625" style="455" customWidth="1"/>
    <col min="6663" max="6663" width="9.54296875" style="455"/>
    <col min="6664" max="6664" width="8.90625" style="455" customWidth="1"/>
    <col min="6665" max="6665" width="10.453125" style="455" customWidth="1"/>
    <col min="6666" max="6667" width="9.54296875" style="455"/>
    <col min="6668" max="6668" width="10.36328125" style="455" customWidth="1"/>
    <col min="6669" max="6671" width="9.54296875" style="455"/>
    <col min="6672" max="6672" width="9.81640625" style="455" customWidth="1"/>
    <col min="6673" max="6912" width="9.54296875" style="455"/>
    <col min="6913" max="6913" width="18.1796875" style="455" customWidth="1"/>
    <col min="6914" max="6914" width="12.54296875" style="455" customWidth="1"/>
    <col min="6915" max="6915" width="9.08984375" style="455" customWidth="1"/>
    <col min="6916" max="6916" width="9.453125" style="455" customWidth="1"/>
    <col min="6917" max="6918" width="8.90625" style="455" customWidth="1"/>
    <col min="6919" max="6919" width="9.54296875" style="455"/>
    <col min="6920" max="6920" width="8.90625" style="455" customWidth="1"/>
    <col min="6921" max="6921" width="10.453125" style="455" customWidth="1"/>
    <col min="6922" max="6923" width="9.54296875" style="455"/>
    <col min="6924" max="6924" width="10.36328125" style="455" customWidth="1"/>
    <col min="6925" max="6927" width="9.54296875" style="455"/>
    <col min="6928" max="6928" width="9.81640625" style="455" customWidth="1"/>
    <col min="6929" max="7168" width="9.54296875" style="455"/>
    <col min="7169" max="7169" width="18.1796875" style="455" customWidth="1"/>
    <col min="7170" max="7170" width="12.54296875" style="455" customWidth="1"/>
    <col min="7171" max="7171" width="9.08984375" style="455" customWidth="1"/>
    <col min="7172" max="7172" width="9.453125" style="455" customWidth="1"/>
    <col min="7173" max="7174" width="8.90625" style="455" customWidth="1"/>
    <col min="7175" max="7175" width="9.54296875" style="455"/>
    <col min="7176" max="7176" width="8.90625" style="455" customWidth="1"/>
    <col min="7177" max="7177" width="10.453125" style="455" customWidth="1"/>
    <col min="7178" max="7179" width="9.54296875" style="455"/>
    <col min="7180" max="7180" width="10.36328125" style="455" customWidth="1"/>
    <col min="7181" max="7183" width="9.54296875" style="455"/>
    <col min="7184" max="7184" width="9.81640625" style="455" customWidth="1"/>
    <col min="7185" max="7424" width="9.54296875" style="455"/>
    <col min="7425" max="7425" width="18.1796875" style="455" customWidth="1"/>
    <col min="7426" max="7426" width="12.54296875" style="455" customWidth="1"/>
    <col min="7427" max="7427" width="9.08984375" style="455" customWidth="1"/>
    <col min="7428" max="7428" width="9.453125" style="455" customWidth="1"/>
    <col min="7429" max="7430" width="8.90625" style="455" customWidth="1"/>
    <col min="7431" max="7431" width="9.54296875" style="455"/>
    <col min="7432" max="7432" width="8.90625" style="455" customWidth="1"/>
    <col min="7433" max="7433" width="10.453125" style="455" customWidth="1"/>
    <col min="7434" max="7435" width="9.54296875" style="455"/>
    <col min="7436" max="7436" width="10.36328125" style="455" customWidth="1"/>
    <col min="7437" max="7439" width="9.54296875" style="455"/>
    <col min="7440" max="7440" width="9.81640625" style="455" customWidth="1"/>
    <col min="7441" max="7680" width="9.54296875" style="455"/>
    <col min="7681" max="7681" width="18.1796875" style="455" customWidth="1"/>
    <col min="7682" max="7682" width="12.54296875" style="455" customWidth="1"/>
    <col min="7683" max="7683" width="9.08984375" style="455" customWidth="1"/>
    <col min="7684" max="7684" width="9.453125" style="455" customWidth="1"/>
    <col min="7685" max="7686" width="8.90625" style="455" customWidth="1"/>
    <col min="7687" max="7687" width="9.54296875" style="455"/>
    <col min="7688" max="7688" width="8.90625" style="455" customWidth="1"/>
    <col min="7689" max="7689" width="10.453125" style="455" customWidth="1"/>
    <col min="7690" max="7691" width="9.54296875" style="455"/>
    <col min="7692" max="7692" width="10.36328125" style="455" customWidth="1"/>
    <col min="7693" max="7695" width="9.54296875" style="455"/>
    <col min="7696" max="7696" width="9.81640625" style="455" customWidth="1"/>
    <col min="7697" max="7936" width="9.54296875" style="455"/>
    <col min="7937" max="7937" width="18.1796875" style="455" customWidth="1"/>
    <col min="7938" max="7938" width="12.54296875" style="455" customWidth="1"/>
    <col min="7939" max="7939" width="9.08984375" style="455" customWidth="1"/>
    <col min="7940" max="7940" width="9.453125" style="455" customWidth="1"/>
    <col min="7941" max="7942" width="8.90625" style="455" customWidth="1"/>
    <col min="7943" max="7943" width="9.54296875" style="455"/>
    <col min="7944" max="7944" width="8.90625" style="455" customWidth="1"/>
    <col min="7945" max="7945" width="10.453125" style="455" customWidth="1"/>
    <col min="7946" max="7947" width="9.54296875" style="455"/>
    <col min="7948" max="7948" width="10.36328125" style="455" customWidth="1"/>
    <col min="7949" max="7951" width="9.54296875" style="455"/>
    <col min="7952" max="7952" width="9.81640625" style="455" customWidth="1"/>
    <col min="7953" max="8192" width="9.54296875" style="455"/>
    <col min="8193" max="8193" width="18.1796875" style="455" customWidth="1"/>
    <col min="8194" max="8194" width="12.54296875" style="455" customWidth="1"/>
    <col min="8195" max="8195" width="9.08984375" style="455" customWidth="1"/>
    <col min="8196" max="8196" width="9.453125" style="455" customWidth="1"/>
    <col min="8197" max="8198" width="8.90625" style="455" customWidth="1"/>
    <col min="8199" max="8199" width="9.54296875" style="455"/>
    <col min="8200" max="8200" width="8.90625" style="455" customWidth="1"/>
    <col min="8201" max="8201" width="10.453125" style="455" customWidth="1"/>
    <col min="8202" max="8203" width="9.54296875" style="455"/>
    <col min="8204" max="8204" width="10.36328125" style="455" customWidth="1"/>
    <col min="8205" max="8207" width="9.54296875" style="455"/>
    <col min="8208" max="8208" width="9.81640625" style="455" customWidth="1"/>
    <col min="8209" max="8448" width="9.54296875" style="455"/>
    <col min="8449" max="8449" width="18.1796875" style="455" customWidth="1"/>
    <col min="8450" max="8450" width="12.54296875" style="455" customWidth="1"/>
    <col min="8451" max="8451" width="9.08984375" style="455" customWidth="1"/>
    <col min="8452" max="8452" width="9.453125" style="455" customWidth="1"/>
    <col min="8453" max="8454" width="8.90625" style="455" customWidth="1"/>
    <col min="8455" max="8455" width="9.54296875" style="455"/>
    <col min="8456" max="8456" width="8.90625" style="455" customWidth="1"/>
    <col min="8457" max="8457" width="10.453125" style="455" customWidth="1"/>
    <col min="8458" max="8459" width="9.54296875" style="455"/>
    <col min="8460" max="8460" width="10.36328125" style="455" customWidth="1"/>
    <col min="8461" max="8463" width="9.54296875" style="455"/>
    <col min="8464" max="8464" width="9.81640625" style="455" customWidth="1"/>
    <col min="8465" max="8704" width="9.54296875" style="455"/>
    <col min="8705" max="8705" width="18.1796875" style="455" customWidth="1"/>
    <col min="8706" max="8706" width="12.54296875" style="455" customWidth="1"/>
    <col min="8707" max="8707" width="9.08984375" style="455" customWidth="1"/>
    <col min="8708" max="8708" width="9.453125" style="455" customWidth="1"/>
    <col min="8709" max="8710" width="8.90625" style="455" customWidth="1"/>
    <col min="8711" max="8711" width="9.54296875" style="455"/>
    <col min="8712" max="8712" width="8.90625" style="455" customWidth="1"/>
    <col min="8713" max="8713" width="10.453125" style="455" customWidth="1"/>
    <col min="8714" max="8715" width="9.54296875" style="455"/>
    <col min="8716" max="8716" width="10.36328125" style="455" customWidth="1"/>
    <col min="8717" max="8719" width="9.54296875" style="455"/>
    <col min="8720" max="8720" width="9.81640625" style="455" customWidth="1"/>
    <col min="8721" max="8960" width="9.54296875" style="455"/>
    <col min="8961" max="8961" width="18.1796875" style="455" customWidth="1"/>
    <col min="8962" max="8962" width="12.54296875" style="455" customWidth="1"/>
    <col min="8963" max="8963" width="9.08984375" style="455" customWidth="1"/>
    <col min="8964" max="8964" width="9.453125" style="455" customWidth="1"/>
    <col min="8965" max="8966" width="8.90625" style="455" customWidth="1"/>
    <col min="8967" max="8967" width="9.54296875" style="455"/>
    <col min="8968" max="8968" width="8.90625" style="455" customWidth="1"/>
    <col min="8969" max="8969" width="10.453125" style="455" customWidth="1"/>
    <col min="8970" max="8971" width="9.54296875" style="455"/>
    <col min="8972" max="8972" width="10.36328125" style="455" customWidth="1"/>
    <col min="8973" max="8975" width="9.54296875" style="455"/>
    <col min="8976" max="8976" width="9.81640625" style="455" customWidth="1"/>
    <col min="8977" max="9216" width="9.54296875" style="455"/>
    <col min="9217" max="9217" width="18.1796875" style="455" customWidth="1"/>
    <col min="9218" max="9218" width="12.54296875" style="455" customWidth="1"/>
    <col min="9219" max="9219" width="9.08984375" style="455" customWidth="1"/>
    <col min="9220" max="9220" width="9.453125" style="455" customWidth="1"/>
    <col min="9221" max="9222" width="8.90625" style="455" customWidth="1"/>
    <col min="9223" max="9223" width="9.54296875" style="455"/>
    <col min="9224" max="9224" width="8.90625" style="455" customWidth="1"/>
    <col min="9225" max="9225" width="10.453125" style="455" customWidth="1"/>
    <col min="9226" max="9227" width="9.54296875" style="455"/>
    <col min="9228" max="9228" width="10.36328125" style="455" customWidth="1"/>
    <col min="9229" max="9231" width="9.54296875" style="455"/>
    <col min="9232" max="9232" width="9.81640625" style="455" customWidth="1"/>
    <col min="9233" max="9472" width="9.54296875" style="455"/>
    <col min="9473" max="9473" width="18.1796875" style="455" customWidth="1"/>
    <col min="9474" max="9474" width="12.54296875" style="455" customWidth="1"/>
    <col min="9475" max="9475" width="9.08984375" style="455" customWidth="1"/>
    <col min="9476" max="9476" width="9.453125" style="455" customWidth="1"/>
    <col min="9477" max="9478" width="8.90625" style="455" customWidth="1"/>
    <col min="9479" max="9479" width="9.54296875" style="455"/>
    <col min="9480" max="9480" width="8.90625" style="455" customWidth="1"/>
    <col min="9481" max="9481" width="10.453125" style="455" customWidth="1"/>
    <col min="9482" max="9483" width="9.54296875" style="455"/>
    <col min="9484" max="9484" width="10.36328125" style="455" customWidth="1"/>
    <col min="9485" max="9487" width="9.54296875" style="455"/>
    <col min="9488" max="9488" width="9.81640625" style="455" customWidth="1"/>
    <col min="9489" max="9728" width="9.54296875" style="455"/>
    <col min="9729" max="9729" width="18.1796875" style="455" customWidth="1"/>
    <col min="9730" max="9730" width="12.54296875" style="455" customWidth="1"/>
    <col min="9731" max="9731" width="9.08984375" style="455" customWidth="1"/>
    <col min="9732" max="9732" width="9.453125" style="455" customWidth="1"/>
    <col min="9733" max="9734" width="8.90625" style="455" customWidth="1"/>
    <col min="9735" max="9735" width="9.54296875" style="455"/>
    <col min="9736" max="9736" width="8.90625" style="455" customWidth="1"/>
    <col min="9737" max="9737" width="10.453125" style="455" customWidth="1"/>
    <col min="9738" max="9739" width="9.54296875" style="455"/>
    <col min="9740" max="9740" width="10.36328125" style="455" customWidth="1"/>
    <col min="9741" max="9743" width="9.54296875" style="455"/>
    <col min="9744" max="9744" width="9.81640625" style="455" customWidth="1"/>
    <col min="9745" max="9984" width="9.54296875" style="455"/>
    <col min="9985" max="9985" width="18.1796875" style="455" customWidth="1"/>
    <col min="9986" max="9986" width="12.54296875" style="455" customWidth="1"/>
    <col min="9987" max="9987" width="9.08984375" style="455" customWidth="1"/>
    <col min="9988" max="9988" width="9.453125" style="455" customWidth="1"/>
    <col min="9989" max="9990" width="8.90625" style="455" customWidth="1"/>
    <col min="9991" max="9991" width="9.54296875" style="455"/>
    <col min="9992" max="9992" width="8.90625" style="455" customWidth="1"/>
    <col min="9993" max="9993" width="10.453125" style="455" customWidth="1"/>
    <col min="9994" max="9995" width="9.54296875" style="455"/>
    <col min="9996" max="9996" width="10.36328125" style="455" customWidth="1"/>
    <col min="9997" max="9999" width="9.54296875" style="455"/>
    <col min="10000" max="10000" width="9.81640625" style="455" customWidth="1"/>
    <col min="10001" max="10240" width="9.54296875" style="455"/>
    <col min="10241" max="10241" width="18.1796875" style="455" customWidth="1"/>
    <col min="10242" max="10242" width="12.54296875" style="455" customWidth="1"/>
    <col min="10243" max="10243" width="9.08984375" style="455" customWidth="1"/>
    <col min="10244" max="10244" width="9.453125" style="455" customWidth="1"/>
    <col min="10245" max="10246" width="8.90625" style="455" customWidth="1"/>
    <col min="10247" max="10247" width="9.54296875" style="455"/>
    <col min="10248" max="10248" width="8.90625" style="455" customWidth="1"/>
    <col min="10249" max="10249" width="10.453125" style="455" customWidth="1"/>
    <col min="10250" max="10251" width="9.54296875" style="455"/>
    <col min="10252" max="10252" width="10.36328125" style="455" customWidth="1"/>
    <col min="10253" max="10255" width="9.54296875" style="455"/>
    <col min="10256" max="10256" width="9.81640625" style="455" customWidth="1"/>
    <col min="10257" max="10496" width="9.54296875" style="455"/>
    <col min="10497" max="10497" width="18.1796875" style="455" customWidth="1"/>
    <col min="10498" max="10498" width="12.54296875" style="455" customWidth="1"/>
    <col min="10499" max="10499" width="9.08984375" style="455" customWidth="1"/>
    <col min="10500" max="10500" width="9.453125" style="455" customWidth="1"/>
    <col min="10501" max="10502" width="8.90625" style="455" customWidth="1"/>
    <col min="10503" max="10503" width="9.54296875" style="455"/>
    <col min="10504" max="10504" width="8.90625" style="455" customWidth="1"/>
    <col min="10505" max="10505" width="10.453125" style="455" customWidth="1"/>
    <col min="10506" max="10507" width="9.54296875" style="455"/>
    <col min="10508" max="10508" width="10.36328125" style="455" customWidth="1"/>
    <col min="10509" max="10511" width="9.54296875" style="455"/>
    <col min="10512" max="10512" width="9.81640625" style="455" customWidth="1"/>
    <col min="10513" max="10752" width="9.54296875" style="455"/>
    <col min="10753" max="10753" width="18.1796875" style="455" customWidth="1"/>
    <col min="10754" max="10754" width="12.54296875" style="455" customWidth="1"/>
    <col min="10755" max="10755" width="9.08984375" style="455" customWidth="1"/>
    <col min="10756" max="10756" width="9.453125" style="455" customWidth="1"/>
    <col min="10757" max="10758" width="8.90625" style="455" customWidth="1"/>
    <col min="10759" max="10759" width="9.54296875" style="455"/>
    <col min="10760" max="10760" width="8.90625" style="455" customWidth="1"/>
    <col min="10761" max="10761" width="10.453125" style="455" customWidth="1"/>
    <col min="10762" max="10763" width="9.54296875" style="455"/>
    <col min="10764" max="10764" width="10.36328125" style="455" customWidth="1"/>
    <col min="10765" max="10767" width="9.54296875" style="455"/>
    <col min="10768" max="10768" width="9.81640625" style="455" customWidth="1"/>
    <col min="10769" max="11008" width="9.54296875" style="455"/>
    <col min="11009" max="11009" width="18.1796875" style="455" customWidth="1"/>
    <col min="11010" max="11010" width="12.54296875" style="455" customWidth="1"/>
    <col min="11011" max="11011" width="9.08984375" style="455" customWidth="1"/>
    <col min="11012" max="11012" width="9.453125" style="455" customWidth="1"/>
    <col min="11013" max="11014" width="8.90625" style="455" customWidth="1"/>
    <col min="11015" max="11015" width="9.54296875" style="455"/>
    <col min="11016" max="11016" width="8.90625" style="455" customWidth="1"/>
    <col min="11017" max="11017" width="10.453125" style="455" customWidth="1"/>
    <col min="11018" max="11019" width="9.54296875" style="455"/>
    <col min="11020" max="11020" width="10.36328125" style="455" customWidth="1"/>
    <col min="11021" max="11023" width="9.54296875" style="455"/>
    <col min="11024" max="11024" width="9.81640625" style="455" customWidth="1"/>
    <col min="11025" max="11264" width="9.54296875" style="455"/>
    <col min="11265" max="11265" width="18.1796875" style="455" customWidth="1"/>
    <col min="11266" max="11266" width="12.54296875" style="455" customWidth="1"/>
    <col min="11267" max="11267" width="9.08984375" style="455" customWidth="1"/>
    <col min="11268" max="11268" width="9.453125" style="455" customWidth="1"/>
    <col min="11269" max="11270" width="8.90625" style="455" customWidth="1"/>
    <col min="11271" max="11271" width="9.54296875" style="455"/>
    <col min="11272" max="11272" width="8.90625" style="455" customWidth="1"/>
    <col min="11273" max="11273" width="10.453125" style="455" customWidth="1"/>
    <col min="11274" max="11275" width="9.54296875" style="455"/>
    <col min="11276" max="11276" width="10.36328125" style="455" customWidth="1"/>
    <col min="11277" max="11279" width="9.54296875" style="455"/>
    <col min="11280" max="11280" width="9.81640625" style="455" customWidth="1"/>
    <col min="11281" max="11520" width="9.54296875" style="455"/>
    <col min="11521" max="11521" width="18.1796875" style="455" customWidth="1"/>
    <col min="11522" max="11522" width="12.54296875" style="455" customWidth="1"/>
    <col min="11523" max="11523" width="9.08984375" style="455" customWidth="1"/>
    <col min="11524" max="11524" width="9.453125" style="455" customWidth="1"/>
    <col min="11525" max="11526" width="8.90625" style="455" customWidth="1"/>
    <col min="11527" max="11527" width="9.54296875" style="455"/>
    <col min="11528" max="11528" width="8.90625" style="455" customWidth="1"/>
    <col min="11529" max="11529" width="10.453125" style="455" customWidth="1"/>
    <col min="11530" max="11531" width="9.54296875" style="455"/>
    <col min="11532" max="11532" width="10.36328125" style="455" customWidth="1"/>
    <col min="11533" max="11535" width="9.54296875" style="455"/>
    <col min="11536" max="11536" width="9.81640625" style="455" customWidth="1"/>
    <col min="11537" max="11776" width="9.54296875" style="455"/>
    <col min="11777" max="11777" width="18.1796875" style="455" customWidth="1"/>
    <col min="11778" max="11778" width="12.54296875" style="455" customWidth="1"/>
    <col min="11779" max="11779" width="9.08984375" style="455" customWidth="1"/>
    <col min="11780" max="11780" width="9.453125" style="455" customWidth="1"/>
    <col min="11781" max="11782" width="8.90625" style="455" customWidth="1"/>
    <col min="11783" max="11783" width="9.54296875" style="455"/>
    <col min="11784" max="11784" width="8.90625" style="455" customWidth="1"/>
    <col min="11785" max="11785" width="10.453125" style="455" customWidth="1"/>
    <col min="11786" max="11787" width="9.54296875" style="455"/>
    <col min="11788" max="11788" width="10.36328125" style="455" customWidth="1"/>
    <col min="11789" max="11791" width="9.54296875" style="455"/>
    <col min="11792" max="11792" width="9.81640625" style="455" customWidth="1"/>
    <col min="11793" max="12032" width="9.54296875" style="455"/>
    <col min="12033" max="12033" width="18.1796875" style="455" customWidth="1"/>
    <col min="12034" max="12034" width="12.54296875" style="455" customWidth="1"/>
    <col min="12035" max="12035" width="9.08984375" style="455" customWidth="1"/>
    <col min="12036" max="12036" width="9.453125" style="455" customWidth="1"/>
    <col min="12037" max="12038" width="8.90625" style="455" customWidth="1"/>
    <col min="12039" max="12039" width="9.54296875" style="455"/>
    <col min="12040" max="12040" width="8.90625" style="455" customWidth="1"/>
    <col min="12041" max="12041" width="10.453125" style="455" customWidth="1"/>
    <col min="12042" max="12043" width="9.54296875" style="455"/>
    <col min="12044" max="12044" width="10.36328125" style="455" customWidth="1"/>
    <col min="12045" max="12047" width="9.54296875" style="455"/>
    <col min="12048" max="12048" width="9.81640625" style="455" customWidth="1"/>
    <col min="12049" max="12288" width="9.54296875" style="455"/>
    <col min="12289" max="12289" width="18.1796875" style="455" customWidth="1"/>
    <col min="12290" max="12290" width="12.54296875" style="455" customWidth="1"/>
    <col min="12291" max="12291" width="9.08984375" style="455" customWidth="1"/>
    <col min="12292" max="12292" width="9.453125" style="455" customWidth="1"/>
    <col min="12293" max="12294" width="8.90625" style="455" customWidth="1"/>
    <col min="12295" max="12295" width="9.54296875" style="455"/>
    <col min="12296" max="12296" width="8.90625" style="455" customWidth="1"/>
    <col min="12297" max="12297" width="10.453125" style="455" customWidth="1"/>
    <col min="12298" max="12299" width="9.54296875" style="455"/>
    <col min="12300" max="12300" width="10.36328125" style="455" customWidth="1"/>
    <col min="12301" max="12303" width="9.54296875" style="455"/>
    <col min="12304" max="12304" width="9.81640625" style="455" customWidth="1"/>
    <col min="12305" max="12544" width="9.54296875" style="455"/>
    <col min="12545" max="12545" width="18.1796875" style="455" customWidth="1"/>
    <col min="12546" max="12546" width="12.54296875" style="455" customWidth="1"/>
    <col min="12547" max="12547" width="9.08984375" style="455" customWidth="1"/>
    <col min="12548" max="12548" width="9.453125" style="455" customWidth="1"/>
    <col min="12549" max="12550" width="8.90625" style="455" customWidth="1"/>
    <col min="12551" max="12551" width="9.54296875" style="455"/>
    <col min="12552" max="12552" width="8.90625" style="455" customWidth="1"/>
    <col min="12553" max="12553" width="10.453125" style="455" customWidth="1"/>
    <col min="12554" max="12555" width="9.54296875" style="455"/>
    <col min="12556" max="12556" width="10.36328125" style="455" customWidth="1"/>
    <col min="12557" max="12559" width="9.54296875" style="455"/>
    <col min="12560" max="12560" width="9.81640625" style="455" customWidth="1"/>
    <col min="12561" max="12800" width="9.54296875" style="455"/>
    <col min="12801" max="12801" width="18.1796875" style="455" customWidth="1"/>
    <col min="12802" max="12802" width="12.54296875" style="455" customWidth="1"/>
    <col min="12803" max="12803" width="9.08984375" style="455" customWidth="1"/>
    <col min="12804" max="12804" width="9.453125" style="455" customWidth="1"/>
    <col min="12805" max="12806" width="8.90625" style="455" customWidth="1"/>
    <col min="12807" max="12807" width="9.54296875" style="455"/>
    <col min="12808" max="12808" width="8.90625" style="455" customWidth="1"/>
    <col min="12809" max="12809" width="10.453125" style="455" customWidth="1"/>
    <col min="12810" max="12811" width="9.54296875" style="455"/>
    <col min="12812" max="12812" width="10.36328125" style="455" customWidth="1"/>
    <col min="12813" max="12815" width="9.54296875" style="455"/>
    <col min="12816" max="12816" width="9.81640625" style="455" customWidth="1"/>
    <col min="12817" max="13056" width="9.54296875" style="455"/>
    <col min="13057" max="13057" width="18.1796875" style="455" customWidth="1"/>
    <col min="13058" max="13058" width="12.54296875" style="455" customWidth="1"/>
    <col min="13059" max="13059" width="9.08984375" style="455" customWidth="1"/>
    <col min="13060" max="13060" width="9.453125" style="455" customWidth="1"/>
    <col min="13061" max="13062" width="8.90625" style="455" customWidth="1"/>
    <col min="13063" max="13063" width="9.54296875" style="455"/>
    <col min="13064" max="13064" width="8.90625" style="455" customWidth="1"/>
    <col min="13065" max="13065" width="10.453125" style="455" customWidth="1"/>
    <col min="13066" max="13067" width="9.54296875" style="455"/>
    <col min="13068" max="13068" width="10.36328125" style="455" customWidth="1"/>
    <col min="13069" max="13071" width="9.54296875" style="455"/>
    <col min="13072" max="13072" width="9.81640625" style="455" customWidth="1"/>
    <col min="13073" max="13312" width="9.54296875" style="455"/>
    <col min="13313" max="13313" width="18.1796875" style="455" customWidth="1"/>
    <col min="13314" max="13314" width="12.54296875" style="455" customWidth="1"/>
    <col min="13315" max="13315" width="9.08984375" style="455" customWidth="1"/>
    <col min="13316" max="13316" width="9.453125" style="455" customWidth="1"/>
    <col min="13317" max="13318" width="8.90625" style="455" customWidth="1"/>
    <col min="13319" max="13319" width="9.54296875" style="455"/>
    <col min="13320" max="13320" width="8.90625" style="455" customWidth="1"/>
    <col min="13321" max="13321" width="10.453125" style="455" customWidth="1"/>
    <col min="13322" max="13323" width="9.54296875" style="455"/>
    <col min="13324" max="13324" width="10.36328125" style="455" customWidth="1"/>
    <col min="13325" max="13327" width="9.54296875" style="455"/>
    <col min="13328" max="13328" width="9.81640625" style="455" customWidth="1"/>
    <col min="13329" max="13568" width="9.54296875" style="455"/>
    <col min="13569" max="13569" width="18.1796875" style="455" customWidth="1"/>
    <col min="13570" max="13570" width="12.54296875" style="455" customWidth="1"/>
    <col min="13571" max="13571" width="9.08984375" style="455" customWidth="1"/>
    <col min="13572" max="13572" width="9.453125" style="455" customWidth="1"/>
    <col min="13573" max="13574" width="8.90625" style="455" customWidth="1"/>
    <col min="13575" max="13575" width="9.54296875" style="455"/>
    <col min="13576" max="13576" width="8.90625" style="455" customWidth="1"/>
    <col min="13577" max="13577" width="10.453125" style="455" customWidth="1"/>
    <col min="13578" max="13579" width="9.54296875" style="455"/>
    <col min="13580" max="13580" width="10.36328125" style="455" customWidth="1"/>
    <col min="13581" max="13583" width="9.54296875" style="455"/>
    <col min="13584" max="13584" width="9.81640625" style="455" customWidth="1"/>
    <col min="13585" max="13824" width="9.54296875" style="455"/>
    <col min="13825" max="13825" width="18.1796875" style="455" customWidth="1"/>
    <col min="13826" max="13826" width="12.54296875" style="455" customWidth="1"/>
    <col min="13827" max="13827" width="9.08984375" style="455" customWidth="1"/>
    <col min="13828" max="13828" width="9.453125" style="455" customWidth="1"/>
    <col min="13829" max="13830" width="8.90625" style="455" customWidth="1"/>
    <col min="13831" max="13831" width="9.54296875" style="455"/>
    <col min="13832" max="13832" width="8.90625" style="455" customWidth="1"/>
    <col min="13833" max="13833" width="10.453125" style="455" customWidth="1"/>
    <col min="13834" max="13835" width="9.54296875" style="455"/>
    <col min="13836" max="13836" width="10.36328125" style="455" customWidth="1"/>
    <col min="13837" max="13839" width="9.54296875" style="455"/>
    <col min="13840" max="13840" width="9.81640625" style="455" customWidth="1"/>
    <col min="13841" max="14080" width="9.54296875" style="455"/>
    <col min="14081" max="14081" width="18.1796875" style="455" customWidth="1"/>
    <col min="14082" max="14082" width="12.54296875" style="455" customWidth="1"/>
    <col min="14083" max="14083" width="9.08984375" style="455" customWidth="1"/>
    <col min="14084" max="14084" width="9.453125" style="455" customWidth="1"/>
    <col min="14085" max="14086" width="8.90625" style="455" customWidth="1"/>
    <col min="14087" max="14087" width="9.54296875" style="455"/>
    <col min="14088" max="14088" width="8.90625" style="455" customWidth="1"/>
    <col min="14089" max="14089" width="10.453125" style="455" customWidth="1"/>
    <col min="14090" max="14091" width="9.54296875" style="455"/>
    <col min="14092" max="14092" width="10.36328125" style="455" customWidth="1"/>
    <col min="14093" max="14095" width="9.54296875" style="455"/>
    <col min="14096" max="14096" width="9.81640625" style="455" customWidth="1"/>
    <col min="14097" max="14336" width="9.54296875" style="455"/>
    <col min="14337" max="14337" width="18.1796875" style="455" customWidth="1"/>
    <col min="14338" max="14338" width="12.54296875" style="455" customWidth="1"/>
    <col min="14339" max="14339" width="9.08984375" style="455" customWidth="1"/>
    <col min="14340" max="14340" width="9.453125" style="455" customWidth="1"/>
    <col min="14341" max="14342" width="8.90625" style="455" customWidth="1"/>
    <col min="14343" max="14343" width="9.54296875" style="455"/>
    <col min="14344" max="14344" width="8.90625" style="455" customWidth="1"/>
    <col min="14345" max="14345" width="10.453125" style="455" customWidth="1"/>
    <col min="14346" max="14347" width="9.54296875" style="455"/>
    <col min="14348" max="14348" width="10.36328125" style="455" customWidth="1"/>
    <col min="14349" max="14351" width="9.54296875" style="455"/>
    <col min="14352" max="14352" width="9.81640625" style="455" customWidth="1"/>
    <col min="14353" max="14592" width="9.54296875" style="455"/>
    <col min="14593" max="14593" width="18.1796875" style="455" customWidth="1"/>
    <col min="14594" max="14594" width="12.54296875" style="455" customWidth="1"/>
    <col min="14595" max="14595" width="9.08984375" style="455" customWidth="1"/>
    <col min="14596" max="14596" width="9.453125" style="455" customWidth="1"/>
    <col min="14597" max="14598" width="8.90625" style="455" customWidth="1"/>
    <col min="14599" max="14599" width="9.54296875" style="455"/>
    <col min="14600" max="14600" width="8.90625" style="455" customWidth="1"/>
    <col min="14601" max="14601" width="10.453125" style="455" customWidth="1"/>
    <col min="14602" max="14603" width="9.54296875" style="455"/>
    <col min="14604" max="14604" width="10.36328125" style="455" customWidth="1"/>
    <col min="14605" max="14607" width="9.54296875" style="455"/>
    <col min="14608" max="14608" width="9.81640625" style="455" customWidth="1"/>
    <col min="14609" max="14848" width="9.54296875" style="455"/>
    <col min="14849" max="14849" width="18.1796875" style="455" customWidth="1"/>
    <col min="14850" max="14850" width="12.54296875" style="455" customWidth="1"/>
    <col min="14851" max="14851" width="9.08984375" style="455" customWidth="1"/>
    <col min="14852" max="14852" width="9.453125" style="455" customWidth="1"/>
    <col min="14853" max="14854" width="8.90625" style="455" customWidth="1"/>
    <col min="14855" max="14855" width="9.54296875" style="455"/>
    <col min="14856" max="14856" width="8.90625" style="455" customWidth="1"/>
    <col min="14857" max="14857" width="10.453125" style="455" customWidth="1"/>
    <col min="14858" max="14859" width="9.54296875" style="455"/>
    <col min="14860" max="14860" width="10.36328125" style="455" customWidth="1"/>
    <col min="14861" max="14863" width="9.54296875" style="455"/>
    <col min="14864" max="14864" width="9.81640625" style="455" customWidth="1"/>
    <col min="14865" max="15104" width="9.54296875" style="455"/>
    <col min="15105" max="15105" width="18.1796875" style="455" customWidth="1"/>
    <col min="15106" max="15106" width="12.54296875" style="455" customWidth="1"/>
    <col min="15107" max="15107" width="9.08984375" style="455" customWidth="1"/>
    <col min="15108" max="15108" width="9.453125" style="455" customWidth="1"/>
    <col min="15109" max="15110" width="8.90625" style="455" customWidth="1"/>
    <col min="15111" max="15111" width="9.54296875" style="455"/>
    <col min="15112" max="15112" width="8.90625" style="455" customWidth="1"/>
    <col min="15113" max="15113" width="10.453125" style="455" customWidth="1"/>
    <col min="15114" max="15115" width="9.54296875" style="455"/>
    <col min="15116" max="15116" width="10.36328125" style="455" customWidth="1"/>
    <col min="15117" max="15119" width="9.54296875" style="455"/>
    <col min="15120" max="15120" width="9.81640625" style="455" customWidth="1"/>
    <col min="15121" max="15360" width="9.54296875" style="455"/>
    <col min="15361" max="15361" width="18.1796875" style="455" customWidth="1"/>
    <col min="15362" max="15362" width="12.54296875" style="455" customWidth="1"/>
    <col min="15363" max="15363" width="9.08984375" style="455" customWidth="1"/>
    <col min="15364" max="15364" width="9.453125" style="455" customWidth="1"/>
    <col min="15365" max="15366" width="8.90625" style="455" customWidth="1"/>
    <col min="15367" max="15367" width="9.54296875" style="455"/>
    <col min="15368" max="15368" width="8.90625" style="455" customWidth="1"/>
    <col min="15369" max="15369" width="10.453125" style="455" customWidth="1"/>
    <col min="15370" max="15371" width="9.54296875" style="455"/>
    <col min="15372" max="15372" width="10.36328125" style="455" customWidth="1"/>
    <col min="15373" max="15375" width="9.54296875" style="455"/>
    <col min="15376" max="15376" width="9.81640625" style="455" customWidth="1"/>
    <col min="15377" max="15616" width="9.54296875" style="455"/>
    <col min="15617" max="15617" width="18.1796875" style="455" customWidth="1"/>
    <col min="15618" max="15618" width="12.54296875" style="455" customWidth="1"/>
    <col min="15619" max="15619" width="9.08984375" style="455" customWidth="1"/>
    <col min="15620" max="15620" width="9.453125" style="455" customWidth="1"/>
    <col min="15621" max="15622" width="8.90625" style="455" customWidth="1"/>
    <col min="15623" max="15623" width="9.54296875" style="455"/>
    <col min="15624" max="15624" width="8.90625" style="455" customWidth="1"/>
    <col min="15625" max="15625" width="10.453125" style="455" customWidth="1"/>
    <col min="15626" max="15627" width="9.54296875" style="455"/>
    <col min="15628" max="15628" width="10.36328125" style="455" customWidth="1"/>
    <col min="15629" max="15631" width="9.54296875" style="455"/>
    <col min="15632" max="15632" width="9.81640625" style="455" customWidth="1"/>
    <col min="15633" max="15872" width="9.54296875" style="455"/>
    <col min="15873" max="15873" width="18.1796875" style="455" customWidth="1"/>
    <col min="15874" max="15874" width="12.54296875" style="455" customWidth="1"/>
    <col min="15875" max="15875" width="9.08984375" style="455" customWidth="1"/>
    <col min="15876" max="15876" width="9.453125" style="455" customWidth="1"/>
    <col min="15877" max="15878" width="8.90625" style="455" customWidth="1"/>
    <col min="15879" max="15879" width="9.54296875" style="455"/>
    <col min="15880" max="15880" width="8.90625" style="455" customWidth="1"/>
    <col min="15881" max="15881" width="10.453125" style="455" customWidth="1"/>
    <col min="15882" max="15883" width="9.54296875" style="455"/>
    <col min="15884" max="15884" width="10.36328125" style="455" customWidth="1"/>
    <col min="15885" max="15887" width="9.54296875" style="455"/>
    <col min="15888" max="15888" width="9.81640625" style="455" customWidth="1"/>
    <col min="15889" max="16128" width="9.54296875" style="455"/>
    <col min="16129" max="16129" width="18.1796875" style="455" customWidth="1"/>
    <col min="16130" max="16130" width="12.54296875" style="455" customWidth="1"/>
    <col min="16131" max="16131" width="9.08984375" style="455" customWidth="1"/>
    <col min="16132" max="16132" width="9.453125" style="455" customWidth="1"/>
    <col min="16133" max="16134" width="8.90625" style="455" customWidth="1"/>
    <col min="16135" max="16135" width="9.54296875" style="455"/>
    <col min="16136" max="16136" width="8.90625" style="455" customWidth="1"/>
    <col min="16137" max="16137" width="10.453125" style="455" customWidth="1"/>
    <col min="16138" max="16139" width="9.54296875" style="455"/>
    <col min="16140" max="16140" width="10.36328125" style="455" customWidth="1"/>
    <col min="16141" max="16143" width="9.54296875" style="455"/>
    <col min="16144" max="16144" width="9.81640625" style="455" customWidth="1"/>
    <col min="16145" max="16384" width="9.54296875" style="455"/>
  </cols>
  <sheetData>
    <row r="1" spans="1:12" ht="19">
      <c r="A1" s="1065" t="s">
        <v>482</v>
      </c>
      <c r="B1" s="1065"/>
      <c r="C1" s="934"/>
      <c r="D1" s="934"/>
      <c r="E1" s="1066" t="s">
        <v>538</v>
      </c>
      <c r="F1"/>
      <c r="G1" s="1067"/>
      <c r="H1" s="934"/>
      <c r="I1" s="934"/>
      <c r="J1" s="934"/>
      <c r="K1" s="934"/>
      <c r="L1"/>
    </row>
    <row r="2" spans="1:12" ht="15" customHeight="1" thickBot="1">
      <c r="A2" s="1068" t="s">
        <v>235</v>
      </c>
      <c r="B2" s="1068"/>
      <c r="C2" s="934"/>
      <c r="D2" s="934"/>
      <c r="E2" s="934"/>
      <c r="F2" s="1067"/>
      <c r="G2" s="934"/>
      <c r="H2" s="934"/>
      <c r="I2" s="934"/>
      <c r="J2" s="934"/>
      <c r="K2" s="934"/>
      <c r="L2"/>
    </row>
    <row r="3" spans="1:12" ht="21" thickBot="1">
      <c r="A3" s="1069" t="s">
        <v>4</v>
      </c>
      <c r="B3" s="1070"/>
      <c r="C3" s="1070"/>
      <c r="D3" s="1070"/>
      <c r="E3" s="1070"/>
      <c r="F3" s="1070"/>
      <c r="G3" s="1070"/>
      <c r="H3" s="1070"/>
      <c r="I3" s="1070"/>
      <c r="J3" s="1070"/>
      <c r="K3" s="1070"/>
      <c r="L3" s="1071"/>
    </row>
    <row r="4" spans="1:12">
      <c r="A4" s="1072"/>
      <c r="B4" s="1073"/>
      <c r="C4" s="1074" t="s">
        <v>5</v>
      </c>
      <c r="D4" s="1074"/>
      <c r="E4" s="1074"/>
      <c r="F4" s="1074"/>
      <c r="G4" s="1075"/>
      <c r="H4" s="1215" t="s">
        <v>6</v>
      </c>
      <c r="I4" s="1216"/>
      <c r="J4" s="1076" t="s">
        <v>7</v>
      </c>
      <c r="K4" s="1077" t="s">
        <v>8</v>
      </c>
      <c r="L4" s="1078"/>
    </row>
    <row r="5" spans="1:12" ht="15">
      <c r="A5" s="1079" t="s">
        <v>9</v>
      </c>
      <c r="B5" s="1080" t="s">
        <v>10</v>
      </c>
      <c r="C5" s="1081" t="s">
        <v>36</v>
      </c>
      <c r="D5" s="1081"/>
      <c r="E5" s="1082" t="s">
        <v>37</v>
      </c>
      <c r="F5" s="1083"/>
      <c r="G5" s="1084"/>
      <c r="H5" s="1217" t="s">
        <v>11</v>
      </c>
      <c r="I5" s="1218"/>
      <c r="J5" s="1085" t="s">
        <v>12</v>
      </c>
      <c r="K5" s="1086" t="s">
        <v>13</v>
      </c>
      <c r="L5" s="1087"/>
    </row>
    <row r="6" spans="1:12" ht="26.5" thickBot="1">
      <c r="A6" s="1088" t="s">
        <v>14</v>
      </c>
      <c r="B6" s="1089" t="s">
        <v>15</v>
      </c>
      <c r="C6" s="1061" t="s">
        <v>537</v>
      </c>
      <c r="D6" s="1090" t="s">
        <v>532</v>
      </c>
      <c r="E6" s="1091" t="s">
        <v>537</v>
      </c>
      <c r="F6" s="1092" t="s">
        <v>532</v>
      </c>
      <c r="G6" s="1093" t="s">
        <v>16</v>
      </c>
      <c r="H6" s="1094" t="s">
        <v>537</v>
      </c>
      <c r="I6" s="966" t="s">
        <v>16</v>
      </c>
      <c r="J6" s="1095" t="s">
        <v>16</v>
      </c>
      <c r="K6" s="1061" t="s">
        <v>537</v>
      </c>
      <c r="L6" s="1096" t="s">
        <v>17</v>
      </c>
    </row>
    <row r="7" spans="1:12" ht="15" thickBot="1">
      <c r="A7" s="1097" t="s">
        <v>18</v>
      </c>
      <c r="B7" s="1098" t="s">
        <v>19</v>
      </c>
      <c r="C7" s="1099">
        <v>19247.786908011138</v>
      </c>
      <c r="D7" s="1099">
        <v>19317.739115011755</v>
      </c>
      <c r="E7" s="1100">
        <v>19632.742646171362</v>
      </c>
      <c r="F7" s="1101">
        <v>19704.093897311988</v>
      </c>
      <c r="G7" s="1102">
        <v>-0.36211384046621797</v>
      </c>
      <c r="H7" s="1103">
        <v>314.05433256999333</v>
      </c>
      <c r="I7" s="1103">
        <v>-0.63722389687280345</v>
      </c>
      <c r="J7" s="1104">
        <v>-2.0548440778525432</v>
      </c>
      <c r="K7" s="1103">
        <v>100</v>
      </c>
      <c r="L7" s="1105" t="s">
        <v>19</v>
      </c>
    </row>
    <row r="8" spans="1:12" ht="15" thickBot="1">
      <c r="A8" s="1106"/>
      <c r="B8" s="1107"/>
      <c r="C8" s="1108"/>
      <c r="D8" s="1108"/>
      <c r="E8" s="1108"/>
      <c r="F8" s="1108"/>
      <c r="G8" s="1109"/>
      <c r="H8" s="1104"/>
      <c r="I8" s="1104"/>
      <c r="J8" s="1104"/>
      <c r="K8" s="1104"/>
      <c r="L8" s="1110"/>
    </row>
    <row r="9" spans="1:12">
      <c r="A9" s="1111" t="s">
        <v>79</v>
      </c>
      <c r="B9" s="1112" t="s">
        <v>19</v>
      </c>
      <c r="C9" s="1113">
        <v>18634.377052310039</v>
      </c>
      <c r="D9" s="1113">
        <v>18614.328975044562</v>
      </c>
      <c r="E9" s="1114">
        <v>19007.064593356241</v>
      </c>
      <c r="F9" s="1114">
        <v>18986.615554545453</v>
      </c>
      <c r="G9" s="1115">
        <v>0.1077023904130841</v>
      </c>
      <c r="H9" s="1116">
        <v>235.98108108108107</v>
      </c>
      <c r="I9" s="1116">
        <v>1.8870276903272314</v>
      </c>
      <c r="J9" s="1116">
        <v>94.73684210526315</v>
      </c>
      <c r="K9" s="1116">
        <v>0.27332496121740418</v>
      </c>
      <c r="L9" s="1117">
        <v>0.13585299826248051</v>
      </c>
    </row>
    <row r="10" spans="1:12">
      <c r="A10" s="1118" t="s">
        <v>80</v>
      </c>
      <c r="B10" s="1119" t="s">
        <v>19</v>
      </c>
      <c r="C10" s="1120">
        <v>20412.965752508244</v>
      </c>
      <c r="D10" s="1120">
        <v>20538.439123812561</v>
      </c>
      <c r="E10" s="1121">
        <v>20821.225067558411</v>
      </c>
      <c r="F10" s="1121">
        <v>20949.207906288812</v>
      </c>
      <c r="G10" s="1122">
        <v>-0.61091970304032805</v>
      </c>
      <c r="H10" s="1123">
        <v>353.21001161440188</v>
      </c>
      <c r="I10" s="1123">
        <v>-1.7206514582410177</v>
      </c>
      <c r="J10" s="1123">
        <v>3.3117350611951042</v>
      </c>
      <c r="K10" s="1123">
        <v>31.801728595700673</v>
      </c>
      <c r="L10" s="1124">
        <v>1.6519565097445188</v>
      </c>
    </row>
    <row r="11" spans="1:12">
      <c r="A11" s="1125" t="s">
        <v>81</v>
      </c>
      <c r="B11" s="1126" t="s">
        <v>19</v>
      </c>
      <c r="C11" s="937">
        <v>20410.892337042322</v>
      </c>
      <c r="D11" s="937">
        <v>20192.483937013691</v>
      </c>
      <c r="E11" s="1127">
        <v>20819.11018378317</v>
      </c>
      <c r="F11" s="1127">
        <v>20596.333615753963</v>
      </c>
      <c r="G11" s="1128">
        <v>1.0816321593218265</v>
      </c>
      <c r="H11" s="1129">
        <v>396.71111111111111</v>
      </c>
      <c r="I11" s="1129">
        <v>2.2725480110372702</v>
      </c>
      <c r="J11" s="1129">
        <v>-14.899713467048711</v>
      </c>
      <c r="K11" s="1129">
        <v>6.5819605525596518</v>
      </c>
      <c r="L11" s="1130">
        <v>-0.99346814290377328</v>
      </c>
    </row>
    <row r="12" spans="1:12">
      <c r="A12" s="1125" t="s">
        <v>82</v>
      </c>
      <c r="B12" s="1126" t="s">
        <v>19</v>
      </c>
      <c r="C12" s="937" t="s">
        <v>509</v>
      </c>
      <c r="D12" s="937" t="s">
        <v>509</v>
      </c>
      <c r="E12" s="1127" t="s">
        <v>509</v>
      </c>
      <c r="F12" s="1127" t="s">
        <v>509</v>
      </c>
      <c r="G12" s="1128" t="s">
        <v>72</v>
      </c>
      <c r="H12" s="1129" t="s">
        <v>509</v>
      </c>
      <c r="I12" s="1129" t="s">
        <v>72</v>
      </c>
      <c r="J12" s="1129" t="s">
        <v>72</v>
      </c>
      <c r="K12" s="1129">
        <v>0.31026076678732362</v>
      </c>
      <c r="L12" s="1130" t="s">
        <v>72</v>
      </c>
    </row>
    <row r="13" spans="1:12">
      <c r="A13" s="1125" t="s">
        <v>71</v>
      </c>
      <c r="B13" s="1126" t="s">
        <v>19</v>
      </c>
      <c r="C13" s="937">
        <v>17214.419125566146</v>
      </c>
      <c r="D13" s="937">
        <v>17147.239126326</v>
      </c>
      <c r="E13" s="1127">
        <v>17558.70750807747</v>
      </c>
      <c r="F13" s="1127">
        <v>17490.183908852519</v>
      </c>
      <c r="G13" s="1128">
        <v>0.39178318296737974</v>
      </c>
      <c r="H13" s="1129">
        <v>280.15448855857613</v>
      </c>
      <c r="I13" s="1129">
        <v>0.41207030994715721</v>
      </c>
      <c r="J13" s="1129">
        <v>1.9561815336463225E-2</v>
      </c>
      <c r="K13" s="1129">
        <v>37.77055477579966</v>
      </c>
      <c r="L13" s="1130">
        <v>0.78336137445388232</v>
      </c>
    </row>
    <row r="14" spans="1:12" ht="15" thickBot="1">
      <c r="A14" s="1131" t="s">
        <v>83</v>
      </c>
      <c r="B14" s="1132" t="s">
        <v>19</v>
      </c>
      <c r="C14" s="938">
        <v>20033.046381397788</v>
      </c>
      <c r="D14" s="938">
        <v>20203.488071913311</v>
      </c>
      <c r="E14" s="1133">
        <v>20433.707309025744</v>
      </c>
      <c r="F14" s="1133">
        <v>20607.557833351577</v>
      </c>
      <c r="G14" s="1134">
        <v>-0.84362507062564673</v>
      </c>
      <c r="H14" s="1135">
        <v>292.36338520165134</v>
      </c>
      <c r="I14" s="1135">
        <v>-1.201331370280788</v>
      </c>
      <c r="J14" s="1135">
        <v>-7.2732626619552416</v>
      </c>
      <c r="K14" s="1135">
        <v>23.262170347935289</v>
      </c>
      <c r="L14" s="1136">
        <v>-1.30913418863949</v>
      </c>
    </row>
    <row r="15" spans="1:12" ht="15" thickBot="1">
      <c r="A15" s="1106"/>
      <c r="B15" s="1137"/>
      <c r="C15" s="1108"/>
      <c r="D15" s="1108"/>
      <c r="E15" s="1108"/>
      <c r="F15" s="1108"/>
      <c r="G15" s="1109"/>
      <c r="H15" s="1104"/>
      <c r="I15" s="1104"/>
      <c r="J15" s="1104"/>
      <c r="K15" s="1104"/>
      <c r="L15" s="1110"/>
    </row>
    <row r="16" spans="1:12">
      <c r="A16" s="1138" t="s">
        <v>84</v>
      </c>
      <c r="B16" s="1139" t="s">
        <v>21</v>
      </c>
      <c r="C16" s="1140" t="s">
        <v>72</v>
      </c>
      <c r="D16" s="1140" t="s">
        <v>72</v>
      </c>
      <c r="E16" s="1141" t="s">
        <v>72</v>
      </c>
      <c r="F16" s="1141" t="s">
        <v>72</v>
      </c>
      <c r="G16" s="1142" t="s">
        <v>72</v>
      </c>
      <c r="H16" s="1143" t="s">
        <v>72</v>
      </c>
      <c r="I16" s="1143" t="s">
        <v>72</v>
      </c>
      <c r="J16" s="1144" t="s">
        <v>72</v>
      </c>
      <c r="K16" s="1144" t="s">
        <v>72</v>
      </c>
      <c r="L16" s="1145" t="s">
        <v>72</v>
      </c>
    </row>
    <row r="17" spans="1:12">
      <c r="A17" s="1118" t="s">
        <v>84</v>
      </c>
      <c r="B17" s="1146" t="s">
        <v>22</v>
      </c>
      <c r="C17" s="937" t="s">
        <v>72</v>
      </c>
      <c r="D17" s="937" t="s">
        <v>72</v>
      </c>
      <c r="E17" s="1127" t="s">
        <v>72</v>
      </c>
      <c r="F17" s="1127" t="s">
        <v>72</v>
      </c>
      <c r="G17" s="1128" t="s">
        <v>72</v>
      </c>
      <c r="H17" s="1129" t="s">
        <v>72</v>
      </c>
      <c r="I17" s="1129" t="s">
        <v>72</v>
      </c>
      <c r="J17" s="1147" t="s">
        <v>72</v>
      </c>
      <c r="K17" s="1147" t="s">
        <v>72</v>
      </c>
      <c r="L17" s="1148" t="s">
        <v>72</v>
      </c>
    </row>
    <row r="18" spans="1:12">
      <c r="A18" s="1118" t="s">
        <v>84</v>
      </c>
      <c r="B18" s="1146" t="s">
        <v>23</v>
      </c>
      <c r="C18" s="937" t="s">
        <v>72</v>
      </c>
      <c r="D18" s="937" t="s">
        <v>72</v>
      </c>
      <c r="E18" s="1127" t="s">
        <v>72</v>
      </c>
      <c r="F18" s="1127" t="s">
        <v>72</v>
      </c>
      <c r="G18" s="1128" t="s">
        <v>72</v>
      </c>
      <c r="H18" s="1129" t="s">
        <v>72</v>
      </c>
      <c r="I18" s="1129" t="s">
        <v>72</v>
      </c>
      <c r="J18" s="1147" t="s">
        <v>72</v>
      </c>
      <c r="K18" s="1147" t="s">
        <v>72</v>
      </c>
      <c r="L18" s="1148" t="s">
        <v>72</v>
      </c>
    </row>
    <row r="19" spans="1:12">
      <c r="A19" s="1138" t="s">
        <v>84</v>
      </c>
      <c r="B19" s="1149" t="s">
        <v>24</v>
      </c>
      <c r="C19" s="1150" t="s">
        <v>509</v>
      </c>
      <c r="D19" s="1150">
        <v>18576.841724825521</v>
      </c>
      <c r="E19" s="1151" t="s">
        <v>509</v>
      </c>
      <c r="F19" s="1151">
        <v>18948.378559322031</v>
      </c>
      <c r="G19" s="1152" t="s">
        <v>72</v>
      </c>
      <c r="H19" s="1153" t="s">
        <v>509</v>
      </c>
      <c r="I19" s="1153" t="s">
        <v>72</v>
      </c>
      <c r="J19" s="1154" t="s">
        <v>72</v>
      </c>
      <c r="K19" s="1154">
        <v>3.6935805569919482E-2</v>
      </c>
      <c r="L19" s="1155" t="s">
        <v>72</v>
      </c>
    </row>
    <row r="20" spans="1:12">
      <c r="A20" s="1118" t="s">
        <v>84</v>
      </c>
      <c r="B20" s="1146" t="s">
        <v>25</v>
      </c>
      <c r="C20" s="937" t="s">
        <v>509</v>
      </c>
      <c r="D20" s="937" t="s">
        <v>509</v>
      </c>
      <c r="E20" s="1127" t="s">
        <v>509</v>
      </c>
      <c r="F20" s="1127" t="s">
        <v>509</v>
      </c>
      <c r="G20" s="1128" t="s">
        <v>72</v>
      </c>
      <c r="H20" s="1129" t="s">
        <v>509</v>
      </c>
      <c r="I20" s="1129" t="s">
        <v>72</v>
      </c>
      <c r="J20" s="1147" t="s">
        <v>72</v>
      </c>
      <c r="K20" s="1147">
        <v>2.2161483341951688E-2</v>
      </c>
      <c r="L20" s="1148" t="s">
        <v>72</v>
      </c>
    </row>
    <row r="21" spans="1:12">
      <c r="A21" s="1118" t="s">
        <v>84</v>
      </c>
      <c r="B21" s="1146" t="s">
        <v>26</v>
      </c>
      <c r="C21" s="937" t="s">
        <v>509</v>
      </c>
      <c r="D21" s="937" t="s">
        <v>509</v>
      </c>
      <c r="E21" s="1127" t="s">
        <v>509</v>
      </c>
      <c r="F21" s="1127" t="s">
        <v>509</v>
      </c>
      <c r="G21" s="1128" t="s">
        <v>72</v>
      </c>
      <c r="H21" s="1129" t="s">
        <v>509</v>
      </c>
      <c r="I21" s="1129" t="s">
        <v>72</v>
      </c>
      <c r="J21" s="1147" t="s">
        <v>72</v>
      </c>
      <c r="K21" s="1147">
        <v>1.4774322227967792E-2</v>
      </c>
      <c r="L21" s="1148" t="s">
        <v>72</v>
      </c>
    </row>
    <row r="22" spans="1:12">
      <c r="A22" s="1138" t="s">
        <v>84</v>
      </c>
      <c r="B22" s="1149" t="s">
        <v>27</v>
      </c>
      <c r="C22" s="1150">
        <v>18373.629186843427</v>
      </c>
      <c r="D22" s="1150">
        <v>18628.06653878943</v>
      </c>
      <c r="E22" s="1151">
        <v>18741.101770580295</v>
      </c>
      <c r="F22" s="1151">
        <v>19000.627869565218</v>
      </c>
      <c r="G22" s="1152">
        <v>-1.3658817001548993</v>
      </c>
      <c r="H22" s="1153">
        <v>231.6</v>
      </c>
      <c r="I22" s="1153">
        <v>0.67689250450226346</v>
      </c>
      <c r="J22" s="1154">
        <v>128.57142857142858</v>
      </c>
      <c r="K22" s="1154">
        <v>0.23638915564748467</v>
      </c>
      <c r="L22" s="1155">
        <v>0.13509402504911985</v>
      </c>
    </row>
    <row r="23" spans="1:12">
      <c r="A23" s="1118" t="s">
        <v>84</v>
      </c>
      <c r="B23" s="1146" t="s">
        <v>28</v>
      </c>
      <c r="C23" s="937">
        <v>18154.443137254901</v>
      </c>
      <c r="D23" s="937">
        <v>18477.589215686276</v>
      </c>
      <c r="E23" s="1127">
        <v>18517.531999999999</v>
      </c>
      <c r="F23" s="1127">
        <v>18847.141</v>
      </c>
      <c r="G23" s="1128">
        <v>-1.7488541100212516</v>
      </c>
      <c r="H23" s="1129">
        <v>227.9</v>
      </c>
      <c r="I23" s="1129">
        <v>0.75154730327144881</v>
      </c>
      <c r="J23" s="1147">
        <v>115.38461538461537</v>
      </c>
      <c r="K23" s="1147">
        <v>0.20684051119154909</v>
      </c>
      <c r="L23" s="1148">
        <v>0.11278074706449605</v>
      </c>
    </row>
    <row r="24" spans="1:12" ht="15" thickBot="1">
      <c r="A24" s="1156" t="s">
        <v>84</v>
      </c>
      <c r="B24" s="1157" t="s">
        <v>29</v>
      </c>
      <c r="C24" s="1158" t="s">
        <v>509</v>
      </c>
      <c r="D24" s="1158" t="s">
        <v>509</v>
      </c>
      <c r="E24" s="1159" t="s">
        <v>509</v>
      </c>
      <c r="F24" s="1159" t="s">
        <v>509</v>
      </c>
      <c r="G24" s="1160" t="s">
        <v>72</v>
      </c>
      <c r="H24" s="1147" t="s">
        <v>509</v>
      </c>
      <c r="I24" s="1147" t="s">
        <v>72</v>
      </c>
      <c r="J24" s="1147" t="s">
        <v>72</v>
      </c>
      <c r="K24" s="1147">
        <v>2.9548644455935583E-2</v>
      </c>
      <c r="L24" s="1148">
        <v>2.2313277984623812E-2</v>
      </c>
    </row>
    <row r="25" spans="1:12" ht="15" thickBot="1">
      <c r="A25" s="1106"/>
      <c r="B25" s="1137"/>
      <c r="C25" s="1108"/>
      <c r="D25" s="1108"/>
      <c r="E25" s="1108"/>
      <c r="F25" s="1108"/>
      <c r="G25" s="1109"/>
      <c r="H25" s="1104"/>
      <c r="I25" s="1104"/>
      <c r="J25" s="1104"/>
      <c r="K25" s="1104"/>
      <c r="L25" s="1110"/>
    </row>
    <row r="26" spans="1:12">
      <c r="A26" s="1138" t="s">
        <v>85</v>
      </c>
      <c r="B26" s="1139" t="s">
        <v>21</v>
      </c>
      <c r="C26" s="1140">
        <v>21210.763549676594</v>
      </c>
      <c r="D26" s="1140">
        <v>21120.653128766655</v>
      </c>
      <c r="E26" s="1141">
        <v>21634.978820670127</v>
      </c>
      <c r="F26" s="1141">
        <v>21543.06619134199</v>
      </c>
      <c r="G26" s="1142">
        <v>0.42664599603317388</v>
      </c>
      <c r="H26" s="1143">
        <v>404.58257756563245</v>
      </c>
      <c r="I26" s="1143">
        <v>-4.3280189283913355</v>
      </c>
      <c r="J26" s="1144">
        <v>-4.1189931350114417</v>
      </c>
      <c r="K26" s="1144">
        <v>3.0952205067592526</v>
      </c>
      <c r="L26" s="1145">
        <v>-6.6634641203992206E-2</v>
      </c>
    </row>
    <row r="27" spans="1:12">
      <c r="A27" s="1118" t="s">
        <v>85</v>
      </c>
      <c r="B27" s="1146" t="s">
        <v>22</v>
      </c>
      <c r="C27" s="937">
        <v>21265.802941176469</v>
      </c>
      <c r="D27" s="937">
        <v>21227.802941176469</v>
      </c>
      <c r="E27" s="1127">
        <v>21691.118999999999</v>
      </c>
      <c r="F27" s="1127">
        <v>21652.359</v>
      </c>
      <c r="G27" s="1128">
        <v>0.17901051797634795</v>
      </c>
      <c r="H27" s="1129">
        <v>401.1</v>
      </c>
      <c r="I27" s="1129">
        <v>-3.7437005039596754</v>
      </c>
      <c r="J27" s="1147">
        <v>1.7482517482517483</v>
      </c>
      <c r="K27" s="1147">
        <v>2.1496638841693136</v>
      </c>
      <c r="L27" s="1148">
        <v>8.0349073374147206E-2</v>
      </c>
    </row>
    <row r="28" spans="1:12">
      <c r="A28" s="1118" t="s">
        <v>85</v>
      </c>
      <c r="B28" s="1146" t="s">
        <v>23</v>
      </c>
      <c r="C28" s="937">
        <v>21089.093137254902</v>
      </c>
      <c r="D28" s="937">
        <v>20926.046078431373</v>
      </c>
      <c r="E28" s="1127">
        <v>21510.875</v>
      </c>
      <c r="F28" s="1127">
        <v>21344.566999999999</v>
      </c>
      <c r="G28" s="1128">
        <v>0.77915846219790219</v>
      </c>
      <c r="H28" s="1129">
        <v>412.5</v>
      </c>
      <c r="I28" s="1129">
        <v>-5.0851357570179525</v>
      </c>
      <c r="J28" s="1147">
        <v>-15.231788079470199</v>
      </c>
      <c r="K28" s="1147">
        <v>0.94555662258993867</v>
      </c>
      <c r="L28" s="1148">
        <v>-0.14698371457813886</v>
      </c>
    </row>
    <row r="29" spans="1:12">
      <c r="A29" s="1138" t="s">
        <v>85</v>
      </c>
      <c r="B29" s="1149" t="s">
        <v>24</v>
      </c>
      <c r="C29" s="1150">
        <v>20797.409146636972</v>
      </c>
      <c r="D29" s="1150">
        <v>20949.291056902061</v>
      </c>
      <c r="E29" s="1151">
        <v>21213.357329569713</v>
      </c>
      <c r="F29" s="1151">
        <v>21368.276878040102</v>
      </c>
      <c r="G29" s="1152">
        <v>-0.72499785244545145</v>
      </c>
      <c r="H29" s="1153">
        <v>378.76516329704509</v>
      </c>
      <c r="I29" s="1153">
        <v>0.19522064091159275</v>
      </c>
      <c r="J29" s="1154">
        <v>-8.9879688605803256</v>
      </c>
      <c r="K29" s="1154">
        <v>9.4998891925832893</v>
      </c>
      <c r="L29" s="1155">
        <v>-0.7236836313802435</v>
      </c>
    </row>
    <row r="30" spans="1:12">
      <c r="A30" s="1118" t="s">
        <v>85</v>
      </c>
      <c r="B30" s="1146" t="s">
        <v>25</v>
      </c>
      <c r="C30" s="937">
        <v>20866.788235294116</v>
      </c>
      <c r="D30" s="937">
        <v>21082.171568627451</v>
      </c>
      <c r="E30" s="1127">
        <v>21284.124</v>
      </c>
      <c r="F30" s="1127">
        <v>21503.814999999999</v>
      </c>
      <c r="G30" s="1128">
        <v>-1.0216373234237688</v>
      </c>
      <c r="H30" s="1129">
        <v>373.6</v>
      </c>
      <c r="I30" s="1129">
        <v>0.75512405609493294</v>
      </c>
      <c r="J30" s="1147">
        <v>-10.912906610703043</v>
      </c>
      <c r="K30" s="1147">
        <v>6.271699785772328</v>
      </c>
      <c r="L30" s="1148">
        <v>-0.62360446138779047</v>
      </c>
    </row>
    <row r="31" spans="1:12">
      <c r="A31" s="1118" t="s">
        <v>85</v>
      </c>
      <c r="B31" s="1146" t="s">
        <v>26</v>
      </c>
      <c r="C31" s="937">
        <v>20667.871568627452</v>
      </c>
      <c r="D31" s="937">
        <v>20689.579411764706</v>
      </c>
      <c r="E31" s="1127">
        <v>21081.228999999999</v>
      </c>
      <c r="F31" s="1127">
        <v>21103.370999999999</v>
      </c>
      <c r="G31" s="1128">
        <v>-0.10492162602837161</v>
      </c>
      <c r="H31" s="1129">
        <v>388.8</v>
      </c>
      <c r="I31" s="1129">
        <v>-1.068702290076333</v>
      </c>
      <c r="J31" s="1147">
        <v>-5</v>
      </c>
      <c r="K31" s="1147">
        <v>3.2281894068109627</v>
      </c>
      <c r="L31" s="1148">
        <v>-0.10007916999245214</v>
      </c>
    </row>
    <row r="32" spans="1:12">
      <c r="A32" s="1138" t="s">
        <v>85</v>
      </c>
      <c r="B32" s="1149" t="s">
        <v>27</v>
      </c>
      <c r="C32" s="1150">
        <v>20039.674146637717</v>
      </c>
      <c r="D32" s="1150">
        <v>20118.449559429766</v>
      </c>
      <c r="E32" s="1151">
        <v>20440.46762957047</v>
      </c>
      <c r="F32" s="1151">
        <v>20520.818550618362</v>
      </c>
      <c r="G32" s="1152">
        <v>-0.39155806991661263</v>
      </c>
      <c r="H32" s="1153">
        <v>332.29115384615386</v>
      </c>
      <c r="I32" s="1153">
        <v>-1.1202458100362118</v>
      </c>
      <c r="J32" s="1154">
        <v>12.214069917997412</v>
      </c>
      <c r="K32" s="1154">
        <v>19.20661889635813</v>
      </c>
      <c r="L32" s="1155">
        <v>2.4422747823287558</v>
      </c>
    </row>
    <row r="33" spans="1:12">
      <c r="A33" s="1118" t="s">
        <v>85</v>
      </c>
      <c r="B33" s="1146" t="s">
        <v>28</v>
      </c>
      <c r="C33" s="937">
        <v>20013.322549019609</v>
      </c>
      <c r="D33" s="937">
        <v>20075.816666666666</v>
      </c>
      <c r="E33" s="1127">
        <v>20413.589</v>
      </c>
      <c r="F33" s="1127">
        <v>20477.332999999999</v>
      </c>
      <c r="G33" s="1128">
        <v>-0.31129053768866666</v>
      </c>
      <c r="H33" s="1129">
        <v>321.60000000000002</v>
      </c>
      <c r="I33" s="1129">
        <v>-1.5007656967840666</v>
      </c>
      <c r="J33" s="1147">
        <v>16.634799235181642</v>
      </c>
      <c r="K33" s="1147">
        <v>13.51850483859053</v>
      </c>
      <c r="L33" s="1148">
        <v>2.1662148451023615</v>
      </c>
    </row>
    <row r="34" spans="1:12" ht="15" thickBot="1">
      <c r="A34" s="1156" t="s">
        <v>85</v>
      </c>
      <c r="B34" s="1157" t="s">
        <v>29</v>
      </c>
      <c r="C34" s="1158">
        <v>20095.982352941173</v>
      </c>
      <c r="D34" s="1158">
        <v>20200.439215686274</v>
      </c>
      <c r="E34" s="1159">
        <v>20497.901999999998</v>
      </c>
      <c r="F34" s="1159">
        <v>20604.448</v>
      </c>
      <c r="G34" s="1160">
        <v>-0.51710193837758767</v>
      </c>
      <c r="H34" s="1147">
        <v>357.7</v>
      </c>
      <c r="I34" s="1147">
        <v>0.44931199101375058</v>
      </c>
      <c r="J34" s="1147">
        <v>2.9411764705882351</v>
      </c>
      <c r="K34" s="1147">
        <v>5.6881140577676002</v>
      </c>
      <c r="L34" s="1148">
        <v>0.27605993722639433</v>
      </c>
    </row>
    <row r="35" spans="1:12" ht="15" thickBot="1">
      <c r="A35" s="1161"/>
      <c r="B35" s="1162"/>
      <c r="C35" s="1163"/>
      <c r="D35" s="1163"/>
      <c r="E35" s="1163"/>
      <c r="F35" s="1163"/>
      <c r="G35" s="1164"/>
      <c r="H35" s="1165"/>
      <c r="I35" s="1165"/>
      <c r="J35" s="1165"/>
      <c r="K35" s="1165"/>
      <c r="L35" s="1166"/>
    </row>
    <row r="36" spans="1:12">
      <c r="A36" s="1118" t="s">
        <v>86</v>
      </c>
      <c r="B36" s="1167" t="s">
        <v>26</v>
      </c>
      <c r="C36" s="1168">
        <v>20727.860784313725</v>
      </c>
      <c r="D36" s="1168">
        <v>20461.371568627448</v>
      </c>
      <c r="E36" s="1169">
        <v>21142.418000000001</v>
      </c>
      <c r="F36" s="1169">
        <v>20870.598999999998</v>
      </c>
      <c r="G36" s="1170">
        <v>1.3024015266643911</v>
      </c>
      <c r="H36" s="1171">
        <v>411.6</v>
      </c>
      <c r="I36" s="1171">
        <v>0.66030814380045144</v>
      </c>
      <c r="J36" s="1171">
        <v>-8.1206496519721583</v>
      </c>
      <c r="K36" s="1171">
        <v>2.9253158011376228</v>
      </c>
      <c r="L36" s="1172">
        <v>-0.19312714799775099</v>
      </c>
    </row>
    <row r="37" spans="1:12" ht="15" thickBot="1">
      <c r="A37" s="1156" t="s">
        <v>86</v>
      </c>
      <c r="B37" s="1157" t="s">
        <v>29</v>
      </c>
      <c r="C37" s="1158">
        <v>20139.685294117648</v>
      </c>
      <c r="D37" s="1158">
        <v>19986.317647058826</v>
      </c>
      <c r="E37" s="1159">
        <v>20542.478999999999</v>
      </c>
      <c r="F37" s="1159">
        <v>20386.044000000002</v>
      </c>
      <c r="G37" s="1160">
        <v>0.76736320200229946</v>
      </c>
      <c r="H37" s="1147">
        <v>384.8</v>
      </c>
      <c r="I37" s="1147">
        <v>3.1082529474812497</v>
      </c>
      <c r="J37" s="1147">
        <v>-19.642857142857142</v>
      </c>
      <c r="K37" s="1147">
        <v>3.6566447514220286</v>
      </c>
      <c r="L37" s="1148">
        <v>-0.80034099490602273</v>
      </c>
    </row>
    <row r="38" spans="1:12" ht="15" thickBot="1">
      <c r="A38" s="1161"/>
      <c r="B38" s="1162"/>
      <c r="C38" s="1163"/>
      <c r="D38" s="1163"/>
      <c r="E38" s="1163"/>
      <c r="F38" s="1163"/>
      <c r="G38" s="1164"/>
      <c r="H38" s="1165"/>
      <c r="I38" s="1165"/>
      <c r="J38" s="1165"/>
      <c r="K38" s="1165"/>
      <c r="L38" s="1166"/>
    </row>
    <row r="39" spans="1:12">
      <c r="A39" s="1138" t="s">
        <v>87</v>
      </c>
      <c r="B39" s="1139" t="s">
        <v>21</v>
      </c>
      <c r="C39" s="1140" t="s">
        <v>509</v>
      </c>
      <c r="D39" s="1140" t="s">
        <v>72</v>
      </c>
      <c r="E39" s="1141" t="s">
        <v>509</v>
      </c>
      <c r="F39" s="1141" t="s">
        <v>72</v>
      </c>
      <c r="G39" s="1142" t="s">
        <v>72</v>
      </c>
      <c r="H39" s="1143" t="s">
        <v>509</v>
      </c>
      <c r="I39" s="1143" t="s">
        <v>72</v>
      </c>
      <c r="J39" s="1144" t="s">
        <v>72</v>
      </c>
      <c r="K39" s="1144">
        <v>6.6484450025855069E-2</v>
      </c>
      <c r="L39" s="1145" t="s">
        <v>72</v>
      </c>
    </row>
    <row r="40" spans="1:12">
      <c r="A40" s="1125" t="s">
        <v>87</v>
      </c>
      <c r="B40" s="1146" t="s">
        <v>22</v>
      </c>
      <c r="C40" s="937" t="s">
        <v>72</v>
      </c>
      <c r="D40" s="937" t="s">
        <v>72</v>
      </c>
      <c r="E40" s="1127" t="s">
        <v>72</v>
      </c>
      <c r="F40" s="1127" t="s">
        <v>72</v>
      </c>
      <c r="G40" s="1128" t="s">
        <v>72</v>
      </c>
      <c r="H40" s="1129" t="s">
        <v>72</v>
      </c>
      <c r="I40" s="1129" t="s">
        <v>72</v>
      </c>
      <c r="J40" s="1147" t="s">
        <v>72</v>
      </c>
      <c r="K40" s="1147" t="s">
        <v>72</v>
      </c>
      <c r="L40" s="1148" t="s">
        <v>72</v>
      </c>
    </row>
    <row r="41" spans="1:12">
      <c r="A41" s="1125" t="s">
        <v>87</v>
      </c>
      <c r="B41" s="1146" t="s">
        <v>23</v>
      </c>
      <c r="C41" s="937" t="s">
        <v>509</v>
      </c>
      <c r="D41" s="937" t="s">
        <v>72</v>
      </c>
      <c r="E41" s="1127" t="s">
        <v>509</v>
      </c>
      <c r="F41" s="1127" t="s">
        <v>72</v>
      </c>
      <c r="G41" s="1128" t="s">
        <v>72</v>
      </c>
      <c r="H41" s="1129" t="s">
        <v>509</v>
      </c>
      <c r="I41" s="1129" t="s">
        <v>72</v>
      </c>
      <c r="J41" s="1147" t="s">
        <v>72</v>
      </c>
      <c r="K41" s="1147">
        <v>5.9097288911871167E-2</v>
      </c>
      <c r="L41" s="1148" t="s">
        <v>72</v>
      </c>
    </row>
    <row r="42" spans="1:12">
      <c r="A42" s="1125" t="s">
        <v>87</v>
      </c>
      <c r="B42" s="1146" t="s">
        <v>30</v>
      </c>
      <c r="C42" s="937" t="s">
        <v>509</v>
      </c>
      <c r="D42" s="937" t="s">
        <v>72</v>
      </c>
      <c r="E42" s="1127" t="s">
        <v>509</v>
      </c>
      <c r="F42" s="1127" t="s">
        <v>72</v>
      </c>
      <c r="G42" s="1128" t="s">
        <v>72</v>
      </c>
      <c r="H42" s="1129" t="s">
        <v>509</v>
      </c>
      <c r="I42" s="1129" t="s">
        <v>72</v>
      </c>
      <c r="J42" s="1147" t="s">
        <v>72</v>
      </c>
      <c r="K42" s="1147">
        <v>7.3871611139838958E-3</v>
      </c>
      <c r="L42" s="1148" t="s">
        <v>72</v>
      </c>
    </row>
    <row r="43" spans="1:12">
      <c r="A43" s="1173" t="s">
        <v>87</v>
      </c>
      <c r="B43" s="1149" t="s">
        <v>24</v>
      </c>
      <c r="C43" s="1150" t="s">
        <v>509</v>
      </c>
      <c r="D43" s="1150" t="s">
        <v>509</v>
      </c>
      <c r="E43" s="1151" t="s">
        <v>509</v>
      </c>
      <c r="F43" s="1151" t="s">
        <v>509</v>
      </c>
      <c r="G43" s="1152" t="s">
        <v>72</v>
      </c>
      <c r="H43" s="1153" t="s">
        <v>509</v>
      </c>
      <c r="I43" s="1153" t="s">
        <v>72</v>
      </c>
      <c r="J43" s="1154" t="s">
        <v>72</v>
      </c>
      <c r="K43" s="1154">
        <v>2.2161483341951688E-2</v>
      </c>
      <c r="L43" s="1155" t="s">
        <v>72</v>
      </c>
    </row>
    <row r="44" spans="1:12">
      <c r="A44" s="1125" t="s">
        <v>87</v>
      </c>
      <c r="B44" s="1146" t="s">
        <v>26</v>
      </c>
      <c r="C44" s="937" t="s">
        <v>509</v>
      </c>
      <c r="D44" s="937" t="s">
        <v>509</v>
      </c>
      <c r="E44" s="1127" t="s">
        <v>509</v>
      </c>
      <c r="F44" s="1127" t="s">
        <v>509</v>
      </c>
      <c r="G44" s="1128" t="s">
        <v>72</v>
      </c>
      <c r="H44" s="1129" t="s">
        <v>509</v>
      </c>
      <c r="I44" s="1129" t="s">
        <v>72</v>
      </c>
      <c r="J44" s="1147" t="s">
        <v>72</v>
      </c>
      <c r="K44" s="1147">
        <v>1.4774322227967792E-2</v>
      </c>
      <c r="L44" s="1148" t="s">
        <v>72</v>
      </c>
    </row>
    <row r="45" spans="1:12">
      <c r="A45" s="1125" t="s">
        <v>87</v>
      </c>
      <c r="B45" s="1146" t="s">
        <v>31</v>
      </c>
      <c r="C45" s="937" t="s">
        <v>509</v>
      </c>
      <c r="D45" s="937" t="s">
        <v>509</v>
      </c>
      <c r="E45" s="1127" t="s">
        <v>509</v>
      </c>
      <c r="F45" s="1127" t="s">
        <v>509</v>
      </c>
      <c r="G45" s="1128" t="s">
        <v>72</v>
      </c>
      <c r="H45" s="1129" t="s">
        <v>509</v>
      </c>
      <c r="I45" s="1129" t="s">
        <v>72</v>
      </c>
      <c r="J45" s="1147" t="s">
        <v>72</v>
      </c>
      <c r="K45" s="1147">
        <v>7.3871611139838958E-3</v>
      </c>
      <c r="L45" s="1148" t="s">
        <v>72</v>
      </c>
    </row>
    <row r="46" spans="1:12">
      <c r="A46" s="1173" t="s">
        <v>87</v>
      </c>
      <c r="B46" s="1149" t="s">
        <v>27</v>
      </c>
      <c r="C46" s="1150" t="s">
        <v>509</v>
      </c>
      <c r="D46" s="1150" t="s">
        <v>509</v>
      </c>
      <c r="E46" s="1151" t="s">
        <v>509</v>
      </c>
      <c r="F46" s="1151" t="s">
        <v>509</v>
      </c>
      <c r="G46" s="1152" t="s">
        <v>72</v>
      </c>
      <c r="H46" s="1153" t="s">
        <v>509</v>
      </c>
      <c r="I46" s="1153" t="s">
        <v>72</v>
      </c>
      <c r="J46" s="1154" t="s">
        <v>72</v>
      </c>
      <c r="K46" s="1154">
        <v>0.22161483341951688</v>
      </c>
      <c r="L46" s="1155" t="s">
        <v>72</v>
      </c>
    </row>
    <row r="47" spans="1:12">
      <c r="A47" s="1125" t="s">
        <v>87</v>
      </c>
      <c r="B47" s="1146" t="s">
        <v>29</v>
      </c>
      <c r="C47" s="937" t="s">
        <v>509</v>
      </c>
      <c r="D47" s="937" t="s">
        <v>509</v>
      </c>
      <c r="E47" s="1127" t="s">
        <v>509</v>
      </c>
      <c r="F47" s="1127" t="s">
        <v>509</v>
      </c>
      <c r="G47" s="1128" t="s">
        <v>72</v>
      </c>
      <c r="H47" s="1129" t="s">
        <v>509</v>
      </c>
      <c r="I47" s="1129" t="s">
        <v>72</v>
      </c>
      <c r="J47" s="1147" t="s">
        <v>72</v>
      </c>
      <c r="K47" s="1147">
        <v>9.6033094481790648E-2</v>
      </c>
      <c r="L47" s="1148" t="s">
        <v>72</v>
      </c>
    </row>
    <row r="48" spans="1:12" ht="15" thickBot="1">
      <c r="A48" s="1174" t="s">
        <v>87</v>
      </c>
      <c r="B48" s="1146" t="s">
        <v>32</v>
      </c>
      <c r="C48" s="1158" t="s">
        <v>509</v>
      </c>
      <c r="D48" s="1158" t="s">
        <v>509</v>
      </c>
      <c r="E48" s="1159" t="s">
        <v>509</v>
      </c>
      <c r="F48" s="1159" t="s">
        <v>509</v>
      </c>
      <c r="G48" s="1160" t="s">
        <v>72</v>
      </c>
      <c r="H48" s="1147" t="s">
        <v>509</v>
      </c>
      <c r="I48" s="1147" t="s">
        <v>72</v>
      </c>
      <c r="J48" s="1147" t="s">
        <v>72</v>
      </c>
      <c r="K48" s="1147">
        <v>0.12558173893772623</v>
      </c>
      <c r="L48" s="1148" t="s">
        <v>72</v>
      </c>
    </row>
    <row r="49" spans="1:12" ht="15" thickBot="1">
      <c r="A49" s="1161"/>
      <c r="B49" s="1162"/>
      <c r="C49" s="1163"/>
      <c r="D49" s="1163"/>
      <c r="E49" s="1163"/>
      <c r="F49" s="1163"/>
      <c r="G49" s="1164"/>
      <c r="H49" s="1165"/>
      <c r="I49" s="1165"/>
      <c r="J49" s="1165"/>
      <c r="K49" s="1165"/>
      <c r="L49" s="1166"/>
    </row>
    <row r="50" spans="1:12">
      <c r="A50" s="1138" t="s">
        <v>20</v>
      </c>
      <c r="B50" s="1139" t="s">
        <v>24</v>
      </c>
      <c r="C50" s="1140">
        <v>18597.612725696436</v>
      </c>
      <c r="D50" s="1140">
        <v>18593.607309841809</v>
      </c>
      <c r="E50" s="1141">
        <v>18969.564980210365</v>
      </c>
      <c r="F50" s="1141">
        <v>18965.479456038647</v>
      </c>
      <c r="G50" s="1142">
        <v>2.1541897641914321E-2</v>
      </c>
      <c r="H50" s="1143">
        <v>354.05585412667949</v>
      </c>
      <c r="I50" s="1143">
        <v>-1.0055615511207534</v>
      </c>
      <c r="J50" s="1144">
        <v>12.526997840172784</v>
      </c>
      <c r="K50" s="1144">
        <v>3.8487109403856099</v>
      </c>
      <c r="L50" s="1145">
        <v>0.49873626416825978</v>
      </c>
    </row>
    <row r="51" spans="1:12">
      <c r="A51" s="1118" t="s">
        <v>20</v>
      </c>
      <c r="B51" s="1146" t="s">
        <v>25</v>
      </c>
      <c r="C51" s="937">
        <v>17848.820588235292</v>
      </c>
      <c r="D51" s="937">
        <v>17899.125490196078</v>
      </c>
      <c r="E51" s="1127">
        <v>18205.796999999999</v>
      </c>
      <c r="F51" s="1127">
        <v>18257.108</v>
      </c>
      <c r="G51" s="1128">
        <v>-0.28104670246789093</v>
      </c>
      <c r="H51" s="1129">
        <v>324.3</v>
      </c>
      <c r="I51" s="1129">
        <v>1.470588235294114</v>
      </c>
      <c r="J51" s="1147">
        <v>-15.238095238095239</v>
      </c>
      <c r="K51" s="1147">
        <v>0.65745733914456683</v>
      </c>
      <c r="L51" s="1148">
        <v>-0.10225614034316921</v>
      </c>
    </row>
    <row r="52" spans="1:12">
      <c r="A52" s="1118" t="s">
        <v>20</v>
      </c>
      <c r="B52" s="1146" t="s">
        <v>26</v>
      </c>
      <c r="C52" s="937">
        <v>18554.664705882355</v>
      </c>
      <c r="D52" s="937">
        <v>18458.657843137255</v>
      </c>
      <c r="E52" s="1127">
        <v>18925.758000000002</v>
      </c>
      <c r="F52" s="1127">
        <v>18827.830999999998</v>
      </c>
      <c r="G52" s="1128">
        <v>0.5201183290842335</v>
      </c>
      <c r="H52" s="1129">
        <v>345.6</v>
      </c>
      <c r="I52" s="1129">
        <v>-3.0575035063113538</v>
      </c>
      <c r="J52" s="1147">
        <v>23.300970873786408</v>
      </c>
      <c r="K52" s="1147">
        <v>1.8763389229519096</v>
      </c>
      <c r="L52" s="1148">
        <v>0.38585342986168469</v>
      </c>
    </row>
    <row r="53" spans="1:12">
      <c r="A53" s="1118" t="s">
        <v>20</v>
      </c>
      <c r="B53" s="1146" t="s">
        <v>31</v>
      </c>
      <c r="C53" s="937">
        <v>18971.889215686275</v>
      </c>
      <c r="D53" s="937">
        <v>19160.458823529414</v>
      </c>
      <c r="E53" s="1127">
        <v>19351.327000000001</v>
      </c>
      <c r="F53" s="1127">
        <v>19543.668000000001</v>
      </c>
      <c r="G53" s="1128">
        <v>-0.9841601893769395</v>
      </c>
      <c r="H53" s="1129">
        <v>381</v>
      </c>
      <c r="I53" s="1129">
        <v>-1.1673151750972763</v>
      </c>
      <c r="J53" s="1147">
        <v>17.105263157894736</v>
      </c>
      <c r="K53" s="1147">
        <v>1.3149146782891337</v>
      </c>
      <c r="L53" s="1148">
        <v>0.2151389746497443</v>
      </c>
    </row>
    <row r="54" spans="1:12">
      <c r="A54" s="1138" t="s">
        <v>20</v>
      </c>
      <c r="B54" s="1149" t="s">
        <v>27</v>
      </c>
      <c r="C54" s="1150">
        <v>17862.442739126174</v>
      </c>
      <c r="D54" s="1150">
        <v>17887.07022731315</v>
      </c>
      <c r="E54" s="1151">
        <v>18219.691593908698</v>
      </c>
      <c r="F54" s="1151">
        <v>18244.811631859415</v>
      </c>
      <c r="G54" s="1152">
        <v>-0.13768318608920124</v>
      </c>
      <c r="H54" s="1153">
        <v>301.67931420052173</v>
      </c>
      <c r="I54" s="1153">
        <v>0.19595043289308256</v>
      </c>
      <c r="J54" s="1154">
        <v>0.11194029850746269</v>
      </c>
      <c r="K54" s="1154">
        <v>19.819753268818793</v>
      </c>
      <c r="L54" s="1155">
        <v>0.4289711257032458</v>
      </c>
    </row>
    <row r="55" spans="1:12">
      <c r="A55" s="1118" t="s">
        <v>20</v>
      </c>
      <c r="B55" s="1146" t="s">
        <v>28</v>
      </c>
      <c r="C55" s="937">
        <v>17338.030392156863</v>
      </c>
      <c r="D55" s="937">
        <v>17193.094117647055</v>
      </c>
      <c r="E55" s="1127">
        <v>17684.791000000001</v>
      </c>
      <c r="F55" s="1127">
        <v>17536.955999999998</v>
      </c>
      <c r="G55" s="1128">
        <v>0.84299122379050717</v>
      </c>
      <c r="H55" s="1129">
        <v>273.2</v>
      </c>
      <c r="I55" s="1129">
        <v>0.99815157116450604</v>
      </c>
      <c r="J55" s="1147">
        <v>4.408817635270541</v>
      </c>
      <c r="K55" s="1147">
        <v>7.6974218807712198</v>
      </c>
      <c r="L55" s="1148">
        <v>0.47652614240207125</v>
      </c>
    </row>
    <row r="56" spans="1:12">
      <c r="A56" s="1118" t="s">
        <v>20</v>
      </c>
      <c r="B56" s="1146" t="s">
        <v>29</v>
      </c>
      <c r="C56" s="937">
        <v>18065.287254901963</v>
      </c>
      <c r="D56" s="937">
        <v>18062.634313725488</v>
      </c>
      <c r="E56" s="1127">
        <v>18426.593000000001</v>
      </c>
      <c r="F56" s="1127">
        <v>18423.886999999999</v>
      </c>
      <c r="G56" s="1128">
        <v>1.4687454390064107E-2</v>
      </c>
      <c r="H56" s="1129">
        <v>310.39999999999998</v>
      </c>
      <c r="I56" s="1129">
        <v>-0.5128205128205201</v>
      </c>
      <c r="J56" s="1147">
        <v>8.0385852090032156E-2</v>
      </c>
      <c r="K56" s="1147">
        <v>9.1970155869099504</v>
      </c>
      <c r="L56" s="1148">
        <v>0.19621969659810645</v>
      </c>
    </row>
    <row r="57" spans="1:12">
      <c r="A57" s="1118" t="s">
        <v>20</v>
      </c>
      <c r="B57" s="1146" t="s">
        <v>32</v>
      </c>
      <c r="C57" s="937">
        <v>18375.111764705882</v>
      </c>
      <c r="D57" s="937">
        <v>18688.128431372548</v>
      </c>
      <c r="E57" s="1127">
        <v>18742.614000000001</v>
      </c>
      <c r="F57" s="1127">
        <v>19061.891</v>
      </c>
      <c r="G57" s="1128">
        <v>-1.6749492482146615</v>
      </c>
      <c r="H57" s="1129">
        <v>349.2</v>
      </c>
      <c r="I57" s="1129">
        <v>2.7663331371394868</v>
      </c>
      <c r="J57" s="1147">
        <v>-9.5890410958904102</v>
      </c>
      <c r="K57" s="1147">
        <v>2.9253158011376228</v>
      </c>
      <c r="L57" s="1148">
        <v>-0.24377471329693323</v>
      </c>
    </row>
    <row r="58" spans="1:12">
      <c r="A58" s="1138" t="s">
        <v>20</v>
      </c>
      <c r="B58" s="1149" t="s">
        <v>33</v>
      </c>
      <c r="C58" s="1150">
        <v>15436.918181078492</v>
      </c>
      <c r="D58" s="1150">
        <v>15303.665530877577</v>
      </c>
      <c r="E58" s="1151">
        <v>15745.656544700063</v>
      </c>
      <c r="F58" s="1151">
        <v>15609.738841495129</v>
      </c>
      <c r="G58" s="1152">
        <v>0.87072374871273206</v>
      </c>
      <c r="H58" s="1153">
        <v>229.73347302252489</v>
      </c>
      <c r="I58" s="1153">
        <v>-0.31181490365690445</v>
      </c>
      <c r="J58" s="1154">
        <v>-3.0472320975114271</v>
      </c>
      <c r="K58" s="1154">
        <v>14.102090566595257</v>
      </c>
      <c r="L58" s="1155">
        <v>-0.14434601541762149</v>
      </c>
    </row>
    <row r="59" spans="1:12">
      <c r="A59" s="1118" t="s">
        <v>20</v>
      </c>
      <c r="B59" s="1146" t="s">
        <v>73</v>
      </c>
      <c r="C59" s="1175">
        <v>15138.650980392158</v>
      </c>
      <c r="D59" s="1175">
        <v>14880.848039215685</v>
      </c>
      <c r="E59" s="1176">
        <v>15441.424000000001</v>
      </c>
      <c r="F59" s="1176">
        <v>15178.465</v>
      </c>
      <c r="G59" s="1177">
        <v>1.732447912223013</v>
      </c>
      <c r="H59" s="1178">
        <v>219.3</v>
      </c>
      <c r="I59" s="1178">
        <v>0.55020632737277264</v>
      </c>
      <c r="J59" s="1179">
        <v>-3.0120481927710845</v>
      </c>
      <c r="K59" s="1179">
        <v>9.514663514811259</v>
      </c>
      <c r="L59" s="1180">
        <v>-9.3903159090773514E-2</v>
      </c>
    </row>
    <row r="60" spans="1:12">
      <c r="A60" s="1118" t="s">
        <v>20</v>
      </c>
      <c r="B60" s="1146" t="s">
        <v>34</v>
      </c>
      <c r="C60" s="937">
        <v>15934.017647058823</v>
      </c>
      <c r="D60" s="937">
        <v>15951.857843137255</v>
      </c>
      <c r="E60" s="1127">
        <v>16252.698</v>
      </c>
      <c r="F60" s="1127">
        <v>16270.895</v>
      </c>
      <c r="G60" s="1128">
        <v>-0.11183773234355035</v>
      </c>
      <c r="H60" s="1129">
        <v>247.1</v>
      </c>
      <c r="I60" s="1129">
        <v>-1.5145476285372703</v>
      </c>
      <c r="J60" s="1147">
        <v>-3.0888030888030888</v>
      </c>
      <c r="K60" s="1147">
        <v>3.7083548792199155</v>
      </c>
      <c r="L60" s="1148">
        <v>-3.9564952919582286E-2</v>
      </c>
    </row>
    <row r="61" spans="1:12" ht="15" thickBot="1">
      <c r="A61" s="1118" t="s">
        <v>20</v>
      </c>
      <c r="B61" s="1146" t="s">
        <v>35</v>
      </c>
      <c r="C61" s="937">
        <v>16142.009803921566</v>
      </c>
      <c r="D61" s="937">
        <v>16421.812745098039</v>
      </c>
      <c r="E61" s="1127">
        <v>16464.849999999999</v>
      </c>
      <c r="F61" s="1127">
        <v>16750.249</v>
      </c>
      <c r="G61" s="1128">
        <v>-1.7038492980014881</v>
      </c>
      <c r="H61" s="1129">
        <v>269.39999999999998</v>
      </c>
      <c r="I61" s="1129">
        <v>-2.9888368743248153</v>
      </c>
      <c r="J61" s="1147">
        <v>-3.2520325203252036</v>
      </c>
      <c r="K61" s="1147">
        <v>0.87907217256408365</v>
      </c>
      <c r="L61" s="1148">
        <v>-1.0877903407264244E-2</v>
      </c>
    </row>
    <row r="62" spans="1:12" ht="15" thickBot="1">
      <c r="A62" s="1161"/>
      <c r="B62" s="1162"/>
      <c r="C62" s="1163"/>
      <c r="D62" s="1163"/>
      <c r="E62" s="1163"/>
      <c r="F62" s="1163"/>
      <c r="G62" s="1164"/>
      <c r="H62" s="1165"/>
      <c r="I62" s="1165"/>
      <c r="J62" s="1165"/>
      <c r="K62" s="1165"/>
      <c r="L62" s="1166"/>
    </row>
    <row r="63" spans="1:12">
      <c r="A63" s="1138" t="s">
        <v>88</v>
      </c>
      <c r="B63" s="1149" t="s">
        <v>21</v>
      </c>
      <c r="C63" s="1150">
        <v>20905.725300114733</v>
      </c>
      <c r="D63" s="1150">
        <v>21172.197204203869</v>
      </c>
      <c r="E63" s="1151">
        <v>21323.839806117026</v>
      </c>
      <c r="F63" s="1151">
        <v>21595.641148287945</v>
      </c>
      <c r="G63" s="1152">
        <v>-1.2585935296135728</v>
      </c>
      <c r="H63" s="1153">
        <v>340.76918429003024</v>
      </c>
      <c r="I63" s="1153">
        <v>-3.2250257607066444</v>
      </c>
      <c r="J63" s="1154">
        <v>4.7468354430379751</v>
      </c>
      <c r="K63" s="1154">
        <v>2.4451503287286696</v>
      </c>
      <c r="L63" s="1155">
        <v>0.15877452379414958</v>
      </c>
    </row>
    <row r="64" spans="1:12">
      <c r="A64" s="1118" t="s">
        <v>88</v>
      </c>
      <c r="B64" s="1146" t="s">
        <v>22</v>
      </c>
      <c r="C64" s="937">
        <v>21148.957843137257</v>
      </c>
      <c r="D64" s="937">
        <v>20807.248039215687</v>
      </c>
      <c r="E64" s="1127">
        <v>21571.937000000002</v>
      </c>
      <c r="F64" s="1127">
        <v>21223.393</v>
      </c>
      <c r="G64" s="1128">
        <v>1.6422633270749956</v>
      </c>
      <c r="H64" s="1129">
        <v>319.39999999999998</v>
      </c>
      <c r="I64" s="1129">
        <v>4.2768527587332565</v>
      </c>
      <c r="J64" s="1147">
        <v>6.666666666666667</v>
      </c>
      <c r="K64" s="1147">
        <v>0.23638915564748467</v>
      </c>
      <c r="L64" s="1148">
        <v>1.9328161508131492E-2</v>
      </c>
    </row>
    <row r="65" spans="1:12">
      <c r="A65" s="1118" t="s">
        <v>88</v>
      </c>
      <c r="B65" s="1146" t="s">
        <v>23</v>
      </c>
      <c r="C65" s="937">
        <v>20713.032352941176</v>
      </c>
      <c r="D65" s="937">
        <v>21260.733333333334</v>
      </c>
      <c r="E65" s="1127">
        <v>21127.293000000001</v>
      </c>
      <c r="F65" s="1127">
        <v>21685.948</v>
      </c>
      <c r="G65" s="1128">
        <v>-2.5761151875859833</v>
      </c>
      <c r="H65" s="1129">
        <v>336.8</v>
      </c>
      <c r="I65" s="1129">
        <v>-3.5233457462045288</v>
      </c>
      <c r="J65" s="1147">
        <v>17.816091954022991</v>
      </c>
      <c r="K65" s="1147">
        <v>1.5143680283666987</v>
      </c>
      <c r="L65" s="1148">
        <v>0.25541426235845033</v>
      </c>
    </row>
    <row r="66" spans="1:12">
      <c r="A66" s="1118" t="s">
        <v>88</v>
      </c>
      <c r="B66" s="1146" t="s">
        <v>30</v>
      </c>
      <c r="C66" s="937">
        <v>21228.409803921568</v>
      </c>
      <c r="D66" s="937">
        <v>21123.242156862743</v>
      </c>
      <c r="E66" s="1127">
        <v>21652.977999999999</v>
      </c>
      <c r="F66" s="1127">
        <v>21545.706999999999</v>
      </c>
      <c r="G66" s="1128">
        <v>0.49787644471356013</v>
      </c>
      <c r="H66" s="1129">
        <v>356.7</v>
      </c>
      <c r="I66" s="1129">
        <v>-3.3595231644540871</v>
      </c>
      <c r="J66" s="1147">
        <v>-16.071428571428573</v>
      </c>
      <c r="K66" s="1147">
        <v>0.69439314471448621</v>
      </c>
      <c r="L66" s="1148">
        <v>-0.1159679000724323</v>
      </c>
    </row>
    <row r="67" spans="1:12">
      <c r="A67" s="1138" t="s">
        <v>88</v>
      </c>
      <c r="B67" s="1149" t="s">
        <v>24</v>
      </c>
      <c r="C67" s="1150">
        <v>20715.40314122376</v>
      </c>
      <c r="D67" s="1150">
        <v>20904.733150611381</v>
      </c>
      <c r="E67" s="1151">
        <v>21129.711204048235</v>
      </c>
      <c r="F67" s="1151">
        <v>21322.827813623608</v>
      </c>
      <c r="G67" s="1152">
        <v>-0.90568010614420524</v>
      </c>
      <c r="H67" s="1153">
        <v>306.06010544815467</v>
      </c>
      <c r="I67" s="1153">
        <v>-2.8125145516761352</v>
      </c>
      <c r="J67" s="1154">
        <v>-9.3949044585987274</v>
      </c>
      <c r="K67" s="1154">
        <v>8.4065893477136733</v>
      </c>
      <c r="L67" s="1155">
        <v>-0.68103094025391187</v>
      </c>
    </row>
    <row r="68" spans="1:12">
      <c r="A68" s="1118" t="s">
        <v>88</v>
      </c>
      <c r="B68" s="1146" t="s">
        <v>25</v>
      </c>
      <c r="C68" s="937">
        <v>19915.98137254902</v>
      </c>
      <c r="D68" s="937">
        <v>20645.74705882353</v>
      </c>
      <c r="E68" s="1127">
        <v>20314.300999999999</v>
      </c>
      <c r="F68" s="1127">
        <v>21058.662</v>
      </c>
      <c r="G68" s="1128">
        <v>-3.5347022522133682</v>
      </c>
      <c r="H68" s="1129">
        <v>267.39999999999998</v>
      </c>
      <c r="I68" s="1129">
        <v>-5.7455058160028241</v>
      </c>
      <c r="J68" s="1147">
        <v>-7.59493670886076</v>
      </c>
      <c r="K68" s="1147">
        <v>1.0785255226416488</v>
      </c>
      <c r="L68" s="1148">
        <v>-6.4662379825611183E-2</v>
      </c>
    </row>
    <row r="69" spans="1:12">
      <c r="A69" s="1118" t="s">
        <v>88</v>
      </c>
      <c r="B69" s="1146" t="s">
        <v>26</v>
      </c>
      <c r="C69" s="937">
        <v>20746.204901960784</v>
      </c>
      <c r="D69" s="937">
        <v>20954.703921568627</v>
      </c>
      <c r="E69" s="1127">
        <v>21161.129000000001</v>
      </c>
      <c r="F69" s="1127">
        <v>21373.797999999999</v>
      </c>
      <c r="G69" s="1128">
        <v>-0.99499864273068384</v>
      </c>
      <c r="H69" s="1129">
        <v>303.8</v>
      </c>
      <c r="I69" s="1129">
        <v>-2.7528809218949957</v>
      </c>
      <c r="J69" s="1147">
        <v>-5.9972105997210594</v>
      </c>
      <c r="K69" s="1147">
        <v>4.9789465908251458</v>
      </c>
      <c r="L69" s="1148">
        <v>-0.20881116910539443</v>
      </c>
    </row>
    <row r="70" spans="1:12">
      <c r="A70" s="1118" t="s">
        <v>88</v>
      </c>
      <c r="B70" s="1146" t="s">
        <v>31</v>
      </c>
      <c r="C70" s="937">
        <v>20953.684313725491</v>
      </c>
      <c r="D70" s="937">
        <v>20908.01862745098</v>
      </c>
      <c r="E70" s="1127">
        <v>21372.758000000002</v>
      </c>
      <c r="F70" s="1127">
        <v>21326.179</v>
      </c>
      <c r="G70" s="1128">
        <v>0.21841230911548451</v>
      </c>
      <c r="H70" s="1129">
        <v>328.6</v>
      </c>
      <c r="I70" s="1129">
        <v>-1.2026458208057726</v>
      </c>
      <c r="J70" s="1147">
        <v>-16.535433070866144</v>
      </c>
      <c r="K70" s="1147">
        <v>2.3491172342468789</v>
      </c>
      <c r="L70" s="1148">
        <v>-0.40755739132290625</v>
      </c>
    </row>
    <row r="71" spans="1:12">
      <c r="A71" s="1138" t="s">
        <v>88</v>
      </c>
      <c r="B71" s="1149" t="s">
        <v>27</v>
      </c>
      <c r="C71" s="1150">
        <v>19301.751687144832</v>
      </c>
      <c r="D71" s="1150">
        <v>19430.318126872513</v>
      </c>
      <c r="E71" s="1151">
        <v>19687.786720887729</v>
      </c>
      <c r="F71" s="1151">
        <v>19818.924489409965</v>
      </c>
      <c r="G71" s="1152">
        <v>-0.66167954064464041</v>
      </c>
      <c r="H71" s="1153">
        <v>273.54839285714286</v>
      </c>
      <c r="I71" s="1153">
        <v>0.16484989020532684</v>
      </c>
      <c r="J71" s="1154">
        <v>-7.8947368421052628</v>
      </c>
      <c r="K71" s="1154">
        <v>12.410430671492945</v>
      </c>
      <c r="L71" s="1155">
        <v>-0.78687777217972865</v>
      </c>
    </row>
    <row r="72" spans="1:12">
      <c r="A72" s="1118" t="s">
        <v>88</v>
      </c>
      <c r="B72" s="1146" t="s">
        <v>28</v>
      </c>
      <c r="C72" s="937">
        <v>18153.699019607844</v>
      </c>
      <c r="D72" s="937">
        <v>18823.821568627449</v>
      </c>
      <c r="E72" s="1127">
        <v>18516.773000000001</v>
      </c>
      <c r="F72" s="1127">
        <v>19200.297999999999</v>
      </c>
      <c r="G72" s="1128">
        <v>-3.5599707879533842</v>
      </c>
      <c r="H72" s="1129">
        <v>236</v>
      </c>
      <c r="I72" s="1129">
        <v>-3.278688524590164</v>
      </c>
      <c r="J72" s="1147">
        <v>-29.780033840947546</v>
      </c>
      <c r="K72" s="1147">
        <v>3.0656718623033168</v>
      </c>
      <c r="L72" s="1148">
        <v>-1.2104297222419405</v>
      </c>
    </row>
    <row r="73" spans="1:12">
      <c r="A73" s="1118" t="s">
        <v>88</v>
      </c>
      <c r="B73" s="1146" t="s">
        <v>29</v>
      </c>
      <c r="C73" s="937">
        <v>19604.685294117644</v>
      </c>
      <c r="D73" s="937">
        <v>19671.019607843136</v>
      </c>
      <c r="E73" s="1127">
        <v>19996.778999999999</v>
      </c>
      <c r="F73" s="1127">
        <v>20064.439999999999</v>
      </c>
      <c r="G73" s="1128">
        <v>-0.33721848205083255</v>
      </c>
      <c r="H73" s="1129">
        <v>278.89999999999998</v>
      </c>
      <c r="I73" s="1129">
        <v>-0.46395431834404405</v>
      </c>
      <c r="J73" s="1129">
        <v>6.3192904656319282</v>
      </c>
      <c r="K73" s="1129">
        <v>7.0842875083105561</v>
      </c>
      <c r="L73" s="1130">
        <v>0.55798695118733743</v>
      </c>
    </row>
    <row r="74" spans="1:12" ht="15" thickBot="1">
      <c r="A74" s="1181" t="s">
        <v>88</v>
      </c>
      <c r="B74" s="1182" t="s">
        <v>32</v>
      </c>
      <c r="C74" s="938">
        <v>19635.436274509804</v>
      </c>
      <c r="D74" s="938">
        <v>19693.372549019608</v>
      </c>
      <c r="E74" s="1133">
        <v>20028.145</v>
      </c>
      <c r="F74" s="1133">
        <v>20087.240000000002</v>
      </c>
      <c r="G74" s="1134">
        <v>-0.29419173564910445</v>
      </c>
      <c r="H74" s="1135">
        <v>307.7</v>
      </c>
      <c r="I74" s="1135">
        <v>0.6542361792607132</v>
      </c>
      <c r="J74" s="1135">
        <v>-7.5528700906344408</v>
      </c>
      <c r="K74" s="1135">
        <v>2.2604713008790722</v>
      </c>
      <c r="L74" s="1136">
        <v>-0.1344350011251243</v>
      </c>
    </row>
    <row r="75" spans="1:12">
      <c r="A75" s="1183"/>
      <c r="B75" s="1183"/>
      <c r="C75" s="1184"/>
      <c r="D75" s="1184"/>
      <c r="E75" s="1184"/>
      <c r="F75" s="1184"/>
      <c r="G75" s="1183"/>
      <c r="H75" s="1183"/>
      <c r="I75" s="1183"/>
      <c r="J75" s="1183"/>
      <c r="K75" s="1183"/>
      <c r="L75"/>
    </row>
    <row r="76" spans="1:12" ht="15" thickBot="1">
      <c r="A76"/>
      <c r="B76"/>
      <c r="C76"/>
      <c r="D76"/>
      <c r="E76"/>
      <c r="F76"/>
      <c r="G76"/>
      <c r="H76"/>
      <c r="I76"/>
      <c r="J76"/>
      <c r="K76"/>
      <c r="L76" s="1185"/>
    </row>
    <row r="77" spans="1:12" ht="21" thickBot="1">
      <c r="A77" s="1069" t="s">
        <v>233</v>
      </c>
      <c r="B77" s="1070"/>
      <c r="C77" s="1070"/>
      <c r="D77" s="1070"/>
      <c r="E77" s="1070"/>
      <c r="F77" s="1070"/>
      <c r="G77" s="1070"/>
      <c r="H77" s="1070"/>
      <c r="I77" s="1070"/>
      <c r="J77" s="1070"/>
      <c r="K77" s="1070"/>
      <c r="L77" s="1071"/>
    </row>
    <row r="78" spans="1:12">
      <c r="A78" s="1072"/>
      <c r="B78" s="1073"/>
      <c r="C78" s="1074" t="s">
        <v>5</v>
      </c>
      <c r="D78" s="1074" t="s">
        <v>5</v>
      </c>
      <c r="E78" s="1074"/>
      <c r="F78" s="1074"/>
      <c r="G78" s="1075"/>
      <c r="H78" s="1215" t="s">
        <v>6</v>
      </c>
      <c r="I78" s="1216"/>
      <c r="J78" s="1076" t="s">
        <v>7</v>
      </c>
      <c r="K78" s="1077" t="s">
        <v>8</v>
      </c>
      <c r="L78" s="1078"/>
    </row>
    <row r="79" spans="1:12" ht="15">
      <c r="A79" s="1079" t="s">
        <v>9</v>
      </c>
      <c r="B79" s="1080" t="s">
        <v>10</v>
      </c>
      <c r="C79" s="1081" t="s">
        <v>36</v>
      </c>
      <c r="D79" s="1081" t="s">
        <v>36</v>
      </c>
      <c r="E79" s="1082" t="s">
        <v>37</v>
      </c>
      <c r="F79" s="1083"/>
      <c r="G79" s="1084"/>
      <c r="H79" s="1217" t="s">
        <v>11</v>
      </c>
      <c r="I79" s="1218"/>
      <c r="J79" s="1085" t="s">
        <v>12</v>
      </c>
      <c r="K79" s="1086" t="s">
        <v>13</v>
      </c>
      <c r="L79" s="1087"/>
    </row>
    <row r="80" spans="1:12" ht="26.5" thickBot="1">
      <c r="A80" s="1088" t="s">
        <v>14</v>
      </c>
      <c r="B80" s="1089" t="s">
        <v>15</v>
      </c>
      <c r="C80" s="1061" t="s">
        <v>537</v>
      </c>
      <c r="D80" s="1090" t="s">
        <v>532</v>
      </c>
      <c r="E80" s="1091" t="s">
        <v>537</v>
      </c>
      <c r="F80" s="1092" t="s">
        <v>532</v>
      </c>
      <c r="G80" s="1093" t="s">
        <v>16</v>
      </c>
      <c r="H80" s="1094" t="s">
        <v>537</v>
      </c>
      <c r="I80" s="966" t="s">
        <v>16</v>
      </c>
      <c r="J80" s="1095" t="s">
        <v>16</v>
      </c>
      <c r="K80" s="1061" t="s">
        <v>537</v>
      </c>
      <c r="L80" s="1096" t="s">
        <v>17</v>
      </c>
    </row>
    <row r="81" spans="1:12" ht="15" thickBot="1">
      <c r="A81" s="1097" t="s">
        <v>18</v>
      </c>
      <c r="B81" s="1098" t="s">
        <v>19</v>
      </c>
      <c r="C81" s="1099">
        <v>19531.667594309256</v>
      </c>
      <c r="D81" s="1099">
        <v>19549.590930054994</v>
      </c>
      <c r="E81" s="1100">
        <v>19922.300946195443</v>
      </c>
      <c r="F81" s="1101">
        <v>19940.582748656096</v>
      </c>
      <c r="G81" s="1102">
        <v>-9.1681385098362961E-2</v>
      </c>
      <c r="H81" s="1103">
        <v>321.34387323943656</v>
      </c>
      <c r="I81" s="1103">
        <v>-0.64218380283425025</v>
      </c>
      <c r="J81" s="1104">
        <v>-11.111111111111111</v>
      </c>
      <c r="K81" s="1103">
        <v>100</v>
      </c>
      <c r="L81" s="1105" t="s">
        <v>19</v>
      </c>
    </row>
    <row r="82" spans="1:12" ht="15" thickBot="1">
      <c r="A82" s="1106"/>
      <c r="B82" s="1107"/>
      <c r="C82" s="1108"/>
      <c r="D82" s="1108"/>
      <c r="E82" s="1108"/>
      <c r="F82" s="1108"/>
      <c r="G82" s="1109"/>
      <c r="H82" s="1104"/>
      <c r="I82" s="1104"/>
      <c r="J82" s="1104"/>
      <c r="K82" s="1104"/>
      <c r="L82" s="1110"/>
    </row>
    <row r="83" spans="1:12">
      <c r="A83" s="1111" t="s">
        <v>79</v>
      </c>
      <c r="B83" s="1112" t="s">
        <v>19</v>
      </c>
      <c r="C83" s="1113">
        <v>18742.677524773349</v>
      </c>
      <c r="D83" s="1113">
        <v>19347.198006353377</v>
      </c>
      <c r="E83" s="1114">
        <v>19117.531075268816</v>
      </c>
      <c r="F83" s="1114">
        <v>19734.141966480445</v>
      </c>
      <c r="G83" s="1115">
        <v>-3.1245893145948638</v>
      </c>
      <c r="H83" s="1116">
        <v>265.71428571428572</v>
      </c>
      <c r="I83" s="1116">
        <v>3.9106145251396649</v>
      </c>
      <c r="J83" s="1116">
        <v>100</v>
      </c>
      <c r="K83" s="1116">
        <v>0.24647887323943662</v>
      </c>
      <c r="L83" s="1117">
        <v>0.13693270735524257</v>
      </c>
    </row>
    <row r="84" spans="1:12">
      <c r="A84" s="1118" t="s">
        <v>80</v>
      </c>
      <c r="B84" s="1119" t="s">
        <v>19</v>
      </c>
      <c r="C84" s="1120">
        <v>20450.619422041134</v>
      </c>
      <c r="D84" s="1120">
        <v>20589.188712933614</v>
      </c>
      <c r="E84" s="1121">
        <v>20859.631810481958</v>
      </c>
      <c r="F84" s="1121">
        <v>21000.972487192288</v>
      </c>
      <c r="G84" s="1122">
        <v>-0.67301967466758095</v>
      </c>
      <c r="H84" s="1123">
        <v>354.51830065359474</v>
      </c>
      <c r="I84" s="1123">
        <v>-1.5091261885848009</v>
      </c>
      <c r="J84" s="1123">
        <v>-8.3440308087291406</v>
      </c>
      <c r="K84" s="1123">
        <v>37.7112676056338</v>
      </c>
      <c r="L84" s="1124">
        <v>1.13849765258216</v>
      </c>
    </row>
    <row r="85" spans="1:12">
      <c r="A85" s="1125" t="s">
        <v>81</v>
      </c>
      <c r="B85" s="1126" t="s">
        <v>19</v>
      </c>
      <c r="C85" s="937">
        <v>20428.863490942411</v>
      </c>
      <c r="D85" s="937">
        <v>20348.575683111016</v>
      </c>
      <c r="E85" s="1127">
        <v>20837.440760761259</v>
      </c>
      <c r="F85" s="1127">
        <v>20755.547196773237</v>
      </c>
      <c r="G85" s="1128">
        <v>0.39456229802870973</v>
      </c>
      <c r="H85" s="1129">
        <v>392.78297455968692</v>
      </c>
      <c r="I85" s="1129">
        <v>2.8183657792049472E-2</v>
      </c>
      <c r="J85" s="1129">
        <v>-15.257048092868988</v>
      </c>
      <c r="K85" s="1129">
        <v>8.9964788732394378</v>
      </c>
      <c r="L85" s="1130">
        <v>-0.44014084507042206</v>
      </c>
    </row>
    <row r="86" spans="1:12">
      <c r="A86" s="1125" t="s">
        <v>82</v>
      </c>
      <c r="B86" s="1126" t="s">
        <v>19</v>
      </c>
      <c r="C86" s="937" t="s">
        <v>72</v>
      </c>
      <c r="D86" s="937" t="s">
        <v>509</v>
      </c>
      <c r="E86" s="1127" t="s">
        <v>72</v>
      </c>
      <c r="F86" s="1127" t="s">
        <v>509</v>
      </c>
      <c r="G86" s="1128" t="s">
        <v>72</v>
      </c>
      <c r="H86" s="1129" t="s">
        <v>72</v>
      </c>
      <c r="I86" s="1129" t="s">
        <v>72</v>
      </c>
      <c r="J86" s="1129" t="s">
        <v>72</v>
      </c>
      <c r="K86" s="1129">
        <v>0</v>
      </c>
      <c r="L86" s="1130" t="s">
        <v>72</v>
      </c>
    </row>
    <row r="87" spans="1:12">
      <c r="A87" s="1125" t="s">
        <v>71</v>
      </c>
      <c r="B87" s="1126" t="s">
        <v>19</v>
      </c>
      <c r="C87" s="937">
        <v>17426.171472794005</v>
      </c>
      <c r="D87" s="937">
        <v>17012.171548226484</v>
      </c>
      <c r="E87" s="1127">
        <v>17774.694902249885</v>
      </c>
      <c r="F87" s="1127">
        <v>17352.414979191013</v>
      </c>
      <c r="G87" s="1128">
        <v>2.4335513158558566</v>
      </c>
      <c r="H87" s="1129">
        <v>276.56178272980497</v>
      </c>
      <c r="I87" s="1129">
        <v>1.1282682725824609</v>
      </c>
      <c r="J87" s="1129">
        <v>-7.4742268041237114</v>
      </c>
      <c r="K87" s="1129">
        <v>31.602112676056336</v>
      </c>
      <c r="L87" s="1130">
        <v>1.2421752738654135</v>
      </c>
    </row>
    <row r="88" spans="1:12" ht="15" thickBot="1">
      <c r="A88" s="1131" t="s">
        <v>83</v>
      </c>
      <c r="B88" s="1132" t="s">
        <v>19</v>
      </c>
      <c r="C88" s="938">
        <v>19998.279989255978</v>
      </c>
      <c r="D88" s="938">
        <v>20179.349069392869</v>
      </c>
      <c r="E88" s="1133">
        <v>20398.245589041097</v>
      </c>
      <c r="F88" s="1133">
        <v>20582.936050780725</v>
      </c>
      <c r="G88" s="1134">
        <v>-0.89729891442102161</v>
      </c>
      <c r="H88" s="1135">
        <v>299.66707717569784</v>
      </c>
      <c r="I88" s="1135">
        <v>-0.91983843541574206</v>
      </c>
      <c r="J88" s="1135">
        <v>-17.591339648173207</v>
      </c>
      <c r="K88" s="1135">
        <v>21.443661971830984</v>
      </c>
      <c r="L88" s="1136">
        <v>-1.6862284820031306</v>
      </c>
    </row>
    <row r="89" spans="1:12" ht="15" thickBot="1">
      <c r="A89" s="1106"/>
      <c r="B89" s="1137"/>
      <c r="C89" s="1108"/>
      <c r="D89" s="1108"/>
      <c r="E89" s="1108"/>
      <c r="F89" s="1108"/>
      <c r="G89" s="1109"/>
      <c r="H89" s="1104"/>
      <c r="I89" s="1104"/>
      <c r="J89" s="1104"/>
      <c r="K89" s="1104"/>
      <c r="L89" s="1110"/>
    </row>
    <row r="90" spans="1:12">
      <c r="A90" s="1138" t="s">
        <v>84</v>
      </c>
      <c r="B90" s="1139" t="s">
        <v>21</v>
      </c>
      <c r="C90" s="1140" t="s">
        <v>72</v>
      </c>
      <c r="D90" s="1140" t="s">
        <v>72</v>
      </c>
      <c r="E90" s="1141" t="s">
        <v>72</v>
      </c>
      <c r="F90" s="1141" t="s">
        <v>72</v>
      </c>
      <c r="G90" s="1142" t="s">
        <v>72</v>
      </c>
      <c r="H90" s="1143" t="s">
        <v>72</v>
      </c>
      <c r="I90" s="1143" t="s">
        <v>72</v>
      </c>
      <c r="J90" s="1144" t="s">
        <v>72</v>
      </c>
      <c r="K90" s="1144" t="s">
        <v>72</v>
      </c>
      <c r="L90" s="1145" t="s">
        <v>72</v>
      </c>
    </row>
    <row r="91" spans="1:12">
      <c r="A91" s="1118" t="s">
        <v>84</v>
      </c>
      <c r="B91" s="1146" t="s">
        <v>22</v>
      </c>
      <c r="C91" s="937" t="s">
        <v>72</v>
      </c>
      <c r="D91" s="937" t="s">
        <v>72</v>
      </c>
      <c r="E91" s="1127" t="s">
        <v>72</v>
      </c>
      <c r="F91" s="1127" t="s">
        <v>72</v>
      </c>
      <c r="G91" s="1128" t="s">
        <v>72</v>
      </c>
      <c r="H91" s="1129" t="s">
        <v>72</v>
      </c>
      <c r="I91" s="1129" t="s">
        <v>72</v>
      </c>
      <c r="J91" s="1147" t="s">
        <v>72</v>
      </c>
      <c r="K91" s="1147" t="s">
        <v>72</v>
      </c>
      <c r="L91" s="1148" t="s">
        <v>72</v>
      </c>
    </row>
    <row r="92" spans="1:12">
      <c r="A92" s="1118" t="s">
        <v>84</v>
      </c>
      <c r="B92" s="1146" t="s">
        <v>23</v>
      </c>
      <c r="C92" s="937" t="s">
        <v>72</v>
      </c>
      <c r="D92" s="937" t="s">
        <v>72</v>
      </c>
      <c r="E92" s="1127" t="s">
        <v>72</v>
      </c>
      <c r="F92" s="1127" t="s">
        <v>72</v>
      </c>
      <c r="G92" s="1128" t="s">
        <v>72</v>
      </c>
      <c r="H92" s="1129" t="s">
        <v>72</v>
      </c>
      <c r="I92" s="1129" t="s">
        <v>72</v>
      </c>
      <c r="J92" s="1147" t="s">
        <v>72</v>
      </c>
      <c r="K92" s="1147" t="s">
        <v>72</v>
      </c>
      <c r="L92" s="1148" t="s">
        <v>72</v>
      </c>
    </row>
    <row r="93" spans="1:12">
      <c r="A93" s="1138" t="s">
        <v>84</v>
      </c>
      <c r="B93" s="1149" t="s">
        <v>24</v>
      </c>
      <c r="C93" s="1150" t="s">
        <v>509</v>
      </c>
      <c r="D93" s="1150" t="s">
        <v>509</v>
      </c>
      <c r="E93" s="1151" t="s">
        <v>509</v>
      </c>
      <c r="F93" s="1151" t="s">
        <v>509</v>
      </c>
      <c r="G93" s="1152" t="s">
        <v>72</v>
      </c>
      <c r="H93" s="1153" t="s">
        <v>509</v>
      </c>
      <c r="I93" s="1153" t="s">
        <v>72</v>
      </c>
      <c r="J93" s="1154" t="s">
        <v>72</v>
      </c>
      <c r="K93" s="1154">
        <v>1.7605633802816902E-2</v>
      </c>
      <c r="L93" s="1155" t="s">
        <v>72</v>
      </c>
    </row>
    <row r="94" spans="1:12">
      <c r="A94" s="1118" t="s">
        <v>84</v>
      </c>
      <c r="B94" s="1146" t="s">
        <v>25</v>
      </c>
      <c r="C94" s="937" t="s">
        <v>509</v>
      </c>
      <c r="D94" s="937" t="s">
        <v>509</v>
      </c>
      <c r="E94" s="1127" t="s">
        <v>509</v>
      </c>
      <c r="F94" s="1127" t="s">
        <v>509</v>
      </c>
      <c r="G94" s="1128" t="s">
        <v>72</v>
      </c>
      <c r="H94" s="1129" t="s">
        <v>509</v>
      </c>
      <c r="I94" s="1129" t="s">
        <v>72</v>
      </c>
      <c r="J94" s="1147" t="s">
        <v>72</v>
      </c>
      <c r="K94" s="1147">
        <v>1.7605633802816902E-2</v>
      </c>
      <c r="L94" s="1148" t="s">
        <v>72</v>
      </c>
    </row>
    <row r="95" spans="1:12">
      <c r="A95" s="1118" t="s">
        <v>84</v>
      </c>
      <c r="B95" s="1146" t="s">
        <v>26</v>
      </c>
      <c r="C95" s="937" t="s">
        <v>72</v>
      </c>
      <c r="D95" s="937" t="s">
        <v>509</v>
      </c>
      <c r="E95" s="1127" t="s">
        <v>72</v>
      </c>
      <c r="F95" s="1127" t="s">
        <v>509</v>
      </c>
      <c r="G95" s="1128" t="s">
        <v>72</v>
      </c>
      <c r="H95" s="1129" t="s">
        <v>72</v>
      </c>
      <c r="I95" s="1129" t="s">
        <v>72</v>
      </c>
      <c r="J95" s="1147" t="s">
        <v>72</v>
      </c>
      <c r="K95" s="1147" t="s">
        <v>72</v>
      </c>
      <c r="L95" s="1148" t="s">
        <v>72</v>
      </c>
    </row>
    <row r="96" spans="1:12">
      <c r="A96" s="1138" t="s">
        <v>84</v>
      </c>
      <c r="B96" s="1149" t="s">
        <v>27</v>
      </c>
      <c r="C96" s="1150">
        <v>18892.890251311794</v>
      </c>
      <c r="D96" s="1150" t="s">
        <v>509</v>
      </c>
      <c r="E96" s="1151">
        <v>19270.74805633803</v>
      </c>
      <c r="F96" s="1151" t="s">
        <v>509</v>
      </c>
      <c r="G96" s="1152" t="s">
        <v>72</v>
      </c>
      <c r="H96" s="1153">
        <v>273.07692307692309</v>
      </c>
      <c r="I96" s="1153" t="s">
        <v>72</v>
      </c>
      <c r="J96" s="1154" t="s">
        <v>72</v>
      </c>
      <c r="K96" s="1154">
        <v>0.22887323943661972</v>
      </c>
      <c r="L96" s="1155" t="s">
        <v>72</v>
      </c>
    </row>
    <row r="97" spans="1:12">
      <c r="A97" s="1118" t="s">
        <v>84</v>
      </c>
      <c r="B97" s="1146" t="s">
        <v>28</v>
      </c>
      <c r="C97" s="937">
        <v>18846.305882352939</v>
      </c>
      <c r="D97" s="937" t="s">
        <v>509</v>
      </c>
      <c r="E97" s="1127">
        <v>19223.232</v>
      </c>
      <c r="F97" s="1127" t="s">
        <v>509</v>
      </c>
      <c r="G97" s="1128" t="s">
        <v>72</v>
      </c>
      <c r="H97" s="1129">
        <v>275</v>
      </c>
      <c r="I97" s="1129" t="s">
        <v>72</v>
      </c>
      <c r="J97" s="1147" t="s">
        <v>72</v>
      </c>
      <c r="K97" s="1147">
        <v>0.21126760563380279</v>
      </c>
      <c r="L97" s="1148" t="s">
        <v>72</v>
      </c>
    </row>
    <row r="98" spans="1:12" ht="15" thickBot="1">
      <c r="A98" s="1156" t="s">
        <v>84</v>
      </c>
      <c r="B98" s="1157" t="s">
        <v>29</v>
      </c>
      <c r="C98" s="1158" t="s">
        <v>509</v>
      </c>
      <c r="D98" s="1158" t="s">
        <v>72</v>
      </c>
      <c r="E98" s="1159" t="s">
        <v>509</v>
      </c>
      <c r="F98" s="1159" t="s">
        <v>72</v>
      </c>
      <c r="G98" s="1160" t="s">
        <v>72</v>
      </c>
      <c r="H98" s="1147" t="s">
        <v>509</v>
      </c>
      <c r="I98" s="1147" t="s">
        <v>72</v>
      </c>
      <c r="J98" s="1147" t="s">
        <v>72</v>
      </c>
      <c r="K98" s="1147">
        <v>1.7605633802816902E-2</v>
      </c>
      <c r="L98" s="1148" t="s">
        <v>72</v>
      </c>
    </row>
    <row r="99" spans="1:12" ht="15" thickBot="1">
      <c r="A99" s="1106"/>
      <c r="B99" s="1137"/>
      <c r="C99" s="1108"/>
      <c r="D99" s="1108"/>
      <c r="E99" s="1108"/>
      <c r="F99" s="1108"/>
      <c r="G99" s="1109"/>
      <c r="H99" s="1104"/>
      <c r="I99" s="1104"/>
      <c r="J99" s="1104"/>
      <c r="K99" s="1104"/>
      <c r="L99" s="1110"/>
    </row>
    <row r="100" spans="1:12">
      <c r="A100" s="1138" t="s">
        <v>85</v>
      </c>
      <c r="B100" s="1139" t="s">
        <v>21</v>
      </c>
      <c r="C100" s="1140">
        <v>21066.943789021072</v>
      </c>
      <c r="D100" s="1140">
        <v>20956.569434751829</v>
      </c>
      <c r="E100" s="1141">
        <v>21488.282664801493</v>
      </c>
      <c r="F100" s="1141">
        <v>21375.700823446867</v>
      </c>
      <c r="G100" s="1142">
        <v>0.52668140466831159</v>
      </c>
      <c r="H100" s="1143">
        <v>395.05999999999995</v>
      </c>
      <c r="I100" s="1143">
        <v>-7.7731527134443219</v>
      </c>
      <c r="J100" s="1144">
        <v>3.8251366120218582</v>
      </c>
      <c r="K100" s="1144">
        <v>3.345070422535211</v>
      </c>
      <c r="L100" s="1145">
        <v>0.48122065727699503</v>
      </c>
    </row>
    <row r="101" spans="1:12">
      <c r="A101" s="1118" t="s">
        <v>85</v>
      </c>
      <c r="B101" s="1146" t="s">
        <v>22</v>
      </c>
      <c r="C101" s="937">
        <v>21051.719607843137</v>
      </c>
      <c r="D101" s="937">
        <v>21004.702941176471</v>
      </c>
      <c r="E101" s="1127">
        <v>21472.754000000001</v>
      </c>
      <c r="F101" s="1127">
        <v>21424.796999999999</v>
      </c>
      <c r="G101" s="1128">
        <v>0.22383876029258135</v>
      </c>
      <c r="H101" s="1129">
        <v>388.1</v>
      </c>
      <c r="I101" s="1129">
        <v>-8.2722760576695809</v>
      </c>
      <c r="J101" s="1147">
        <v>4.5871559633027523</v>
      </c>
      <c r="K101" s="1147">
        <v>2.007042253521127</v>
      </c>
      <c r="L101" s="1148">
        <v>0.30125195618153411</v>
      </c>
    </row>
    <row r="102" spans="1:12">
      <c r="A102" s="1118" t="s">
        <v>85</v>
      </c>
      <c r="B102" s="1146" t="s">
        <v>23</v>
      </c>
      <c r="C102" s="937">
        <v>21088.797058823529</v>
      </c>
      <c r="D102" s="937">
        <v>20887.777450980393</v>
      </c>
      <c r="E102" s="1127">
        <v>21510.573</v>
      </c>
      <c r="F102" s="1127">
        <v>21305.532999999999</v>
      </c>
      <c r="G102" s="1128">
        <v>0.96237911532183162</v>
      </c>
      <c r="H102" s="1129">
        <v>405.5</v>
      </c>
      <c r="I102" s="1129">
        <v>-7.0167392799816612</v>
      </c>
      <c r="J102" s="1147">
        <v>2.7027027027027026</v>
      </c>
      <c r="K102" s="1147">
        <v>1.3380281690140845</v>
      </c>
      <c r="L102" s="1148">
        <v>0.17996870109546181</v>
      </c>
    </row>
    <row r="103" spans="1:12">
      <c r="A103" s="1138" t="s">
        <v>85</v>
      </c>
      <c r="B103" s="1149" t="s">
        <v>24</v>
      </c>
      <c r="C103" s="1150">
        <v>20845.304935577722</v>
      </c>
      <c r="D103" s="1150">
        <v>21091.286530506724</v>
      </c>
      <c r="E103" s="1151">
        <v>21262.211034289277</v>
      </c>
      <c r="F103" s="1151">
        <v>21513.112261116858</v>
      </c>
      <c r="G103" s="1152">
        <v>-1.1662711735161768</v>
      </c>
      <c r="H103" s="1153">
        <v>381.93690476190477</v>
      </c>
      <c r="I103" s="1153">
        <v>0.60381874195927199</v>
      </c>
      <c r="J103" s="1154">
        <v>-17.54601226993865</v>
      </c>
      <c r="K103" s="1154">
        <v>11.830985915492958</v>
      </c>
      <c r="L103" s="1155">
        <v>-0.92331768388106461</v>
      </c>
    </row>
    <row r="104" spans="1:12">
      <c r="A104" s="1118" t="s">
        <v>85</v>
      </c>
      <c r="B104" s="1146" t="s">
        <v>25</v>
      </c>
      <c r="C104" s="937">
        <v>20952.603921568625</v>
      </c>
      <c r="D104" s="937">
        <v>21268.036274509803</v>
      </c>
      <c r="E104" s="1127">
        <v>21371.655999999999</v>
      </c>
      <c r="F104" s="1127">
        <v>21693.397000000001</v>
      </c>
      <c r="G104" s="1128">
        <v>-1.4831287142350356</v>
      </c>
      <c r="H104" s="1129">
        <v>379.2</v>
      </c>
      <c r="I104" s="1129">
        <v>0.93159435719989359</v>
      </c>
      <c r="J104" s="1147">
        <v>-26.746166950596251</v>
      </c>
      <c r="K104" s="1147">
        <v>7.5704225352112671</v>
      </c>
      <c r="L104" s="1148">
        <v>-1.6158059467918617</v>
      </c>
    </row>
    <row r="105" spans="1:12">
      <c r="A105" s="1118" t="s">
        <v>85</v>
      </c>
      <c r="B105" s="1146" t="s">
        <v>26</v>
      </c>
      <c r="C105" s="937">
        <v>20658.402941176471</v>
      </c>
      <c r="D105" s="937">
        <v>20652.673529411764</v>
      </c>
      <c r="E105" s="1127">
        <v>21071.571</v>
      </c>
      <c r="F105" s="1127">
        <v>21065.726999999999</v>
      </c>
      <c r="G105" s="1128">
        <v>2.7741743733795472E-2</v>
      </c>
      <c r="H105" s="1129">
        <v>386.8</v>
      </c>
      <c r="I105" s="1129">
        <v>-0.76962544894817853</v>
      </c>
      <c r="J105" s="1147">
        <v>6.140350877192982</v>
      </c>
      <c r="K105" s="1147">
        <v>4.26056338028169</v>
      </c>
      <c r="L105" s="1148">
        <v>0.69248826291079801</v>
      </c>
    </row>
    <row r="106" spans="1:12">
      <c r="A106" s="1138" t="s">
        <v>85</v>
      </c>
      <c r="B106" s="1149" t="s">
        <v>27</v>
      </c>
      <c r="C106" s="1150">
        <v>20105.626676706688</v>
      </c>
      <c r="D106" s="1150">
        <v>20183.048979653609</v>
      </c>
      <c r="E106" s="1151">
        <v>20507.739210240823</v>
      </c>
      <c r="F106" s="1151">
        <v>20586.70995924668</v>
      </c>
      <c r="G106" s="1152">
        <v>-0.38360062954297797</v>
      </c>
      <c r="H106" s="1153">
        <v>334.10562499999997</v>
      </c>
      <c r="I106" s="1153">
        <v>-1.3314971785679268</v>
      </c>
      <c r="J106" s="1154">
        <v>-4.4062733383121735</v>
      </c>
      <c r="K106" s="1154">
        <v>22.535211267605636</v>
      </c>
      <c r="L106" s="1155">
        <v>1.5805946791862304</v>
      </c>
    </row>
    <row r="107" spans="1:12">
      <c r="A107" s="1118" t="s">
        <v>85</v>
      </c>
      <c r="B107" s="1146" t="s">
        <v>28</v>
      </c>
      <c r="C107" s="937">
        <v>20078.619607843135</v>
      </c>
      <c r="D107" s="937">
        <v>20167.419607843138</v>
      </c>
      <c r="E107" s="1127">
        <v>20480.191999999999</v>
      </c>
      <c r="F107" s="1127">
        <v>20570.768</v>
      </c>
      <c r="G107" s="1128">
        <v>-0.440314138976245</v>
      </c>
      <c r="H107" s="1129">
        <v>324.5</v>
      </c>
      <c r="I107" s="1129">
        <v>-1.5174506828528074</v>
      </c>
      <c r="J107" s="1147">
        <v>-7.6608784473953015</v>
      </c>
      <c r="K107" s="1147">
        <v>15.91549295774648</v>
      </c>
      <c r="L107" s="1148">
        <v>0.59467918622848259</v>
      </c>
    </row>
    <row r="108" spans="1:12" ht="15" thickBot="1">
      <c r="A108" s="1156" t="s">
        <v>85</v>
      </c>
      <c r="B108" s="1157" t="s">
        <v>29</v>
      </c>
      <c r="C108" s="1158">
        <v>20164.621568627452</v>
      </c>
      <c r="D108" s="1158">
        <v>20221.587254901962</v>
      </c>
      <c r="E108" s="1159">
        <v>20567.914000000001</v>
      </c>
      <c r="F108" s="1159">
        <v>20626.019</v>
      </c>
      <c r="G108" s="1160">
        <v>-0.28170729407356587</v>
      </c>
      <c r="H108" s="1147">
        <v>357.2</v>
      </c>
      <c r="I108" s="1147">
        <v>-1.7061089708310371</v>
      </c>
      <c r="J108" s="1147">
        <v>4.4444444444444446</v>
      </c>
      <c r="K108" s="1147">
        <v>6.6197183098591541</v>
      </c>
      <c r="L108" s="1148">
        <v>0.98591549295774517</v>
      </c>
    </row>
    <row r="109" spans="1:12" ht="15" thickBot="1">
      <c r="A109" s="1161"/>
      <c r="B109" s="1162"/>
      <c r="C109" s="1163"/>
      <c r="D109" s="1163"/>
      <c r="E109" s="1163"/>
      <c r="F109" s="1163"/>
      <c r="G109" s="1164"/>
      <c r="H109" s="1165"/>
      <c r="I109" s="1165"/>
      <c r="J109" s="1165"/>
      <c r="K109" s="1165"/>
      <c r="L109" s="1166"/>
    </row>
    <row r="110" spans="1:12">
      <c r="A110" s="1118" t="s">
        <v>86</v>
      </c>
      <c r="B110" s="1167" t="s">
        <v>26</v>
      </c>
      <c r="C110" s="1168">
        <v>20746.592156862745</v>
      </c>
      <c r="D110" s="1168">
        <v>20531.845098039215</v>
      </c>
      <c r="E110" s="1169">
        <v>21161.524000000001</v>
      </c>
      <c r="F110" s="1169">
        <v>20942.482</v>
      </c>
      <c r="G110" s="1170">
        <v>1.0459218730616613</v>
      </c>
      <c r="H110" s="1171">
        <v>409.5</v>
      </c>
      <c r="I110" s="1171">
        <v>2.4425989252570286E-2</v>
      </c>
      <c r="J110" s="1171">
        <v>-14.49814126394052</v>
      </c>
      <c r="K110" s="1171">
        <v>4.0492957746478879</v>
      </c>
      <c r="L110" s="1172">
        <v>-0.16040688575899775</v>
      </c>
    </row>
    <row r="111" spans="1:12" ht="15" thickBot="1">
      <c r="A111" s="1156" t="s">
        <v>86</v>
      </c>
      <c r="B111" s="1157" t="s">
        <v>29</v>
      </c>
      <c r="C111" s="1158">
        <v>20147.939215686274</v>
      </c>
      <c r="D111" s="1158">
        <v>20189.199019607844</v>
      </c>
      <c r="E111" s="1159">
        <v>20550.898000000001</v>
      </c>
      <c r="F111" s="1159">
        <v>20592.983</v>
      </c>
      <c r="G111" s="1160">
        <v>-0.20436572982165396</v>
      </c>
      <c r="H111" s="1147">
        <v>379.1</v>
      </c>
      <c r="I111" s="1147">
        <v>-2.6371308016868641E-2</v>
      </c>
      <c r="J111" s="1147">
        <v>-15.868263473053892</v>
      </c>
      <c r="K111" s="1147">
        <v>4.947183098591549</v>
      </c>
      <c r="L111" s="1148">
        <v>-0.27973395931142431</v>
      </c>
    </row>
    <row r="112" spans="1:12" ht="15" thickBot="1">
      <c r="A112" s="1161"/>
      <c r="B112" s="1162"/>
      <c r="C112" s="1163"/>
      <c r="D112" s="1163"/>
      <c r="E112" s="1163"/>
      <c r="F112" s="1163"/>
      <c r="G112" s="1164"/>
      <c r="H112" s="1165"/>
      <c r="I112" s="1165"/>
      <c r="J112" s="1165"/>
      <c r="K112" s="1165"/>
      <c r="L112" s="1166"/>
    </row>
    <row r="113" spans="1:12">
      <c r="A113" s="1138" t="s">
        <v>87</v>
      </c>
      <c r="B113" s="1139" t="s">
        <v>21</v>
      </c>
      <c r="C113" s="1140" t="s">
        <v>72</v>
      </c>
      <c r="D113" s="1140" t="s">
        <v>72</v>
      </c>
      <c r="E113" s="1141" t="s">
        <v>72</v>
      </c>
      <c r="F113" s="1141" t="s">
        <v>72</v>
      </c>
      <c r="G113" s="1142" t="s">
        <v>72</v>
      </c>
      <c r="H113" s="1143" t="s">
        <v>72</v>
      </c>
      <c r="I113" s="1143" t="s">
        <v>72</v>
      </c>
      <c r="J113" s="1144" t="s">
        <v>72</v>
      </c>
      <c r="K113" s="1144" t="s">
        <v>72</v>
      </c>
      <c r="L113" s="1145" t="s">
        <v>72</v>
      </c>
    </row>
    <row r="114" spans="1:12">
      <c r="A114" s="1125" t="s">
        <v>87</v>
      </c>
      <c r="B114" s="1146" t="s">
        <v>22</v>
      </c>
      <c r="C114" s="937" t="s">
        <v>72</v>
      </c>
      <c r="D114" s="937" t="s">
        <v>72</v>
      </c>
      <c r="E114" s="1127" t="s">
        <v>72</v>
      </c>
      <c r="F114" s="1127" t="s">
        <v>72</v>
      </c>
      <c r="G114" s="1128" t="s">
        <v>72</v>
      </c>
      <c r="H114" s="1129" t="s">
        <v>72</v>
      </c>
      <c r="I114" s="1129" t="s">
        <v>72</v>
      </c>
      <c r="J114" s="1147" t="s">
        <v>72</v>
      </c>
      <c r="K114" s="1147" t="s">
        <v>72</v>
      </c>
      <c r="L114" s="1148" t="s">
        <v>72</v>
      </c>
    </row>
    <row r="115" spans="1:12">
      <c r="A115" s="1125" t="s">
        <v>87</v>
      </c>
      <c r="B115" s="1146" t="s">
        <v>23</v>
      </c>
      <c r="C115" s="937" t="s">
        <v>72</v>
      </c>
      <c r="D115" s="937" t="s">
        <v>72</v>
      </c>
      <c r="E115" s="1127" t="s">
        <v>72</v>
      </c>
      <c r="F115" s="1127" t="s">
        <v>72</v>
      </c>
      <c r="G115" s="1128" t="s">
        <v>72</v>
      </c>
      <c r="H115" s="1129" t="s">
        <v>72</v>
      </c>
      <c r="I115" s="1129" t="s">
        <v>72</v>
      </c>
      <c r="J115" s="1147" t="s">
        <v>72</v>
      </c>
      <c r="K115" s="1147" t="s">
        <v>72</v>
      </c>
      <c r="L115" s="1148" t="s">
        <v>72</v>
      </c>
    </row>
    <row r="116" spans="1:12">
      <c r="A116" s="1125" t="s">
        <v>87</v>
      </c>
      <c r="B116" s="1146" t="s">
        <v>30</v>
      </c>
      <c r="C116" s="937" t="s">
        <v>72</v>
      </c>
      <c r="D116" s="937" t="s">
        <v>72</v>
      </c>
      <c r="E116" s="1127" t="s">
        <v>72</v>
      </c>
      <c r="F116" s="1127" t="s">
        <v>72</v>
      </c>
      <c r="G116" s="1128" t="s">
        <v>72</v>
      </c>
      <c r="H116" s="1129" t="s">
        <v>72</v>
      </c>
      <c r="I116" s="1129" t="s">
        <v>72</v>
      </c>
      <c r="J116" s="1147" t="s">
        <v>72</v>
      </c>
      <c r="K116" s="1147" t="s">
        <v>72</v>
      </c>
      <c r="L116" s="1148" t="s">
        <v>72</v>
      </c>
    </row>
    <row r="117" spans="1:12">
      <c r="A117" s="1173" t="s">
        <v>87</v>
      </c>
      <c r="B117" s="1149" t="s">
        <v>24</v>
      </c>
      <c r="C117" s="1150" t="s">
        <v>72</v>
      </c>
      <c r="D117" s="1150" t="s">
        <v>72</v>
      </c>
      <c r="E117" s="1151" t="s">
        <v>72</v>
      </c>
      <c r="F117" s="1151" t="s">
        <v>72</v>
      </c>
      <c r="G117" s="1152" t="s">
        <v>72</v>
      </c>
      <c r="H117" s="1153" t="s">
        <v>72</v>
      </c>
      <c r="I117" s="1153" t="s">
        <v>72</v>
      </c>
      <c r="J117" s="1154" t="s">
        <v>72</v>
      </c>
      <c r="K117" s="1154" t="s">
        <v>72</v>
      </c>
      <c r="L117" s="1155" t="s">
        <v>72</v>
      </c>
    </row>
    <row r="118" spans="1:12">
      <c r="A118" s="1125" t="s">
        <v>87</v>
      </c>
      <c r="B118" s="1146" t="s">
        <v>26</v>
      </c>
      <c r="C118" s="937" t="s">
        <v>72</v>
      </c>
      <c r="D118" s="937" t="s">
        <v>72</v>
      </c>
      <c r="E118" s="1127" t="s">
        <v>72</v>
      </c>
      <c r="F118" s="1127" t="s">
        <v>72</v>
      </c>
      <c r="G118" s="1128" t="s">
        <v>72</v>
      </c>
      <c r="H118" s="1129" t="s">
        <v>72</v>
      </c>
      <c r="I118" s="1129" t="s">
        <v>72</v>
      </c>
      <c r="J118" s="1147" t="s">
        <v>72</v>
      </c>
      <c r="K118" s="1147" t="s">
        <v>72</v>
      </c>
      <c r="L118" s="1148" t="s">
        <v>72</v>
      </c>
    </row>
    <row r="119" spans="1:12">
      <c r="A119" s="1125" t="s">
        <v>87</v>
      </c>
      <c r="B119" s="1146" t="s">
        <v>31</v>
      </c>
      <c r="C119" s="937" t="s">
        <v>72</v>
      </c>
      <c r="D119" s="937" t="s">
        <v>72</v>
      </c>
      <c r="E119" s="1127" t="s">
        <v>72</v>
      </c>
      <c r="F119" s="1127" t="s">
        <v>72</v>
      </c>
      <c r="G119" s="1128" t="s">
        <v>72</v>
      </c>
      <c r="H119" s="1129" t="s">
        <v>72</v>
      </c>
      <c r="I119" s="1129" t="s">
        <v>72</v>
      </c>
      <c r="J119" s="1147" t="s">
        <v>72</v>
      </c>
      <c r="K119" s="1147" t="s">
        <v>72</v>
      </c>
      <c r="L119" s="1148" t="s">
        <v>72</v>
      </c>
    </row>
    <row r="120" spans="1:12">
      <c r="A120" s="1173" t="s">
        <v>87</v>
      </c>
      <c r="B120" s="1149" t="s">
        <v>27</v>
      </c>
      <c r="C120" s="1150" t="s">
        <v>72</v>
      </c>
      <c r="D120" s="1150" t="s">
        <v>509</v>
      </c>
      <c r="E120" s="1151" t="s">
        <v>72</v>
      </c>
      <c r="F120" s="1151" t="s">
        <v>509</v>
      </c>
      <c r="G120" s="1152" t="s">
        <v>72</v>
      </c>
      <c r="H120" s="1153" t="s">
        <v>72</v>
      </c>
      <c r="I120" s="1153" t="s">
        <v>72</v>
      </c>
      <c r="J120" s="1154" t="s">
        <v>72</v>
      </c>
      <c r="K120" s="1154" t="s">
        <v>72</v>
      </c>
      <c r="L120" s="1155" t="s">
        <v>72</v>
      </c>
    </row>
    <row r="121" spans="1:12">
      <c r="A121" s="1125" t="s">
        <v>87</v>
      </c>
      <c r="B121" s="1146" t="s">
        <v>29</v>
      </c>
      <c r="C121" s="937" t="s">
        <v>72</v>
      </c>
      <c r="D121" s="937" t="s">
        <v>509</v>
      </c>
      <c r="E121" s="1127" t="s">
        <v>72</v>
      </c>
      <c r="F121" s="1127" t="s">
        <v>509</v>
      </c>
      <c r="G121" s="1128" t="s">
        <v>72</v>
      </c>
      <c r="H121" s="1129" t="s">
        <v>72</v>
      </c>
      <c r="I121" s="1129" t="s">
        <v>72</v>
      </c>
      <c r="J121" s="1147" t="s">
        <v>72</v>
      </c>
      <c r="K121" s="1147">
        <v>0</v>
      </c>
      <c r="L121" s="1148" t="s">
        <v>72</v>
      </c>
    </row>
    <row r="122" spans="1:12" ht="15" thickBot="1">
      <c r="A122" s="1174" t="s">
        <v>87</v>
      </c>
      <c r="B122" s="1146" t="s">
        <v>32</v>
      </c>
      <c r="C122" s="1158" t="s">
        <v>72</v>
      </c>
      <c r="D122" s="1158" t="s">
        <v>509</v>
      </c>
      <c r="E122" s="1159" t="s">
        <v>72</v>
      </c>
      <c r="F122" s="1159" t="s">
        <v>509</v>
      </c>
      <c r="G122" s="1160" t="s">
        <v>72</v>
      </c>
      <c r="H122" s="1147" t="s">
        <v>72</v>
      </c>
      <c r="I122" s="1147" t="s">
        <v>72</v>
      </c>
      <c r="J122" s="1147" t="s">
        <v>72</v>
      </c>
      <c r="K122" s="1147">
        <v>0</v>
      </c>
      <c r="L122" s="1148" t="s">
        <v>72</v>
      </c>
    </row>
    <row r="123" spans="1:12" ht="15" thickBot="1">
      <c r="A123" s="1161"/>
      <c r="B123" s="1162"/>
      <c r="C123" s="1163"/>
      <c r="D123" s="1163"/>
      <c r="E123" s="1163"/>
      <c r="F123" s="1163"/>
      <c r="G123" s="1164"/>
      <c r="H123" s="1165"/>
      <c r="I123" s="1165"/>
      <c r="J123" s="1165"/>
      <c r="K123" s="1165"/>
      <c r="L123" s="1166"/>
    </row>
    <row r="124" spans="1:12">
      <c r="A124" s="1138" t="s">
        <v>20</v>
      </c>
      <c r="B124" s="1139" t="s">
        <v>24</v>
      </c>
      <c r="C124" s="1140">
        <v>19343.444475848559</v>
      </c>
      <c r="D124" s="1140">
        <v>18485.341939122212</v>
      </c>
      <c r="E124" s="1141">
        <v>19730.313365365531</v>
      </c>
      <c r="F124" s="1141">
        <v>18855.048777904656</v>
      </c>
      <c r="G124" s="1142">
        <v>4.6420701307681398</v>
      </c>
      <c r="H124" s="1143">
        <v>351.5325581395349</v>
      </c>
      <c r="I124" s="1143">
        <v>0.35873372413036825</v>
      </c>
      <c r="J124" s="1144">
        <v>-14.000000000000002</v>
      </c>
      <c r="K124" s="1144">
        <v>3.028169014084507</v>
      </c>
      <c r="L124" s="1145">
        <v>-0.10172143974960868</v>
      </c>
    </row>
    <row r="125" spans="1:12">
      <c r="A125" s="1118" t="s">
        <v>20</v>
      </c>
      <c r="B125" s="1146" t="s">
        <v>25</v>
      </c>
      <c r="C125" s="937">
        <v>18911.745098039213</v>
      </c>
      <c r="D125" s="937">
        <v>18024.432352941174</v>
      </c>
      <c r="E125" s="1127">
        <v>19289.98</v>
      </c>
      <c r="F125" s="1127">
        <v>18384.920999999998</v>
      </c>
      <c r="G125" s="1128">
        <v>4.922833228383201</v>
      </c>
      <c r="H125" s="1129">
        <v>310</v>
      </c>
      <c r="I125" s="1129">
        <v>-1.1164274322169059</v>
      </c>
      <c r="J125" s="1147">
        <v>-56.140350877192979</v>
      </c>
      <c r="K125" s="1147">
        <v>0.44014084507042256</v>
      </c>
      <c r="L125" s="1148">
        <v>-0.45187793427230044</v>
      </c>
    </row>
    <row r="126" spans="1:12">
      <c r="A126" s="1118" t="s">
        <v>20</v>
      </c>
      <c r="B126" s="1146" t="s">
        <v>26</v>
      </c>
      <c r="C126" s="937">
        <v>19278.48725490196</v>
      </c>
      <c r="D126" s="937">
        <v>18449.881372549022</v>
      </c>
      <c r="E126" s="1127">
        <v>19664.057000000001</v>
      </c>
      <c r="F126" s="1127">
        <v>18818.879000000001</v>
      </c>
      <c r="G126" s="1128">
        <v>4.4911176696550301</v>
      </c>
      <c r="H126" s="1129">
        <v>347.3</v>
      </c>
      <c r="I126" s="1129">
        <v>-4.0342636087316848</v>
      </c>
      <c r="J126" s="1147">
        <v>-1.8518518518518516</v>
      </c>
      <c r="K126" s="1147">
        <v>1.8661971830985915</v>
      </c>
      <c r="L126" s="1148">
        <v>0.17605633802816922</v>
      </c>
    </row>
    <row r="127" spans="1:12">
      <c r="A127" s="1118" t="s">
        <v>20</v>
      </c>
      <c r="B127" s="1146" t="s">
        <v>31</v>
      </c>
      <c r="C127" s="937">
        <v>19704.24607843137</v>
      </c>
      <c r="D127" s="937">
        <v>19219.892156862745</v>
      </c>
      <c r="E127" s="1127">
        <v>20098.330999999998</v>
      </c>
      <c r="F127" s="1127">
        <v>19604.29</v>
      </c>
      <c r="G127" s="1128">
        <v>2.5200657611165589</v>
      </c>
      <c r="H127" s="1129">
        <v>387.8</v>
      </c>
      <c r="I127" s="1129">
        <v>3.6067325674592574</v>
      </c>
      <c r="J127" s="1147">
        <v>17.142857142857142</v>
      </c>
      <c r="K127" s="1147">
        <v>0.721830985915493</v>
      </c>
      <c r="L127" s="1148">
        <v>0.17410015649452271</v>
      </c>
    </row>
    <row r="128" spans="1:12">
      <c r="A128" s="1138" t="s">
        <v>20</v>
      </c>
      <c r="B128" s="1149" t="s">
        <v>27</v>
      </c>
      <c r="C128" s="1150">
        <v>17695.627426290757</v>
      </c>
      <c r="D128" s="1150">
        <v>17557.692100940607</v>
      </c>
      <c r="E128" s="1151">
        <v>18049.539974816573</v>
      </c>
      <c r="F128" s="1151">
        <v>17908.845942959419</v>
      </c>
      <c r="G128" s="1152">
        <v>0.785611938956155</v>
      </c>
      <c r="H128" s="1153">
        <v>291.76239151398261</v>
      </c>
      <c r="I128" s="1153">
        <v>-0.53552616344092741</v>
      </c>
      <c r="J128" s="1154">
        <v>1.7664376840039255</v>
      </c>
      <c r="K128" s="1154">
        <v>18.257042253521128</v>
      </c>
      <c r="L128" s="1155">
        <v>2.3102503912363073</v>
      </c>
    </row>
    <row r="129" spans="1:12">
      <c r="A129" s="1118" t="s">
        <v>20</v>
      </c>
      <c r="B129" s="1146" t="s">
        <v>28</v>
      </c>
      <c r="C129" s="937">
        <v>17242.069607843136</v>
      </c>
      <c r="D129" s="937">
        <v>16883.790196078433</v>
      </c>
      <c r="E129" s="1127">
        <v>17586.911</v>
      </c>
      <c r="F129" s="1127">
        <v>17221.466</v>
      </c>
      <c r="G129" s="1128">
        <v>2.1220318874130677</v>
      </c>
      <c r="H129" s="1129">
        <v>266.8</v>
      </c>
      <c r="I129" s="1129">
        <v>0.83144368858654139</v>
      </c>
      <c r="J129" s="1147">
        <v>4.0169133192388999</v>
      </c>
      <c r="K129" s="1147">
        <v>8.6619718309859159</v>
      </c>
      <c r="L129" s="1148">
        <v>1.2597809076682323</v>
      </c>
    </row>
    <row r="130" spans="1:12">
      <c r="A130" s="1118" t="s">
        <v>20</v>
      </c>
      <c r="B130" s="1146" t="s">
        <v>29</v>
      </c>
      <c r="C130" s="937">
        <v>17960.057843137252</v>
      </c>
      <c r="D130" s="937">
        <v>17948.072549019606</v>
      </c>
      <c r="E130" s="1127">
        <v>18319.258999999998</v>
      </c>
      <c r="F130" s="1127">
        <v>18307.034</v>
      </c>
      <c r="G130" s="1128">
        <v>6.6777611272249474E-2</v>
      </c>
      <c r="H130" s="1129">
        <v>309.5</v>
      </c>
      <c r="I130" s="1129">
        <v>-1.4958625079567118</v>
      </c>
      <c r="J130" s="1147">
        <v>0.62630480167014613</v>
      </c>
      <c r="K130" s="1147">
        <v>8.4859154929577461</v>
      </c>
      <c r="L130" s="1148">
        <v>0.98982785602503842</v>
      </c>
    </row>
    <row r="131" spans="1:12">
      <c r="A131" s="1118" t="s">
        <v>20</v>
      </c>
      <c r="B131" s="1146" t="s">
        <v>32</v>
      </c>
      <c r="C131" s="937">
        <v>18604.712745098041</v>
      </c>
      <c r="D131" s="937">
        <v>18658.479411764707</v>
      </c>
      <c r="E131" s="1127">
        <v>18976.807000000001</v>
      </c>
      <c r="F131" s="1127">
        <v>19031.649000000001</v>
      </c>
      <c r="G131" s="1128">
        <v>-0.28816210303164241</v>
      </c>
      <c r="H131" s="1129">
        <v>351</v>
      </c>
      <c r="I131" s="1129">
        <v>1.1527377521613833</v>
      </c>
      <c r="J131" s="1147">
        <v>-5.9701492537313428</v>
      </c>
      <c r="K131" s="1147">
        <v>1.109154929577465</v>
      </c>
      <c r="L131" s="1148">
        <v>6.0641627543036147E-2</v>
      </c>
    </row>
    <row r="132" spans="1:12">
      <c r="A132" s="1138" t="s">
        <v>20</v>
      </c>
      <c r="B132" s="1149" t="s">
        <v>33</v>
      </c>
      <c r="C132" s="1150">
        <v>15946.367019719526</v>
      </c>
      <c r="D132" s="1150">
        <v>15364.143659398525</v>
      </c>
      <c r="E132" s="1151">
        <v>16265.294360113918</v>
      </c>
      <c r="F132" s="1151">
        <v>15671.426532586496</v>
      </c>
      <c r="G132" s="1152">
        <v>3.7894943787826723</v>
      </c>
      <c r="H132" s="1153">
        <v>227.657337883959</v>
      </c>
      <c r="I132" s="1153">
        <v>1.5836163871706288</v>
      </c>
      <c r="J132" s="1154">
        <v>-18.723994452149793</v>
      </c>
      <c r="K132" s="1154">
        <v>10.316901408450704</v>
      </c>
      <c r="L132" s="1155">
        <v>-0.96635367762128332</v>
      </c>
    </row>
    <row r="133" spans="1:12">
      <c r="A133" s="1118" t="s">
        <v>20</v>
      </c>
      <c r="B133" s="1146" t="s">
        <v>73</v>
      </c>
      <c r="C133" s="1175">
        <v>15467.323529411764</v>
      </c>
      <c r="D133" s="1175">
        <v>14775.795098039214</v>
      </c>
      <c r="E133" s="1176">
        <v>15776.67</v>
      </c>
      <c r="F133" s="1176">
        <v>15071.311</v>
      </c>
      <c r="G133" s="1177">
        <v>4.6801436185611216</v>
      </c>
      <c r="H133" s="1178">
        <v>216.1</v>
      </c>
      <c r="I133" s="1178">
        <v>1.4077897700610043</v>
      </c>
      <c r="J133" s="1179">
        <v>-20.711297071129707</v>
      </c>
      <c r="K133" s="1179">
        <v>6.6725352112676051</v>
      </c>
      <c r="L133" s="1180">
        <v>-0.80790297339593131</v>
      </c>
    </row>
    <row r="134" spans="1:12">
      <c r="A134" s="1118" t="s">
        <v>20</v>
      </c>
      <c r="B134" s="1146" t="s">
        <v>34</v>
      </c>
      <c r="C134" s="937">
        <v>16591.569607843139</v>
      </c>
      <c r="D134" s="937">
        <v>16102.91274509804</v>
      </c>
      <c r="E134" s="1127">
        <v>16923.401000000002</v>
      </c>
      <c r="F134" s="1127">
        <v>16424.971000000001</v>
      </c>
      <c r="G134" s="1128">
        <v>3.034586788615945</v>
      </c>
      <c r="H134" s="1129">
        <v>243.1</v>
      </c>
      <c r="I134" s="1129">
        <v>3.3149171270718161</v>
      </c>
      <c r="J134" s="1147">
        <v>-12.834224598930483</v>
      </c>
      <c r="K134" s="1147">
        <v>2.869718309859155</v>
      </c>
      <c r="L134" s="1148">
        <v>-5.6729264475743335E-2</v>
      </c>
    </row>
    <row r="135" spans="1:12" ht="15" thickBot="1">
      <c r="A135" s="1118" t="s">
        <v>20</v>
      </c>
      <c r="B135" s="1146" t="s">
        <v>35</v>
      </c>
      <c r="C135" s="937">
        <v>17097.365686274508</v>
      </c>
      <c r="D135" s="937">
        <v>17107.412745098041</v>
      </c>
      <c r="E135" s="1127">
        <v>17439.312999999998</v>
      </c>
      <c r="F135" s="1127">
        <v>17449.561000000002</v>
      </c>
      <c r="G135" s="1128">
        <v>-5.8729271183402432E-2</v>
      </c>
      <c r="H135" s="1129">
        <v>270</v>
      </c>
      <c r="I135" s="1129">
        <v>-3.8118988243676482</v>
      </c>
      <c r="J135" s="1147">
        <v>-21.428571428571427</v>
      </c>
      <c r="K135" s="1147">
        <v>0.77464788732394363</v>
      </c>
      <c r="L135" s="1148">
        <v>-0.10172143974960879</v>
      </c>
    </row>
    <row r="136" spans="1:12" ht="15" thickBot="1">
      <c r="A136" s="1161"/>
      <c r="B136" s="1162"/>
      <c r="C136" s="1163"/>
      <c r="D136" s="1163"/>
      <c r="E136" s="1163"/>
      <c r="F136" s="1163"/>
      <c r="G136" s="1164"/>
      <c r="H136" s="1165"/>
      <c r="I136" s="1165"/>
      <c r="J136" s="1165"/>
      <c r="K136" s="1165"/>
      <c r="L136" s="1166"/>
    </row>
    <row r="137" spans="1:12">
      <c r="A137" s="1138" t="s">
        <v>88</v>
      </c>
      <c r="B137" s="1149" t="s">
        <v>21</v>
      </c>
      <c r="C137" s="1150">
        <v>20561.406541782209</v>
      </c>
      <c r="D137" s="1150">
        <v>20786.068388347034</v>
      </c>
      <c r="E137" s="1151">
        <v>20972.634672617853</v>
      </c>
      <c r="F137" s="1151">
        <v>21201.789756113976</v>
      </c>
      <c r="G137" s="1152">
        <v>-1.0808289589327804</v>
      </c>
      <c r="H137" s="1153">
        <v>341.44794520547947</v>
      </c>
      <c r="I137" s="1153">
        <v>-4.2400110595167044</v>
      </c>
      <c r="J137" s="1154">
        <v>16.8</v>
      </c>
      <c r="K137" s="1154">
        <v>2.5704225352112675</v>
      </c>
      <c r="L137" s="1155">
        <v>0.6142410015649451</v>
      </c>
    </row>
    <row r="138" spans="1:12">
      <c r="A138" s="1118" t="s">
        <v>88</v>
      </c>
      <c r="B138" s="1146" t="s">
        <v>22</v>
      </c>
      <c r="C138" s="937">
        <v>20751.595098039215</v>
      </c>
      <c r="D138" s="937">
        <v>20750.098039215685</v>
      </c>
      <c r="E138" s="1127">
        <v>21166.627</v>
      </c>
      <c r="F138" s="1127">
        <v>21165.1</v>
      </c>
      <c r="G138" s="1128">
        <v>7.2147072303077372E-3</v>
      </c>
      <c r="H138" s="1129">
        <v>312.5</v>
      </c>
      <c r="I138" s="1129">
        <v>-1.9761606022584726</v>
      </c>
      <c r="J138" s="1147">
        <v>-50</v>
      </c>
      <c r="K138" s="1147">
        <v>0.14084507042253522</v>
      </c>
      <c r="L138" s="1148">
        <v>-0.10954616588419405</v>
      </c>
    </row>
    <row r="139" spans="1:12">
      <c r="A139" s="1118" t="s">
        <v>88</v>
      </c>
      <c r="B139" s="1146" t="s">
        <v>23</v>
      </c>
      <c r="C139" s="937">
        <v>20346.897058823528</v>
      </c>
      <c r="D139" s="937">
        <v>20963.691176470587</v>
      </c>
      <c r="E139" s="1127">
        <v>20753.834999999999</v>
      </c>
      <c r="F139" s="1127">
        <v>21382.965</v>
      </c>
      <c r="G139" s="1128">
        <v>-2.9422018882788286</v>
      </c>
      <c r="H139" s="1129">
        <v>338.8</v>
      </c>
      <c r="I139" s="1129">
        <v>-5.2307692307692282</v>
      </c>
      <c r="J139" s="1147">
        <v>28.571428571428569</v>
      </c>
      <c r="K139" s="1147">
        <v>1.9014084507042253</v>
      </c>
      <c r="L139" s="1148">
        <v>0.58685446009389675</v>
      </c>
    </row>
    <row r="140" spans="1:12">
      <c r="A140" s="1118" t="s">
        <v>88</v>
      </c>
      <c r="B140" s="1146" t="s">
        <v>30</v>
      </c>
      <c r="C140" s="937">
        <v>21246.669607843138</v>
      </c>
      <c r="D140" s="937">
        <v>20240.457843137254</v>
      </c>
      <c r="E140" s="1127">
        <v>21671.602999999999</v>
      </c>
      <c r="F140" s="1127">
        <v>20645.267</v>
      </c>
      <c r="G140" s="1128">
        <v>4.9712895454439963</v>
      </c>
      <c r="H140" s="1129">
        <v>358.7</v>
      </c>
      <c r="I140" s="1129">
        <v>-5.0052966101695002</v>
      </c>
      <c r="J140" s="1147">
        <v>20</v>
      </c>
      <c r="K140" s="1147">
        <v>0.528169014084507</v>
      </c>
      <c r="L140" s="1148">
        <v>0.13693270735524254</v>
      </c>
    </row>
    <row r="141" spans="1:12">
      <c r="A141" s="1138" t="s">
        <v>88</v>
      </c>
      <c r="B141" s="1149" t="s">
        <v>24</v>
      </c>
      <c r="C141" s="1150">
        <v>20671.396961594</v>
      </c>
      <c r="D141" s="1150">
        <v>20849.0529939234</v>
      </c>
      <c r="E141" s="1151">
        <v>21084.824900825879</v>
      </c>
      <c r="F141" s="1151">
        <v>21266.034053801868</v>
      </c>
      <c r="G141" s="1152">
        <v>-0.85210600395701519</v>
      </c>
      <c r="H141" s="1153">
        <v>313.12607758620692</v>
      </c>
      <c r="I141" s="1153">
        <v>-2.7122454015822943</v>
      </c>
      <c r="J141" s="1154">
        <v>-25.878594249201274</v>
      </c>
      <c r="K141" s="1154">
        <v>8.169014084507042</v>
      </c>
      <c r="L141" s="1155">
        <v>-1.6275430359937406</v>
      </c>
    </row>
    <row r="142" spans="1:12">
      <c r="A142" s="1118" t="s">
        <v>88</v>
      </c>
      <c r="B142" s="1146" t="s">
        <v>25</v>
      </c>
      <c r="C142" s="937">
        <v>19944.742156862743</v>
      </c>
      <c r="D142" s="937">
        <v>20715.699999999997</v>
      </c>
      <c r="E142" s="1127">
        <v>20343.636999999999</v>
      </c>
      <c r="F142" s="1127">
        <v>21130.013999999999</v>
      </c>
      <c r="G142" s="1128">
        <v>-3.7216113534046897</v>
      </c>
      <c r="H142" s="1129">
        <v>271.89999999999998</v>
      </c>
      <c r="I142" s="1129">
        <v>-8.3586113919784335</v>
      </c>
      <c r="J142" s="1147">
        <v>-48.192771084337352</v>
      </c>
      <c r="K142" s="1147">
        <v>0.75704225352112675</v>
      </c>
      <c r="L142" s="1148">
        <v>-0.5418622848200314</v>
      </c>
    </row>
    <row r="143" spans="1:12">
      <c r="A143" s="1118" t="s">
        <v>88</v>
      </c>
      <c r="B143" s="1146" t="s">
        <v>26</v>
      </c>
      <c r="C143" s="937">
        <v>20627.859803921569</v>
      </c>
      <c r="D143" s="937">
        <v>20909.329411764706</v>
      </c>
      <c r="E143" s="1127">
        <v>21040.417000000001</v>
      </c>
      <c r="F143" s="1127">
        <v>21327.516</v>
      </c>
      <c r="G143" s="1128">
        <v>-1.3461436390435639</v>
      </c>
      <c r="H143" s="1129">
        <v>313.3</v>
      </c>
      <c r="I143" s="1129">
        <v>-2.5202240199128707</v>
      </c>
      <c r="J143" s="1147">
        <v>-24.644549763033176</v>
      </c>
      <c r="K143" s="1147">
        <v>5.598591549295775</v>
      </c>
      <c r="L143" s="1148">
        <v>-1.0054773082942097</v>
      </c>
    </row>
    <row r="144" spans="1:12">
      <c r="A144" s="1118" t="s">
        <v>88</v>
      </c>
      <c r="B144" s="1146" t="s">
        <v>31</v>
      </c>
      <c r="C144" s="937">
        <v>21049.160784313724</v>
      </c>
      <c r="D144" s="937">
        <v>20730.445098039214</v>
      </c>
      <c r="E144" s="1127">
        <v>21470.144</v>
      </c>
      <c r="F144" s="1127">
        <v>21145.054</v>
      </c>
      <c r="G144" s="1128">
        <v>1.5374280907487876</v>
      </c>
      <c r="H144" s="1129">
        <v>329.8</v>
      </c>
      <c r="I144" s="1129">
        <v>-3.1992955679483348</v>
      </c>
      <c r="J144" s="1147">
        <v>-14.87603305785124</v>
      </c>
      <c r="K144" s="1147">
        <v>1.8133802816901408</v>
      </c>
      <c r="L144" s="1148">
        <v>-8.020344287949932E-2</v>
      </c>
    </row>
    <row r="145" spans="1:12">
      <c r="A145" s="1138" t="s">
        <v>88</v>
      </c>
      <c r="B145" s="1149" t="s">
        <v>27</v>
      </c>
      <c r="C145" s="1150">
        <v>19257.180461883898</v>
      </c>
      <c r="D145" s="1150">
        <v>19373.390833038193</v>
      </c>
      <c r="E145" s="1151">
        <v>19642.324071121577</v>
      </c>
      <c r="F145" s="1151">
        <v>19760.858649698956</v>
      </c>
      <c r="G145" s="1152">
        <v>-0.59984528343956678</v>
      </c>
      <c r="H145" s="1153">
        <v>279.36282894736837</v>
      </c>
      <c r="I145" s="1153">
        <v>1.0595632150969729</v>
      </c>
      <c r="J145" s="1154">
        <v>-16.368638239339752</v>
      </c>
      <c r="K145" s="1154">
        <v>10.704225352112676</v>
      </c>
      <c r="L145" s="1155">
        <v>-0.67292644757433351</v>
      </c>
    </row>
    <row r="146" spans="1:12">
      <c r="A146" s="1118" t="s">
        <v>88</v>
      </c>
      <c r="B146" s="1146" t="s">
        <v>28</v>
      </c>
      <c r="C146" s="937">
        <v>17785.100980392155</v>
      </c>
      <c r="D146" s="937">
        <v>19002.146078431371</v>
      </c>
      <c r="E146" s="1127">
        <v>18140.803</v>
      </c>
      <c r="F146" s="1127">
        <v>19382.188999999998</v>
      </c>
      <c r="G146" s="1128">
        <v>-6.404777086839875</v>
      </c>
      <c r="H146" s="1129">
        <v>241.3</v>
      </c>
      <c r="I146" s="1129">
        <v>-4.850157728706618</v>
      </c>
      <c r="J146" s="1147">
        <v>-47.118644067796609</v>
      </c>
      <c r="K146" s="1147">
        <v>2.746478873239437</v>
      </c>
      <c r="L146" s="1148">
        <v>-1.8701095461658843</v>
      </c>
    </row>
    <row r="147" spans="1:12">
      <c r="A147" s="1118" t="s">
        <v>88</v>
      </c>
      <c r="B147" s="1146" t="s">
        <v>29</v>
      </c>
      <c r="C147" s="937">
        <v>19659.901960784311</v>
      </c>
      <c r="D147" s="937">
        <v>19604.590196078432</v>
      </c>
      <c r="E147" s="1127">
        <v>20053.099999999999</v>
      </c>
      <c r="F147" s="1127">
        <v>19996.682000000001</v>
      </c>
      <c r="G147" s="1128">
        <v>0.28213680649618694</v>
      </c>
      <c r="H147" s="1129">
        <v>287.89999999999998</v>
      </c>
      <c r="I147" s="1129">
        <v>-0.10409437890354314</v>
      </c>
      <c r="J147" s="1129">
        <v>2.1390374331550799</v>
      </c>
      <c r="K147" s="1129">
        <v>6.725352112676056</v>
      </c>
      <c r="L147" s="1130">
        <v>0.87245696400625938</v>
      </c>
    </row>
    <row r="148" spans="1:12" ht="15" thickBot="1">
      <c r="A148" s="1181" t="s">
        <v>88</v>
      </c>
      <c r="B148" s="1182" t="s">
        <v>32</v>
      </c>
      <c r="C148" s="938">
        <v>19758.148039215688</v>
      </c>
      <c r="D148" s="938">
        <v>19528.635294117645</v>
      </c>
      <c r="E148" s="1133">
        <v>20153.311000000002</v>
      </c>
      <c r="F148" s="1133">
        <v>19919.207999999999</v>
      </c>
      <c r="G148" s="1134">
        <v>1.175262590761655</v>
      </c>
      <c r="H148" s="1135">
        <v>317.60000000000002</v>
      </c>
      <c r="I148" s="1135">
        <v>0.28418061256710897</v>
      </c>
      <c r="J148" s="1135">
        <v>20.689655172413794</v>
      </c>
      <c r="K148" s="1135">
        <v>1.232394366197183</v>
      </c>
      <c r="L148" s="1136">
        <v>0.32472613458528943</v>
      </c>
    </row>
    <row r="149" spans="1:12">
      <c r="A149"/>
      <c r="B149"/>
      <c r="C149"/>
      <c r="D149"/>
      <c r="E149"/>
      <c r="F149"/>
      <c r="G149"/>
      <c r="H149"/>
      <c r="I149"/>
      <c r="J149"/>
      <c r="K149"/>
      <c r="L149"/>
    </row>
    <row r="150" spans="1:12" ht="15" thickBot="1">
      <c r="A150"/>
      <c r="B150"/>
      <c r="C150"/>
      <c r="D150"/>
      <c r="E150"/>
      <c r="F150"/>
      <c r="G150"/>
      <c r="H150"/>
      <c r="I150"/>
      <c r="J150"/>
      <c r="K150"/>
      <c r="L150" s="1185"/>
    </row>
    <row r="151" spans="1:12" ht="21" thickBot="1">
      <c r="A151" s="1069" t="s">
        <v>234</v>
      </c>
      <c r="B151" s="1070"/>
      <c r="C151" s="1070"/>
      <c r="D151" s="1070"/>
      <c r="E151" s="1070"/>
      <c r="F151" s="1070"/>
      <c r="G151" s="1070"/>
      <c r="H151" s="1070"/>
      <c r="I151" s="1070"/>
      <c r="J151" s="1070"/>
      <c r="K151" s="1070"/>
      <c r="L151" s="1071"/>
    </row>
    <row r="152" spans="1:12">
      <c r="A152" s="1072"/>
      <c r="B152" s="1073"/>
      <c r="C152" s="1074" t="s">
        <v>5</v>
      </c>
      <c r="D152" s="1074" t="s">
        <v>5</v>
      </c>
      <c r="E152" s="1074"/>
      <c r="F152" s="1074"/>
      <c r="G152" s="1075"/>
      <c r="H152" s="1215" t="s">
        <v>6</v>
      </c>
      <c r="I152" s="1216"/>
      <c r="J152" s="1076" t="s">
        <v>7</v>
      </c>
      <c r="K152" s="1077" t="s">
        <v>8</v>
      </c>
      <c r="L152" s="1078"/>
    </row>
    <row r="153" spans="1:12" ht="15">
      <c r="A153" s="1079" t="s">
        <v>9</v>
      </c>
      <c r="B153" s="1080" t="s">
        <v>10</v>
      </c>
      <c r="C153" s="1081" t="s">
        <v>36</v>
      </c>
      <c r="D153" s="1081" t="s">
        <v>36</v>
      </c>
      <c r="E153" s="1082" t="s">
        <v>37</v>
      </c>
      <c r="F153" s="1083"/>
      <c r="G153" s="1084"/>
      <c r="H153" s="1217" t="s">
        <v>11</v>
      </c>
      <c r="I153" s="1218"/>
      <c r="J153" s="1085" t="s">
        <v>12</v>
      </c>
      <c r="K153" s="1086" t="s">
        <v>13</v>
      </c>
      <c r="L153" s="1087"/>
    </row>
    <row r="154" spans="1:12" ht="26.5" thickBot="1">
      <c r="A154" s="1088" t="s">
        <v>14</v>
      </c>
      <c r="B154" s="1089" t="s">
        <v>15</v>
      </c>
      <c r="C154" s="1061" t="s">
        <v>537</v>
      </c>
      <c r="D154" s="1090" t="s">
        <v>532</v>
      </c>
      <c r="E154" s="1091" t="s">
        <v>537</v>
      </c>
      <c r="F154" s="1092" t="s">
        <v>532</v>
      </c>
      <c r="G154" s="1093" t="s">
        <v>16</v>
      </c>
      <c r="H154" s="1094" t="s">
        <v>537</v>
      </c>
      <c r="I154" s="966" t="s">
        <v>16</v>
      </c>
      <c r="J154" s="1095" t="s">
        <v>16</v>
      </c>
      <c r="K154" s="1061" t="s">
        <v>537</v>
      </c>
      <c r="L154" s="1096" t="s">
        <v>17</v>
      </c>
    </row>
    <row r="155" spans="1:12" ht="15" thickBot="1">
      <c r="A155" s="1097" t="s">
        <v>18</v>
      </c>
      <c r="B155" s="1098" t="s">
        <v>19</v>
      </c>
      <c r="C155" s="1099">
        <v>19108.149675586545</v>
      </c>
      <c r="D155" s="1099">
        <v>19230.815046293708</v>
      </c>
      <c r="E155" s="1100">
        <v>19490.312669098275</v>
      </c>
      <c r="F155" s="1101">
        <v>19615.431347219583</v>
      </c>
      <c r="G155" s="1102">
        <v>-0.63785840803874261</v>
      </c>
      <c r="H155" s="1103">
        <v>310.70163735597333</v>
      </c>
      <c r="I155" s="1103">
        <v>-0.40228125802372372</v>
      </c>
      <c r="J155" s="1104">
        <v>5.603586295228947</v>
      </c>
      <c r="K155" s="1103">
        <v>100</v>
      </c>
      <c r="L155" s="1105" t="s">
        <v>19</v>
      </c>
    </row>
    <row r="156" spans="1:12" ht="15" thickBot="1">
      <c r="A156" s="1106"/>
      <c r="B156" s="1107"/>
      <c r="C156" s="1108"/>
      <c r="D156" s="1108"/>
      <c r="E156" s="1108"/>
      <c r="F156" s="1108"/>
      <c r="G156" s="1109"/>
      <c r="H156" s="1104"/>
      <c r="I156" s="1104"/>
      <c r="J156" s="1104"/>
      <c r="K156" s="1104"/>
      <c r="L156" s="1110"/>
    </row>
    <row r="157" spans="1:12">
      <c r="A157" s="1111" t="s">
        <v>79</v>
      </c>
      <c r="B157" s="1112" t="s">
        <v>19</v>
      </c>
      <c r="C157" s="1113">
        <v>18553.963069938556</v>
      </c>
      <c r="D157" s="1113">
        <v>18111.710652843514</v>
      </c>
      <c r="E157" s="1114">
        <v>18925.042331337329</v>
      </c>
      <c r="F157" s="1114">
        <v>18473.944865900387</v>
      </c>
      <c r="G157" s="1115">
        <v>2.4418036792433413</v>
      </c>
      <c r="H157" s="1116">
        <v>217.82608695652175</v>
      </c>
      <c r="I157" s="1116">
        <v>0.13457874188865127</v>
      </c>
      <c r="J157" s="1116">
        <v>91.666666666666657</v>
      </c>
      <c r="K157" s="1116">
        <v>0.34869617950272896</v>
      </c>
      <c r="L157" s="1117">
        <v>0.15657322080916508</v>
      </c>
    </row>
    <row r="158" spans="1:12">
      <c r="A158" s="1118" t="s">
        <v>80</v>
      </c>
      <c r="B158" s="1119" t="s">
        <v>19</v>
      </c>
      <c r="C158" s="1120">
        <v>20389.881103979566</v>
      </c>
      <c r="D158" s="1120">
        <v>20536.635795451108</v>
      </c>
      <c r="E158" s="1121">
        <v>20797.678726059155</v>
      </c>
      <c r="F158" s="1121">
        <v>20947.368511360131</v>
      </c>
      <c r="G158" s="1122">
        <v>-0.7145994744867189</v>
      </c>
      <c r="H158" s="1123">
        <v>352.5186361270172</v>
      </c>
      <c r="I158" s="1123">
        <v>-1.8421078747313981</v>
      </c>
      <c r="J158" s="1123">
        <v>18.215384615384618</v>
      </c>
      <c r="K158" s="1123">
        <v>29.123711340206189</v>
      </c>
      <c r="L158" s="1124">
        <v>3.1070606837860808</v>
      </c>
    </row>
    <row r="159" spans="1:12">
      <c r="A159" s="1125" t="s">
        <v>81</v>
      </c>
      <c r="B159" s="1126" t="s">
        <v>19</v>
      </c>
      <c r="C159" s="937">
        <v>20541.292147275712</v>
      </c>
      <c r="D159" s="937">
        <v>20140.854943050421</v>
      </c>
      <c r="E159" s="1127">
        <v>20952.117990221228</v>
      </c>
      <c r="F159" s="1127">
        <v>20543.672041911428</v>
      </c>
      <c r="G159" s="1128">
        <v>1.9881837457126634</v>
      </c>
      <c r="H159" s="1129">
        <v>402.44387096774193</v>
      </c>
      <c r="I159" s="1129">
        <v>6.2485138888794216</v>
      </c>
      <c r="J159" s="1129">
        <v>-22.5</v>
      </c>
      <c r="K159" s="1129">
        <v>4.6998180715585205</v>
      </c>
      <c r="L159" s="1130">
        <v>-1.7042805515602764</v>
      </c>
    </row>
    <row r="160" spans="1:12">
      <c r="A160" s="1125" t="s">
        <v>82</v>
      </c>
      <c r="B160" s="1126" t="s">
        <v>19</v>
      </c>
      <c r="C160" s="937" t="s">
        <v>509</v>
      </c>
      <c r="D160" s="937" t="s">
        <v>509</v>
      </c>
      <c r="E160" s="1127" t="s">
        <v>509</v>
      </c>
      <c r="F160" s="1127" t="s">
        <v>509</v>
      </c>
      <c r="G160" s="1128" t="s">
        <v>72</v>
      </c>
      <c r="H160" s="1129" t="s">
        <v>509</v>
      </c>
      <c r="I160" s="1129" t="s">
        <v>72</v>
      </c>
      <c r="J160" s="1129" t="s">
        <v>72</v>
      </c>
      <c r="K160" s="1129">
        <v>0.63674954517889626</v>
      </c>
      <c r="L160" s="1130" t="s">
        <v>72</v>
      </c>
    </row>
    <row r="161" spans="1:12">
      <c r="A161" s="1125" t="s">
        <v>71</v>
      </c>
      <c r="B161" s="1126" t="s">
        <v>19</v>
      </c>
      <c r="C161" s="937">
        <v>16977.472641765409</v>
      </c>
      <c r="D161" s="937">
        <v>17166.191495015653</v>
      </c>
      <c r="E161" s="1127">
        <v>17317.022094600718</v>
      </c>
      <c r="F161" s="1127">
        <v>17509.515324915967</v>
      </c>
      <c r="G161" s="1128">
        <v>-1.0993635560050714</v>
      </c>
      <c r="H161" s="1129">
        <v>284.4424443576728</v>
      </c>
      <c r="I161" s="1129">
        <v>-0.14999046134846974</v>
      </c>
      <c r="J161" s="1129">
        <v>4.7872340425531918</v>
      </c>
      <c r="K161" s="1129">
        <v>38.826561552456035</v>
      </c>
      <c r="L161" s="1130">
        <v>-0.30248103479980415</v>
      </c>
    </row>
    <row r="162" spans="1:12" ht="15" thickBot="1">
      <c r="A162" s="1131" t="s">
        <v>83</v>
      </c>
      <c r="B162" s="1132" t="s">
        <v>19</v>
      </c>
      <c r="C162" s="938">
        <v>20098.8187521166</v>
      </c>
      <c r="D162" s="938">
        <v>20274.917823838507</v>
      </c>
      <c r="E162" s="1133">
        <v>20500.795127158934</v>
      </c>
      <c r="F162" s="1133">
        <v>20680.416180315278</v>
      </c>
      <c r="G162" s="1134">
        <v>-0.86855627851105621</v>
      </c>
      <c r="H162" s="1135">
        <v>286.64387579068432</v>
      </c>
      <c r="I162" s="1135">
        <v>-0.94030772745826652</v>
      </c>
      <c r="J162" s="1135">
        <v>1.6959064327485378</v>
      </c>
      <c r="K162" s="1135">
        <v>26.364463311097637</v>
      </c>
      <c r="L162" s="1136">
        <v>-1.0130583027352138</v>
      </c>
    </row>
    <row r="163" spans="1:12" ht="15" thickBot="1">
      <c r="A163" s="1106"/>
      <c r="B163" s="1137"/>
      <c r="C163" s="1108"/>
      <c r="D163" s="1108"/>
      <c r="E163" s="1108"/>
      <c r="F163" s="1108"/>
      <c r="G163" s="1109"/>
      <c r="H163" s="1104"/>
      <c r="I163" s="1104"/>
      <c r="J163" s="1104"/>
      <c r="K163" s="1104"/>
      <c r="L163" s="1110"/>
    </row>
    <row r="164" spans="1:12">
      <c r="A164" s="1138" t="s">
        <v>84</v>
      </c>
      <c r="B164" s="1139" t="s">
        <v>21</v>
      </c>
      <c r="C164" s="1140" t="s">
        <v>72</v>
      </c>
      <c r="D164" s="1140" t="s">
        <v>72</v>
      </c>
      <c r="E164" s="1141" t="s">
        <v>72</v>
      </c>
      <c r="F164" s="1141" t="s">
        <v>72</v>
      </c>
      <c r="G164" s="1142" t="s">
        <v>72</v>
      </c>
      <c r="H164" s="1143" t="s">
        <v>72</v>
      </c>
      <c r="I164" s="1143" t="s">
        <v>72</v>
      </c>
      <c r="J164" s="1144" t="s">
        <v>72</v>
      </c>
      <c r="K164" s="1144" t="s">
        <v>72</v>
      </c>
      <c r="L164" s="1145" t="s">
        <v>72</v>
      </c>
    </row>
    <row r="165" spans="1:12">
      <c r="A165" s="1118" t="s">
        <v>84</v>
      </c>
      <c r="B165" s="1146" t="s">
        <v>22</v>
      </c>
      <c r="C165" s="937" t="s">
        <v>72</v>
      </c>
      <c r="D165" s="937" t="s">
        <v>72</v>
      </c>
      <c r="E165" s="1127" t="s">
        <v>72</v>
      </c>
      <c r="F165" s="1127" t="s">
        <v>72</v>
      </c>
      <c r="G165" s="1128" t="s">
        <v>72</v>
      </c>
      <c r="H165" s="1129" t="s">
        <v>72</v>
      </c>
      <c r="I165" s="1129" t="s">
        <v>72</v>
      </c>
      <c r="J165" s="1147" t="s">
        <v>72</v>
      </c>
      <c r="K165" s="1147" t="s">
        <v>72</v>
      </c>
      <c r="L165" s="1148" t="s">
        <v>72</v>
      </c>
    </row>
    <row r="166" spans="1:12">
      <c r="A166" s="1118" t="s">
        <v>84</v>
      </c>
      <c r="B166" s="1146" t="s">
        <v>23</v>
      </c>
      <c r="C166" s="937" t="s">
        <v>72</v>
      </c>
      <c r="D166" s="937" t="s">
        <v>72</v>
      </c>
      <c r="E166" s="1127" t="s">
        <v>72</v>
      </c>
      <c r="F166" s="1127" t="s">
        <v>72</v>
      </c>
      <c r="G166" s="1128" t="s">
        <v>72</v>
      </c>
      <c r="H166" s="1129" t="s">
        <v>72</v>
      </c>
      <c r="I166" s="1129" t="s">
        <v>72</v>
      </c>
      <c r="J166" s="1147" t="s">
        <v>72</v>
      </c>
      <c r="K166" s="1147" t="s">
        <v>72</v>
      </c>
      <c r="L166" s="1148" t="s">
        <v>72</v>
      </c>
    </row>
    <row r="167" spans="1:12">
      <c r="A167" s="1138" t="s">
        <v>84</v>
      </c>
      <c r="B167" s="1149" t="s">
        <v>24</v>
      </c>
      <c r="C167" s="1150" t="s">
        <v>509</v>
      </c>
      <c r="D167" s="1150" t="s">
        <v>509</v>
      </c>
      <c r="E167" s="1151" t="s">
        <v>509</v>
      </c>
      <c r="F167" s="1151" t="s">
        <v>509</v>
      </c>
      <c r="G167" s="1152" t="s">
        <v>72</v>
      </c>
      <c r="H167" s="1153" t="s">
        <v>509</v>
      </c>
      <c r="I167" s="1153" t="s">
        <v>72</v>
      </c>
      <c r="J167" s="1154" t="s">
        <v>72</v>
      </c>
      <c r="K167" s="1154">
        <v>6.0642813826561552E-2</v>
      </c>
      <c r="L167" s="1155" t="s">
        <v>72</v>
      </c>
    </row>
    <row r="168" spans="1:12">
      <c r="A168" s="1118" t="s">
        <v>84</v>
      </c>
      <c r="B168" s="1146" t="s">
        <v>25</v>
      </c>
      <c r="C168" s="937" t="s">
        <v>509</v>
      </c>
      <c r="D168" s="937" t="s">
        <v>509</v>
      </c>
      <c r="E168" s="1127" t="s">
        <v>509</v>
      </c>
      <c r="F168" s="1127" t="s">
        <v>509</v>
      </c>
      <c r="G168" s="1128" t="s">
        <v>72</v>
      </c>
      <c r="H168" s="1129" t="s">
        <v>509</v>
      </c>
      <c r="I168" s="1129" t="s">
        <v>72</v>
      </c>
      <c r="J168" s="1147" t="s">
        <v>72</v>
      </c>
      <c r="K168" s="1147">
        <v>3.0321406913280776E-2</v>
      </c>
      <c r="L168" s="1148" t="s">
        <v>72</v>
      </c>
    </row>
    <row r="169" spans="1:12">
      <c r="A169" s="1118" t="s">
        <v>84</v>
      </c>
      <c r="B169" s="1146" t="s">
        <v>26</v>
      </c>
      <c r="C169" s="937" t="s">
        <v>509</v>
      </c>
      <c r="D169" s="937" t="s">
        <v>72</v>
      </c>
      <c r="E169" s="1127" t="s">
        <v>509</v>
      </c>
      <c r="F169" s="1127" t="s">
        <v>72</v>
      </c>
      <c r="G169" s="1128" t="s">
        <v>72</v>
      </c>
      <c r="H169" s="1129" t="s">
        <v>509</v>
      </c>
      <c r="I169" s="1129" t="s">
        <v>72</v>
      </c>
      <c r="J169" s="1147" t="s">
        <v>72</v>
      </c>
      <c r="K169" s="1147">
        <v>3.0321406913280776E-2</v>
      </c>
      <c r="L169" s="1148" t="s">
        <v>72</v>
      </c>
    </row>
    <row r="170" spans="1:12">
      <c r="A170" s="1138" t="s">
        <v>84</v>
      </c>
      <c r="B170" s="1149" t="s">
        <v>27</v>
      </c>
      <c r="C170" s="1150">
        <v>17896.071340038608</v>
      </c>
      <c r="D170" s="1150">
        <v>17998.359615207584</v>
      </c>
      <c r="E170" s="1151">
        <v>18253.992766839379</v>
      </c>
      <c r="F170" s="1151">
        <v>18358.326807511738</v>
      </c>
      <c r="G170" s="1152">
        <v>-0.56831998779794868</v>
      </c>
      <c r="H170" s="1153">
        <v>203.15789473684211</v>
      </c>
      <c r="I170" s="1153" t="s">
        <v>72</v>
      </c>
      <c r="J170" s="1154" t="s">
        <v>72</v>
      </c>
      <c r="K170" s="1154">
        <v>0.28805336567616741</v>
      </c>
      <c r="L170" s="1155" t="s">
        <v>72</v>
      </c>
    </row>
    <row r="171" spans="1:12">
      <c r="A171" s="1118" t="s">
        <v>84</v>
      </c>
      <c r="B171" s="1146" t="s">
        <v>28</v>
      </c>
      <c r="C171" s="937">
        <v>17413.162745098038</v>
      </c>
      <c r="D171" s="937">
        <v>17663.915686274508</v>
      </c>
      <c r="E171" s="1127">
        <v>17761.425999999999</v>
      </c>
      <c r="F171" s="1127">
        <v>18017.194</v>
      </c>
      <c r="G171" s="1128">
        <v>-1.4195773215296459</v>
      </c>
      <c r="H171" s="1129">
        <v>192.5</v>
      </c>
      <c r="I171" s="1129" t="s">
        <v>72</v>
      </c>
      <c r="J171" s="1147" t="s">
        <v>72</v>
      </c>
      <c r="K171" s="1147">
        <v>0.24257125530624621</v>
      </c>
      <c r="L171" s="1148" t="s">
        <v>72</v>
      </c>
    </row>
    <row r="172" spans="1:12" ht="15" thickBot="1">
      <c r="A172" s="1156" t="s">
        <v>84</v>
      </c>
      <c r="B172" s="1157" t="s">
        <v>29</v>
      </c>
      <c r="C172" s="1158" t="s">
        <v>509</v>
      </c>
      <c r="D172" s="1158" t="s">
        <v>509</v>
      </c>
      <c r="E172" s="1159" t="s">
        <v>509</v>
      </c>
      <c r="F172" s="1159" t="s">
        <v>509</v>
      </c>
      <c r="G172" s="1160" t="s">
        <v>72</v>
      </c>
      <c r="H172" s="1147" t="s">
        <v>509</v>
      </c>
      <c r="I172" s="1147" t="s">
        <v>72</v>
      </c>
      <c r="J172" s="1147" t="s">
        <v>72</v>
      </c>
      <c r="K172" s="1147">
        <v>4.5482110369921162E-2</v>
      </c>
      <c r="L172" s="1148" t="s">
        <v>72</v>
      </c>
    </row>
    <row r="173" spans="1:12" ht="15" thickBot="1">
      <c r="A173" s="1106"/>
      <c r="B173" s="1137"/>
      <c r="C173" s="1108"/>
      <c r="D173" s="1108"/>
      <c r="E173" s="1108"/>
      <c r="F173" s="1108"/>
      <c r="G173" s="1109"/>
      <c r="H173" s="1104"/>
      <c r="I173" s="1104"/>
      <c r="J173" s="1104"/>
      <c r="K173" s="1104"/>
      <c r="L173" s="1110"/>
    </row>
    <row r="174" spans="1:12">
      <c r="A174" s="1138" t="s">
        <v>85</v>
      </c>
      <c r="B174" s="1139" t="s">
        <v>21</v>
      </c>
      <c r="C174" s="1140">
        <v>21349.572572561003</v>
      </c>
      <c r="D174" s="1140">
        <v>21254.104915545893</v>
      </c>
      <c r="E174" s="1141">
        <v>21776.564024012223</v>
      </c>
      <c r="F174" s="1141">
        <v>21679.187013856812</v>
      </c>
      <c r="G174" s="1142">
        <v>0.4491727945940498</v>
      </c>
      <c r="H174" s="1143">
        <v>412.68648648648644</v>
      </c>
      <c r="I174" s="1143">
        <v>-1.9043327243311086</v>
      </c>
      <c r="J174" s="1144">
        <v>-10.121457489878543</v>
      </c>
      <c r="K174" s="1144">
        <v>3.3656761673741662</v>
      </c>
      <c r="L174" s="1145">
        <v>-0.58885473240169039</v>
      </c>
    </row>
    <row r="175" spans="1:12">
      <c r="A175" s="1118" t="s">
        <v>85</v>
      </c>
      <c r="B175" s="1146" t="s">
        <v>22</v>
      </c>
      <c r="C175" s="937">
        <v>21425.450980392157</v>
      </c>
      <c r="D175" s="937">
        <v>21385.669607843138</v>
      </c>
      <c r="E175" s="1127">
        <v>21853.96</v>
      </c>
      <c r="F175" s="1127">
        <v>21813.383000000002</v>
      </c>
      <c r="G175" s="1128">
        <v>0.18601883073339653</v>
      </c>
      <c r="H175" s="1129">
        <v>409.7</v>
      </c>
      <c r="I175" s="1129">
        <v>-1.086431675519073</v>
      </c>
      <c r="J175" s="1147">
        <v>-0.58139534883720934</v>
      </c>
      <c r="K175" s="1147">
        <v>2.5924802910855065</v>
      </c>
      <c r="L175" s="1148">
        <v>-0.16128211685557581</v>
      </c>
    </row>
    <row r="176" spans="1:12">
      <c r="A176" s="1118" t="s">
        <v>85</v>
      </c>
      <c r="B176" s="1146" t="s">
        <v>23</v>
      </c>
      <c r="C176" s="937">
        <v>21103.00294117647</v>
      </c>
      <c r="D176" s="937">
        <v>20967.175490196078</v>
      </c>
      <c r="E176" s="1127">
        <v>21525.062999999998</v>
      </c>
      <c r="F176" s="1127">
        <v>21386.519</v>
      </c>
      <c r="G176" s="1128">
        <v>0.64780995916164785</v>
      </c>
      <c r="H176" s="1129">
        <v>422.7</v>
      </c>
      <c r="I176" s="1129">
        <v>-2.9614325068870602</v>
      </c>
      <c r="J176" s="1147">
        <v>-32</v>
      </c>
      <c r="K176" s="1147">
        <v>0.77319587628865982</v>
      </c>
      <c r="L176" s="1148">
        <v>-0.42757261554611448</v>
      </c>
    </row>
    <row r="177" spans="1:12">
      <c r="A177" s="1138" t="s">
        <v>85</v>
      </c>
      <c r="B177" s="1149" t="s">
        <v>24</v>
      </c>
      <c r="C177" s="1150">
        <v>20796.534772110565</v>
      </c>
      <c r="D177" s="1150">
        <v>20819.382104217919</v>
      </c>
      <c r="E177" s="1151">
        <v>21212.465467552774</v>
      </c>
      <c r="F177" s="1151">
        <v>21235.769746302278</v>
      </c>
      <c r="G177" s="1152">
        <v>-0.1097406829510439</v>
      </c>
      <c r="H177" s="1153">
        <v>376.1608455882353</v>
      </c>
      <c r="I177" s="1153">
        <v>0.41047288410626243</v>
      </c>
      <c r="J177" s="1154">
        <v>-0.1834862385321101</v>
      </c>
      <c r="K177" s="1154">
        <v>8.2474226804123703</v>
      </c>
      <c r="L177" s="1155">
        <v>-0.47816169358698879</v>
      </c>
    </row>
    <row r="178" spans="1:12">
      <c r="A178" s="1118" t="s">
        <v>85</v>
      </c>
      <c r="B178" s="1146" t="s">
        <v>25</v>
      </c>
      <c r="C178" s="937">
        <v>20825.954901960784</v>
      </c>
      <c r="D178" s="937">
        <v>20831.154901960781</v>
      </c>
      <c r="E178" s="1127">
        <v>21242.473999999998</v>
      </c>
      <c r="F178" s="1127">
        <v>21247.777999999998</v>
      </c>
      <c r="G178" s="1128">
        <v>-2.4962610207994868E-2</v>
      </c>
      <c r="H178" s="1129">
        <v>368.7</v>
      </c>
      <c r="I178" s="1129">
        <v>1.6822945394373869</v>
      </c>
      <c r="J178" s="1147">
        <v>10.755813953488373</v>
      </c>
      <c r="K178" s="1147">
        <v>5.7762280169799878</v>
      </c>
      <c r="L178" s="1148">
        <v>0.2687032010978232</v>
      </c>
    </row>
    <row r="179" spans="1:12">
      <c r="A179" s="1118" t="s">
        <v>85</v>
      </c>
      <c r="B179" s="1146" t="s">
        <v>26</v>
      </c>
      <c r="C179" s="937">
        <v>20732.118627450978</v>
      </c>
      <c r="D179" s="937">
        <v>20800.892156862745</v>
      </c>
      <c r="E179" s="1127">
        <v>21146.760999999999</v>
      </c>
      <c r="F179" s="1127">
        <v>21216.91</v>
      </c>
      <c r="G179" s="1128">
        <v>-0.33062778698689516</v>
      </c>
      <c r="H179" s="1129">
        <v>393.6</v>
      </c>
      <c r="I179" s="1129">
        <v>-0.40485829959513314</v>
      </c>
      <c r="J179" s="1147">
        <v>-18.905472636815919</v>
      </c>
      <c r="K179" s="1147">
        <v>2.4711946634323834</v>
      </c>
      <c r="L179" s="1148">
        <v>-0.74686489468481154</v>
      </c>
    </row>
    <row r="180" spans="1:12">
      <c r="A180" s="1138" t="s">
        <v>85</v>
      </c>
      <c r="B180" s="1149" t="s">
        <v>27</v>
      </c>
      <c r="C180" s="1150">
        <v>19940.600293862852</v>
      </c>
      <c r="D180" s="1150">
        <v>20056.487231701623</v>
      </c>
      <c r="E180" s="1151">
        <v>20339.41229974011</v>
      </c>
      <c r="F180" s="1151">
        <v>20457.616976335656</v>
      </c>
      <c r="G180" s="1152">
        <v>-0.57780276525989727</v>
      </c>
      <c r="H180" s="1153">
        <v>329.81852813852817</v>
      </c>
      <c r="I180" s="1153">
        <v>-0.28033926047508473</v>
      </c>
      <c r="J180" s="1154">
        <v>38.655462184873954</v>
      </c>
      <c r="K180" s="1154">
        <v>17.510612492419646</v>
      </c>
      <c r="L180" s="1155">
        <v>4.1740771097747533</v>
      </c>
    </row>
    <row r="181" spans="1:12">
      <c r="A181" s="1118" t="s">
        <v>85</v>
      </c>
      <c r="B181" s="1146" t="s">
        <v>28</v>
      </c>
      <c r="C181" s="937">
        <v>19931.864705882352</v>
      </c>
      <c r="D181" s="937">
        <v>19955.525490196076</v>
      </c>
      <c r="E181" s="1127">
        <v>20330.502</v>
      </c>
      <c r="F181" s="1127">
        <v>20354.635999999999</v>
      </c>
      <c r="G181" s="1128">
        <v>-0.11856758332597153</v>
      </c>
      <c r="H181" s="1129">
        <v>318.8</v>
      </c>
      <c r="I181" s="1129">
        <v>-0.53042121684867038</v>
      </c>
      <c r="J181" s="1147">
        <v>63.43873517786561</v>
      </c>
      <c r="K181" s="1147">
        <v>12.537901758641601</v>
      </c>
      <c r="L181" s="1148">
        <v>4.4367170003963246</v>
      </c>
    </row>
    <row r="182" spans="1:12" ht="15" thickBot="1">
      <c r="A182" s="1156" t="s">
        <v>85</v>
      </c>
      <c r="B182" s="1157" t="s">
        <v>29</v>
      </c>
      <c r="C182" s="1158">
        <v>19960.238235294117</v>
      </c>
      <c r="D182" s="1158">
        <v>20200.933333333334</v>
      </c>
      <c r="E182" s="1159">
        <v>20359.442999999999</v>
      </c>
      <c r="F182" s="1159">
        <v>20604.952000000001</v>
      </c>
      <c r="G182" s="1160">
        <v>-1.1915048382544247</v>
      </c>
      <c r="H182" s="1147">
        <v>357.6</v>
      </c>
      <c r="I182" s="1147">
        <v>3.1736872475476052</v>
      </c>
      <c r="J182" s="1147">
        <v>0.3058103975535168</v>
      </c>
      <c r="K182" s="1147">
        <v>4.9727107337780474</v>
      </c>
      <c r="L182" s="1148">
        <v>-0.26263989062156856</v>
      </c>
    </row>
    <row r="183" spans="1:12" ht="15" thickBot="1">
      <c r="A183" s="1161"/>
      <c r="B183" s="1162"/>
      <c r="C183" s="1163"/>
      <c r="D183" s="1163"/>
      <c r="E183" s="1163"/>
      <c r="F183" s="1163"/>
      <c r="G183" s="1164"/>
      <c r="H183" s="1165"/>
      <c r="I183" s="1165"/>
      <c r="J183" s="1165"/>
      <c r="K183" s="1165"/>
      <c r="L183" s="1166"/>
    </row>
    <row r="184" spans="1:12">
      <c r="A184" s="1118" t="s">
        <v>86</v>
      </c>
      <c r="B184" s="1167" t="s">
        <v>26</v>
      </c>
      <c r="C184" s="1168">
        <v>20892.520588235293</v>
      </c>
      <c r="D184" s="1168">
        <v>20455.918627450981</v>
      </c>
      <c r="E184" s="1169">
        <v>21310.370999999999</v>
      </c>
      <c r="F184" s="1169">
        <v>20865.037</v>
      </c>
      <c r="G184" s="1170">
        <v>2.1343551894971426</v>
      </c>
      <c r="H184" s="1171">
        <v>414.8</v>
      </c>
      <c r="I184" s="1171">
        <v>1.9164619164619194</v>
      </c>
      <c r="J184" s="1171">
        <v>-3.4722222222222223</v>
      </c>
      <c r="K184" s="1171">
        <v>2.107337780473014</v>
      </c>
      <c r="L184" s="1172">
        <v>-0.19813772384975259</v>
      </c>
    </row>
    <row r="185" spans="1:12" ht="15" thickBot="1">
      <c r="A185" s="1156" t="s">
        <v>86</v>
      </c>
      <c r="B185" s="1157" t="s">
        <v>29</v>
      </c>
      <c r="C185" s="1158">
        <v>20239.476470588233</v>
      </c>
      <c r="D185" s="1158">
        <v>19942.083333333332</v>
      </c>
      <c r="E185" s="1159">
        <v>20644.266</v>
      </c>
      <c r="F185" s="1159">
        <v>20340.924999999999</v>
      </c>
      <c r="G185" s="1160">
        <v>1.4912841967609651</v>
      </c>
      <c r="H185" s="1147">
        <v>392.4</v>
      </c>
      <c r="I185" s="1147">
        <v>8.1289611463213003</v>
      </c>
      <c r="J185" s="1147">
        <v>-33.203125</v>
      </c>
      <c r="K185" s="1147">
        <v>2.5924802910855065</v>
      </c>
      <c r="L185" s="1148">
        <v>-1.5061428277105224</v>
      </c>
    </row>
    <row r="186" spans="1:12" ht="15" thickBot="1">
      <c r="A186" s="1161"/>
      <c r="B186" s="1162"/>
      <c r="C186" s="1163"/>
      <c r="D186" s="1163"/>
      <c r="E186" s="1163"/>
      <c r="F186" s="1163"/>
      <c r="G186" s="1164"/>
      <c r="H186" s="1165"/>
      <c r="I186" s="1165"/>
      <c r="J186" s="1165"/>
      <c r="K186" s="1165"/>
      <c r="L186" s="1166"/>
    </row>
    <row r="187" spans="1:12">
      <c r="A187" s="1138" t="s">
        <v>87</v>
      </c>
      <c r="B187" s="1139" t="s">
        <v>21</v>
      </c>
      <c r="C187" s="1140" t="s">
        <v>509</v>
      </c>
      <c r="D187" s="1140" t="s">
        <v>72</v>
      </c>
      <c r="E187" s="1141" t="s">
        <v>509</v>
      </c>
      <c r="F187" s="1141" t="s">
        <v>72</v>
      </c>
      <c r="G187" s="1142" t="s">
        <v>72</v>
      </c>
      <c r="H187" s="1143" t="s">
        <v>509</v>
      </c>
      <c r="I187" s="1143" t="s">
        <v>72</v>
      </c>
      <c r="J187" s="1144" t="s">
        <v>72</v>
      </c>
      <c r="K187" s="1144">
        <v>0.13644633110976348</v>
      </c>
      <c r="L187" s="1145" t="s">
        <v>72</v>
      </c>
    </row>
    <row r="188" spans="1:12">
      <c r="A188" s="1125" t="s">
        <v>87</v>
      </c>
      <c r="B188" s="1146" t="s">
        <v>22</v>
      </c>
      <c r="C188" s="937" t="s">
        <v>72</v>
      </c>
      <c r="D188" s="937" t="s">
        <v>72</v>
      </c>
      <c r="E188" s="1127" t="s">
        <v>72</v>
      </c>
      <c r="F188" s="1127" t="s">
        <v>72</v>
      </c>
      <c r="G188" s="1128" t="s">
        <v>72</v>
      </c>
      <c r="H188" s="1129" t="s">
        <v>72</v>
      </c>
      <c r="I188" s="1129" t="s">
        <v>72</v>
      </c>
      <c r="J188" s="1147" t="s">
        <v>72</v>
      </c>
      <c r="K188" s="1147" t="s">
        <v>72</v>
      </c>
      <c r="L188" s="1148" t="s">
        <v>72</v>
      </c>
    </row>
    <row r="189" spans="1:12">
      <c r="A189" s="1125" t="s">
        <v>87</v>
      </c>
      <c r="B189" s="1146" t="s">
        <v>23</v>
      </c>
      <c r="C189" s="937" t="s">
        <v>509</v>
      </c>
      <c r="D189" s="937" t="s">
        <v>72</v>
      </c>
      <c r="E189" s="1127" t="s">
        <v>509</v>
      </c>
      <c r="F189" s="1127" t="s">
        <v>72</v>
      </c>
      <c r="G189" s="1128" t="s">
        <v>72</v>
      </c>
      <c r="H189" s="1129" t="s">
        <v>509</v>
      </c>
      <c r="I189" s="1129" t="s">
        <v>72</v>
      </c>
      <c r="J189" s="1147" t="s">
        <v>72</v>
      </c>
      <c r="K189" s="1147">
        <v>0.1212856276531231</v>
      </c>
      <c r="L189" s="1148" t="s">
        <v>72</v>
      </c>
    </row>
    <row r="190" spans="1:12">
      <c r="A190" s="1125" t="s">
        <v>87</v>
      </c>
      <c r="B190" s="1146" t="s">
        <v>30</v>
      </c>
      <c r="C190" s="937" t="s">
        <v>509</v>
      </c>
      <c r="D190" s="937" t="s">
        <v>72</v>
      </c>
      <c r="E190" s="1127" t="s">
        <v>509</v>
      </c>
      <c r="F190" s="1127" t="s">
        <v>72</v>
      </c>
      <c r="G190" s="1128" t="s">
        <v>72</v>
      </c>
      <c r="H190" s="1129" t="s">
        <v>509</v>
      </c>
      <c r="I190" s="1129" t="s">
        <v>72</v>
      </c>
      <c r="J190" s="1147" t="s">
        <v>72</v>
      </c>
      <c r="K190" s="1147">
        <v>1.5160703456640388E-2</v>
      </c>
      <c r="L190" s="1148" t="s">
        <v>72</v>
      </c>
    </row>
    <row r="191" spans="1:12">
      <c r="A191" s="1173" t="s">
        <v>87</v>
      </c>
      <c r="B191" s="1149" t="s">
        <v>24</v>
      </c>
      <c r="C191" s="1150" t="s">
        <v>509</v>
      </c>
      <c r="D191" s="1150" t="s">
        <v>509</v>
      </c>
      <c r="E191" s="1151" t="s">
        <v>509</v>
      </c>
      <c r="F191" s="1151" t="s">
        <v>509</v>
      </c>
      <c r="G191" s="1152" t="s">
        <v>72</v>
      </c>
      <c r="H191" s="1153" t="s">
        <v>509</v>
      </c>
      <c r="I191" s="1153" t="s">
        <v>72</v>
      </c>
      <c r="J191" s="1154" t="s">
        <v>72</v>
      </c>
      <c r="K191" s="1154">
        <v>4.5482110369921162E-2</v>
      </c>
      <c r="L191" s="1155" t="s">
        <v>72</v>
      </c>
    </row>
    <row r="192" spans="1:12">
      <c r="A192" s="1125" t="s">
        <v>87</v>
      </c>
      <c r="B192" s="1146" t="s">
        <v>26</v>
      </c>
      <c r="C192" s="937" t="s">
        <v>509</v>
      </c>
      <c r="D192" s="937" t="s">
        <v>509</v>
      </c>
      <c r="E192" s="1127" t="s">
        <v>509</v>
      </c>
      <c r="F192" s="1127" t="s">
        <v>509</v>
      </c>
      <c r="G192" s="1128" t="s">
        <v>72</v>
      </c>
      <c r="H192" s="1129" t="s">
        <v>509</v>
      </c>
      <c r="I192" s="1129" t="s">
        <v>72</v>
      </c>
      <c r="J192" s="1147" t="s">
        <v>72</v>
      </c>
      <c r="K192" s="1147">
        <v>3.0321406913280776E-2</v>
      </c>
      <c r="L192" s="1148" t="s">
        <v>72</v>
      </c>
    </row>
    <row r="193" spans="1:12">
      <c r="A193" s="1125" t="s">
        <v>87</v>
      </c>
      <c r="B193" s="1146" t="s">
        <v>31</v>
      </c>
      <c r="C193" s="937" t="s">
        <v>509</v>
      </c>
      <c r="D193" s="937" t="s">
        <v>509</v>
      </c>
      <c r="E193" s="1127" t="s">
        <v>509</v>
      </c>
      <c r="F193" s="1127" t="s">
        <v>509</v>
      </c>
      <c r="G193" s="1128" t="s">
        <v>72</v>
      </c>
      <c r="H193" s="1129" t="s">
        <v>509</v>
      </c>
      <c r="I193" s="1129" t="s">
        <v>72</v>
      </c>
      <c r="J193" s="1147" t="s">
        <v>72</v>
      </c>
      <c r="K193" s="1147">
        <v>1.5160703456640388E-2</v>
      </c>
      <c r="L193" s="1148" t="s">
        <v>72</v>
      </c>
    </row>
    <row r="194" spans="1:12">
      <c r="A194" s="1173" t="s">
        <v>87</v>
      </c>
      <c r="B194" s="1149" t="s">
        <v>27</v>
      </c>
      <c r="C194" s="1150" t="s">
        <v>509</v>
      </c>
      <c r="D194" s="1150" t="s">
        <v>509</v>
      </c>
      <c r="E194" s="1151" t="s">
        <v>509</v>
      </c>
      <c r="F194" s="1151" t="s">
        <v>509</v>
      </c>
      <c r="G194" s="1152" t="s">
        <v>72</v>
      </c>
      <c r="H194" s="1153" t="s">
        <v>509</v>
      </c>
      <c r="I194" s="1153" t="s">
        <v>72</v>
      </c>
      <c r="J194" s="1154" t="s">
        <v>72</v>
      </c>
      <c r="K194" s="1154">
        <v>0.45482110369921169</v>
      </c>
      <c r="L194" s="1155" t="s">
        <v>72</v>
      </c>
    </row>
    <row r="195" spans="1:12">
      <c r="A195" s="1125" t="s">
        <v>87</v>
      </c>
      <c r="B195" s="1146" t="s">
        <v>29</v>
      </c>
      <c r="C195" s="937" t="s">
        <v>509</v>
      </c>
      <c r="D195" s="937" t="s">
        <v>509</v>
      </c>
      <c r="E195" s="1127" t="s">
        <v>509</v>
      </c>
      <c r="F195" s="1127" t="s">
        <v>509</v>
      </c>
      <c r="G195" s="1128" t="s">
        <v>72</v>
      </c>
      <c r="H195" s="1129" t="s">
        <v>509</v>
      </c>
      <c r="I195" s="1129" t="s">
        <v>72</v>
      </c>
      <c r="J195" s="1147" t="s">
        <v>72</v>
      </c>
      <c r="K195" s="1147">
        <v>0.19708914493632504</v>
      </c>
      <c r="L195" s="1148" t="s">
        <v>72</v>
      </c>
    </row>
    <row r="196" spans="1:12" ht="15" thickBot="1">
      <c r="A196" s="1174" t="s">
        <v>87</v>
      </c>
      <c r="B196" s="1146" t="s">
        <v>32</v>
      </c>
      <c r="C196" s="1158" t="s">
        <v>509</v>
      </c>
      <c r="D196" s="1158" t="s">
        <v>509</v>
      </c>
      <c r="E196" s="1159" t="s">
        <v>509</v>
      </c>
      <c r="F196" s="1159" t="s">
        <v>509</v>
      </c>
      <c r="G196" s="1160" t="s">
        <v>72</v>
      </c>
      <c r="H196" s="1147" t="s">
        <v>509</v>
      </c>
      <c r="I196" s="1147" t="s">
        <v>72</v>
      </c>
      <c r="J196" s="1147" t="s">
        <v>72</v>
      </c>
      <c r="K196" s="1147">
        <v>0.25773195876288657</v>
      </c>
      <c r="L196" s="1148" t="s">
        <v>72</v>
      </c>
    </row>
    <row r="197" spans="1:12" ht="15" thickBot="1">
      <c r="A197" s="1161"/>
      <c r="B197" s="1162"/>
      <c r="C197" s="1163"/>
      <c r="D197" s="1163"/>
      <c r="E197" s="1163"/>
      <c r="F197" s="1163"/>
      <c r="G197" s="1164"/>
      <c r="H197" s="1165"/>
      <c r="I197" s="1165"/>
      <c r="J197" s="1165"/>
      <c r="K197" s="1165"/>
      <c r="L197" s="1166"/>
    </row>
    <row r="198" spans="1:12">
      <c r="A198" s="1138" t="s">
        <v>20</v>
      </c>
      <c r="B198" s="1139" t="s">
        <v>24</v>
      </c>
      <c r="C198" s="1140">
        <v>18123.968351795094</v>
      </c>
      <c r="D198" s="1140">
        <v>18646.818144194618</v>
      </c>
      <c r="E198" s="1141">
        <v>18486.447718830997</v>
      </c>
      <c r="F198" s="1141">
        <v>19019.754507078509</v>
      </c>
      <c r="G198" s="1142">
        <v>-2.8039625224869904</v>
      </c>
      <c r="H198" s="1143">
        <v>354.06993670886078</v>
      </c>
      <c r="I198" s="1143">
        <v>-2.6464371859715365</v>
      </c>
      <c r="J198" s="1144">
        <v>34.468085106382979</v>
      </c>
      <c r="K198" s="1144">
        <v>4.7907822922983634</v>
      </c>
      <c r="L198" s="1145">
        <v>1.0283743512160703</v>
      </c>
    </row>
    <row r="199" spans="1:12">
      <c r="A199" s="1118" t="s">
        <v>20</v>
      </c>
      <c r="B199" s="1146" t="s">
        <v>25</v>
      </c>
      <c r="C199" s="937">
        <v>17418.28529411765</v>
      </c>
      <c r="D199" s="937">
        <v>17726.349019607842</v>
      </c>
      <c r="E199" s="1127">
        <v>17766.651000000002</v>
      </c>
      <c r="F199" s="1127">
        <v>18080.876</v>
      </c>
      <c r="G199" s="1128">
        <v>-1.7378859298631248</v>
      </c>
      <c r="H199" s="1129">
        <v>330.5</v>
      </c>
      <c r="I199" s="1129">
        <v>0.48647005168744994</v>
      </c>
      <c r="J199" s="1147">
        <v>32.608695652173914</v>
      </c>
      <c r="K199" s="1147">
        <v>0.92480291085506372</v>
      </c>
      <c r="L199" s="1148">
        <v>0.18833156919640215</v>
      </c>
    </row>
    <row r="200" spans="1:12">
      <c r="A200" s="1118" t="s">
        <v>20</v>
      </c>
      <c r="B200" s="1146" t="s">
        <v>26</v>
      </c>
      <c r="C200" s="937">
        <v>17894.235294117647</v>
      </c>
      <c r="D200" s="937">
        <v>18434.382352941175</v>
      </c>
      <c r="E200" s="1127">
        <v>18252.12</v>
      </c>
      <c r="F200" s="1127">
        <v>18803.07</v>
      </c>
      <c r="G200" s="1128">
        <v>-2.9301066262051925</v>
      </c>
      <c r="H200" s="1129">
        <v>341.8</v>
      </c>
      <c r="I200" s="1129">
        <v>-2.5933314334568158</v>
      </c>
      <c r="J200" s="1147">
        <v>57.47126436781609</v>
      </c>
      <c r="K200" s="1147">
        <v>2.0770163735597329</v>
      </c>
      <c r="L200" s="1148">
        <v>0.68412492303139483</v>
      </c>
    </row>
    <row r="201" spans="1:12">
      <c r="A201" s="1118" t="s">
        <v>20</v>
      </c>
      <c r="B201" s="1146" t="s">
        <v>31</v>
      </c>
      <c r="C201" s="937">
        <v>18680.426470588234</v>
      </c>
      <c r="D201" s="937">
        <v>19159.562745098039</v>
      </c>
      <c r="E201" s="1127">
        <v>19054.035</v>
      </c>
      <c r="F201" s="1127">
        <v>19542.754000000001</v>
      </c>
      <c r="G201" s="1128">
        <v>-2.5007683154585116</v>
      </c>
      <c r="H201" s="1129">
        <v>380.5</v>
      </c>
      <c r="I201" s="1129">
        <v>-2.5108890596976714</v>
      </c>
      <c r="J201" s="1147">
        <v>15.686274509803921</v>
      </c>
      <c r="K201" s="1147">
        <v>1.7889630078835657</v>
      </c>
      <c r="L201" s="1148">
        <v>0.1559178589882726</v>
      </c>
    </row>
    <row r="202" spans="1:12">
      <c r="A202" s="1138" t="s">
        <v>20</v>
      </c>
      <c r="B202" s="1149" t="s">
        <v>27</v>
      </c>
      <c r="C202" s="1150">
        <v>17765.332880569706</v>
      </c>
      <c r="D202" s="1150">
        <v>17914.25684895309</v>
      </c>
      <c r="E202" s="1151">
        <v>18120.639538181102</v>
      </c>
      <c r="F202" s="1151">
        <v>18272.541985932152</v>
      </c>
      <c r="G202" s="1152">
        <v>-0.83131535758953734</v>
      </c>
      <c r="H202" s="1153">
        <v>305.6957831325301</v>
      </c>
      <c r="I202" s="1153">
        <v>0.46581543336639397</v>
      </c>
      <c r="J202" s="1154">
        <v>1.6845329249617151</v>
      </c>
      <c r="K202" s="1154">
        <v>20.133414190418435</v>
      </c>
      <c r="L202" s="1155">
        <v>-0.77596781406443327</v>
      </c>
    </row>
    <row r="203" spans="1:12">
      <c r="A203" s="1118" t="s">
        <v>20</v>
      </c>
      <c r="B203" s="1146" t="s">
        <v>28</v>
      </c>
      <c r="C203" s="937">
        <v>17245.574509803922</v>
      </c>
      <c r="D203" s="937">
        <v>17180.932352941174</v>
      </c>
      <c r="E203" s="1127">
        <v>17590.486000000001</v>
      </c>
      <c r="F203" s="1127">
        <v>17524.550999999999</v>
      </c>
      <c r="G203" s="1128">
        <v>0.37624359106262584</v>
      </c>
      <c r="H203" s="1129">
        <v>278.7</v>
      </c>
      <c r="I203" s="1129">
        <v>1.3454545454545412</v>
      </c>
      <c r="J203" s="1147">
        <v>11.084905660377359</v>
      </c>
      <c r="K203" s="1147">
        <v>7.1406913280776223</v>
      </c>
      <c r="L203" s="1148">
        <v>0.35234678757169835</v>
      </c>
    </row>
    <row r="204" spans="1:12">
      <c r="A204" s="1118" t="s">
        <v>20</v>
      </c>
      <c r="B204" s="1146" t="s">
        <v>29</v>
      </c>
      <c r="C204" s="937">
        <v>17831.01862745098</v>
      </c>
      <c r="D204" s="937">
        <v>17855.743137254904</v>
      </c>
      <c r="E204" s="1127">
        <v>18187.638999999999</v>
      </c>
      <c r="F204" s="1127">
        <v>18212.858</v>
      </c>
      <c r="G204" s="1128">
        <v>-0.13846810862963385</v>
      </c>
      <c r="H204" s="1129">
        <v>305.89999999999998</v>
      </c>
      <c r="I204" s="1129">
        <v>-0.22831050228311983</v>
      </c>
      <c r="J204" s="1147">
        <v>2.957486136783734</v>
      </c>
      <c r="K204" s="1147">
        <v>8.4445118253486964</v>
      </c>
      <c r="L204" s="1148">
        <v>-0.21703156241947497</v>
      </c>
    </row>
    <row r="205" spans="1:12">
      <c r="A205" s="1118" t="s">
        <v>20</v>
      </c>
      <c r="B205" s="1146" t="s">
        <v>32</v>
      </c>
      <c r="C205" s="937">
        <v>18312.147058823528</v>
      </c>
      <c r="D205" s="937">
        <v>18742.760784313727</v>
      </c>
      <c r="E205" s="1127">
        <v>18678.39</v>
      </c>
      <c r="F205" s="1127">
        <v>19117.616000000002</v>
      </c>
      <c r="G205" s="1128">
        <v>-2.2974935786972726</v>
      </c>
      <c r="H205" s="1129">
        <v>347.7</v>
      </c>
      <c r="I205" s="1129">
        <v>3.1750741839762577</v>
      </c>
      <c r="J205" s="1147">
        <v>-12.023460410557185</v>
      </c>
      <c r="K205" s="1147">
        <v>4.5482110369921163</v>
      </c>
      <c r="L205" s="1148">
        <v>-0.91128303921665754</v>
      </c>
    </row>
    <row r="206" spans="1:12">
      <c r="A206" s="1138" t="s">
        <v>20</v>
      </c>
      <c r="B206" s="1149" t="s">
        <v>33</v>
      </c>
      <c r="C206" s="1150">
        <v>14849.439839314015</v>
      </c>
      <c r="D206" s="1150">
        <v>15179.782267240151</v>
      </c>
      <c r="E206" s="1151">
        <v>15146.428636100294</v>
      </c>
      <c r="F206" s="1151">
        <v>15483.377912584954</v>
      </c>
      <c r="G206" s="1152">
        <v>-2.1762000410180922</v>
      </c>
      <c r="H206" s="1153">
        <v>229.66957470010905</v>
      </c>
      <c r="I206" s="1153">
        <v>-2.7999224082415912</v>
      </c>
      <c r="J206" s="1154">
        <v>1.5503875968992249</v>
      </c>
      <c r="K206" s="1154">
        <v>13.902365069739236</v>
      </c>
      <c r="L206" s="1155">
        <v>-0.55488757195144522</v>
      </c>
    </row>
    <row r="207" spans="1:12">
      <c r="A207" s="1118" t="s">
        <v>20</v>
      </c>
      <c r="B207" s="1146" t="s">
        <v>73</v>
      </c>
      <c r="C207" s="1175">
        <v>14639.331372549019</v>
      </c>
      <c r="D207" s="1175">
        <v>14846.542156862744</v>
      </c>
      <c r="E207" s="1176">
        <v>14932.118</v>
      </c>
      <c r="F207" s="1176">
        <v>15143.473</v>
      </c>
      <c r="G207" s="1177">
        <v>-1.3956838038407673</v>
      </c>
      <c r="H207" s="1178">
        <v>221</v>
      </c>
      <c r="I207" s="1178">
        <v>-1.1627906976744162</v>
      </c>
      <c r="J207" s="1179">
        <v>4.1009463722397479</v>
      </c>
      <c r="K207" s="1179">
        <v>10.006064281382656</v>
      </c>
      <c r="L207" s="1180">
        <v>-0.1444320362606355</v>
      </c>
    </row>
    <row r="208" spans="1:12">
      <c r="A208" s="1118" t="s">
        <v>20</v>
      </c>
      <c r="B208" s="1146" t="s">
        <v>34</v>
      </c>
      <c r="C208" s="937">
        <v>15237.738235294119</v>
      </c>
      <c r="D208" s="937">
        <v>15764.954901960786</v>
      </c>
      <c r="E208" s="1127">
        <v>15542.493</v>
      </c>
      <c r="F208" s="1127">
        <v>16080.254000000001</v>
      </c>
      <c r="G208" s="1128">
        <v>-3.3442320003154204</v>
      </c>
      <c r="H208" s="1129">
        <v>249</v>
      </c>
      <c r="I208" s="1129">
        <v>-6.0731799321011017</v>
      </c>
      <c r="J208" s="1147">
        <v>-7.6576576576576567</v>
      </c>
      <c r="K208" s="1147">
        <v>3.1079442086112796</v>
      </c>
      <c r="L208" s="1148">
        <v>-0.4463305272196525</v>
      </c>
    </row>
    <row r="209" spans="1:12" ht="15" thickBot="1">
      <c r="A209" s="1118" t="s">
        <v>20</v>
      </c>
      <c r="B209" s="1146" t="s">
        <v>35</v>
      </c>
      <c r="C209" s="937">
        <v>15639.037254901959</v>
      </c>
      <c r="D209" s="937">
        <v>16183.654901960785</v>
      </c>
      <c r="E209" s="1127">
        <v>15951.817999999999</v>
      </c>
      <c r="F209" s="1127">
        <v>16507.328000000001</v>
      </c>
      <c r="G209" s="1128">
        <v>-3.3652327015008239</v>
      </c>
      <c r="H209" s="1129">
        <v>263.5</v>
      </c>
      <c r="I209" s="1129">
        <v>-2.8750460744563253</v>
      </c>
      <c r="J209" s="1147">
        <v>10.638297872340425</v>
      </c>
      <c r="K209" s="1147">
        <v>0.78835657974530016</v>
      </c>
      <c r="L209" s="1148">
        <v>3.587499152884166E-2</v>
      </c>
    </row>
    <row r="210" spans="1:12" ht="15" thickBot="1">
      <c r="A210" s="1161"/>
      <c r="B210" s="1162"/>
      <c r="C210" s="1163"/>
      <c r="D210" s="1163"/>
      <c r="E210" s="1163"/>
      <c r="F210" s="1163"/>
      <c r="G210" s="1164"/>
      <c r="H210" s="1165"/>
      <c r="I210" s="1165"/>
      <c r="J210" s="1165"/>
      <c r="K210" s="1165"/>
      <c r="L210" s="1166"/>
    </row>
    <row r="211" spans="1:12">
      <c r="A211" s="1138" t="s">
        <v>88</v>
      </c>
      <c r="B211" s="1149" t="s">
        <v>21</v>
      </c>
      <c r="C211" s="1150">
        <v>21194.704934449412</v>
      </c>
      <c r="D211" s="1150">
        <v>21478.292752946261</v>
      </c>
      <c r="E211" s="1151">
        <v>21618.599033138402</v>
      </c>
      <c r="F211" s="1151">
        <v>21907.858608005186</v>
      </c>
      <c r="G211" s="1152">
        <v>-1.3203461828126295</v>
      </c>
      <c r="H211" s="1153">
        <v>340.09502762430935</v>
      </c>
      <c r="I211" s="1153">
        <v>-2.4607758350774844</v>
      </c>
      <c r="J211" s="1154">
        <v>2.2598870056497176</v>
      </c>
      <c r="K211" s="1154">
        <v>2.7440873256519103</v>
      </c>
      <c r="L211" s="1155">
        <v>-8.9726315078157093E-2</v>
      </c>
    </row>
    <row r="212" spans="1:12">
      <c r="A212" s="1118" t="s">
        <v>88</v>
      </c>
      <c r="B212" s="1146" t="s">
        <v>22</v>
      </c>
      <c r="C212" s="937">
        <v>21373.878431372548</v>
      </c>
      <c r="D212" s="937">
        <v>20878.510784313723</v>
      </c>
      <c r="E212" s="1127">
        <v>21801.356</v>
      </c>
      <c r="F212" s="1127">
        <v>21296.080999999998</v>
      </c>
      <c r="G212" s="1128">
        <v>2.3726196383268898</v>
      </c>
      <c r="H212" s="1129">
        <v>320.39999999999998</v>
      </c>
      <c r="I212" s="1129">
        <v>9.6884628551865646</v>
      </c>
      <c r="J212" s="1147">
        <v>64.285714285714292</v>
      </c>
      <c r="K212" s="1147">
        <v>0.34869617950272896</v>
      </c>
      <c r="L212" s="1148">
        <v>0.12455272769357109</v>
      </c>
    </row>
    <row r="213" spans="1:12">
      <c r="A213" s="1118" t="s">
        <v>88</v>
      </c>
      <c r="B213" s="1146" t="s">
        <v>23</v>
      </c>
      <c r="C213" s="937">
        <v>21125.925490196078</v>
      </c>
      <c r="D213" s="937">
        <v>21630.506862745096</v>
      </c>
      <c r="E213" s="1127">
        <v>21548.444</v>
      </c>
      <c r="F213" s="1127">
        <v>22063.116999999998</v>
      </c>
      <c r="G213" s="1128">
        <v>-2.3327302302752551</v>
      </c>
      <c r="H213" s="1129">
        <v>334.8</v>
      </c>
      <c r="I213" s="1129">
        <v>-1.6451233842538091</v>
      </c>
      <c r="J213" s="1147">
        <v>14.285714285714285</v>
      </c>
      <c r="K213" s="1147">
        <v>1.4554275318374772</v>
      </c>
      <c r="L213" s="1148">
        <v>0.11056682098253012</v>
      </c>
    </row>
    <row r="214" spans="1:12">
      <c r="A214" s="1118" t="s">
        <v>88</v>
      </c>
      <c r="B214" s="1146" t="s">
        <v>30</v>
      </c>
      <c r="C214" s="937">
        <v>21235.070588235296</v>
      </c>
      <c r="D214" s="937">
        <v>21412.888235294118</v>
      </c>
      <c r="E214" s="1127">
        <v>21659.772000000001</v>
      </c>
      <c r="F214" s="1127">
        <v>21841.146000000001</v>
      </c>
      <c r="G214" s="1128">
        <v>-0.83042345854928945</v>
      </c>
      <c r="H214" s="1129">
        <v>355.6</v>
      </c>
      <c r="I214" s="1129">
        <v>-3.2380952380952315</v>
      </c>
      <c r="J214" s="1147">
        <v>-21.518987341772153</v>
      </c>
      <c r="K214" s="1147">
        <v>0.93996361431170405</v>
      </c>
      <c r="L214" s="1148">
        <v>-0.32484586375425817</v>
      </c>
    </row>
    <row r="215" spans="1:12">
      <c r="A215" s="1138" t="s">
        <v>88</v>
      </c>
      <c r="B215" s="1149" t="s">
        <v>24</v>
      </c>
      <c r="C215" s="1150">
        <v>20779.900398828322</v>
      </c>
      <c r="D215" s="1150">
        <v>21039.360433727634</v>
      </c>
      <c r="E215" s="1151">
        <v>21195.498406804891</v>
      </c>
      <c r="F215" s="1151">
        <v>21460.147642402186</v>
      </c>
      <c r="G215" s="1152">
        <v>-1.2332125575612816</v>
      </c>
      <c r="H215" s="1153">
        <v>300.01004784688996</v>
      </c>
      <c r="I215" s="1153">
        <v>-2.4114553692823315</v>
      </c>
      <c r="J215" s="1154">
        <v>9.6153846153846168</v>
      </c>
      <c r="K215" s="1154">
        <v>9.5057610673135233</v>
      </c>
      <c r="L215" s="1155">
        <v>0.34790003625364463</v>
      </c>
    </row>
    <row r="216" spans="1:12">
      <c r="A216" s="1118" t="s">
        <v>88</v>
      </c>
      <c r="B216" s="1146" t="s">
        <v>25</v>
      </c>
      <c r="C216" s="937">
        <v>19883.138235294118</v>
      </c>
      <c r="D216" s="937">
        <v>20643.483333333334</v>
      </c>
      <c r="E216" s="1127">
        <v>20280.800999999999</v>
      </c>
      <c r="F216" s="1127">
        <v>21056.352999999999</v>
      </c>
      <c r="G216" s="1128">
        <v>-3.6832209262449185</v>
      </c>
      <c r="H216" s="1129">
        <v>264.10000000000002</v>
      </c>
      <c r="I216" s="1129">
        <v>-2.5820730357801547</v>
      </c>
      <c r="J216" s="1147">
        <v>37.5</v>
      </c>
      <c r="K216" s="1147">
        <v>1.5009096422073984</v>
      </c>
      <c r="L216" s="1148">
        <v>0.34817189004601512</v>
      </c>
    </row>
    <row r="217" spans="1:12">
      <c r="A217" s="1118" t="s">
        <v>88</v>
      </c>
      <c r="B217" s="1146" t="s">
        <v>26</v>
      </c>
      <c r="C217" s="937">
        <v>20938.621568627452</v>
      </c>
      <c r="D217" s="937">
        <v>21114.693137254904</v>
      </c>
      <c r="E217" s="1127">
        <v>21357.394</v>
      </c>
      <c r="F217" s="1127">
        <v>21536.987000000001</v>
      </c>
      <c r="G217" s="1128">
        <v>-0.83388173099608021</v>
      </c>
      <c r="H217" s="1129">
        <v>293.2</v>
      </c>
      <c r="I217" s="1129">
        <v>-1.9069923051187649</v>
      </c>
      <c r="J217" s="1147">
        <v>20.74074074074074</v>
      </c>
      <c r="K217" s="1147">
        <v>4.9423893268647667</v>
      </c>
      <c r="L217" s="1148">
        <v>0.61962275625957908</v>
      </c>
    </row>
    <row r="218" spans="1:12">
      <c r="A218" s="1118" t="s">
        <v>88</v>
      </c>
      <c r="B218" s="1146" t="s">
        <v>31</v>
      </c>
      <c r="C218" s="937">
        <v>20904.651960784311</v>
      </c>
      <c r="D218" s="937">
        <v>21061.155882352941</v>
      </c>
      <c r="E218" s="1127">
        <v>21322.744999999999</v>
      </c>
      <c r="F218" s="1127">
        <v>21482.379000000001</v>
      </c>
      <c r="G218" s="1128">
        <v>-0.74309274591981567</v>
      </c>
      <c r="H218" s="1129">
        <v>328.6</v>
      </c>
      <c r="I218" s="1129">
        <v>-6.0827250608269046E-2</v>
      </c>
      <c r="J218" s="1147">
        <v>-12.173913043478262</v>
      </c>
      <c r="K218" s="1147">
        <v>3.0624620982413582</v>
      </c>
      <c r="L218" s="1148">
        <v>-0.61989461005194979</v>
      </c>
    </row>
    <row r="219" spans="1:12">
      <c r="A219" s="1138" t="s">
        <v>88</v>
      </c>
      <c r="B219" s="1149" t="s">
        <v>27</v>
      </c>
      <c r="C219" s="1150">
        <v>19312.906712209497</v>
      </c>
      <c r="D219" s="1150">
        <v>19463.723050667886</v>
      </c>
      <c r="E219" s="1151">
        <v>19699.164846453688</v>
      </c>
      <c r="F219" s="1151">
        <v>19852.997511681246</v>
      </c>
      <c r="G219" s="1152">
        <v>-0.77485863349876594</v>
      </c>
      <c r="H219" s="1153">
        <v>267.25048335123523</v>
      </c>
      <c r="I219" s="1153">
        <v>-0.1649687211350149</v>
      </c>
      <c r="J219" s="1154">
        <v>-3.1217481789802286</v>
      </c>
      <c r="K219" s="1154">
        <v>14.114614918132201</v>
      </c>
      <c r="L219" s="1155">
        <v>-1.2712320239107076</v>
      </c>
    </row>
    <row r="220" spans="1:12">
      <c r="A220" s="1118" t="s">
        <v>88</v>
      </c>
      <c r="B220" s="1146" t="s">
        <v>28</v>
      </c>
      <c r="C220" s="937">
        <v>18423.954901960784</v>
      </c>
      <c r="D220" s="937">
        <v>18628.448039215687</v>
      </c>
      <c r="E220" s="1127">
        <v>18792.434000000001</v>
      </c>
      <c r="F220" s="1127">
        <v>19001.017</v>
      </c>
      <c r="G220" s="1128">
        <v>-1.0977465048318136</v>
      </c>
      <c r="H220" s="1129">
        <v>232</v>
      </c>
      <c r="I220" s="1129">
        <v>0.38944180008654511</v>
      </c>
      <c r="J220" s="1147">
        <v>-10.256410256410255</v>
      </c>
      <c r="K220" s="1147">
        <v>3.7143723468768952</v>
      </c>
      <c r="L220" s="1148">
        <v>-0.65642496340168321</v>
      </c>
    </row>
    <row r="221" spans="1:12">
      <c r="A221" s="1118" t="s">
        <v>88</v>
      </c>
      <c r="B221" s="1146" t="s">
        <v>29</v>
      </c>
      <c r="C221" s="937">
        <v>19559.907843137255</v>
      </c>
      <c r="D221" s="937">
        <v>19711.341176470589</v>
      </c>
      <c r="E221" s="1127">
        <v>19951.106</v>
      </c>
      <c r="F221" s="1127">
        <v>20105.567999999999</v>
      </c>
      <c r="G221" s="1128">
        <v>-0.76825484363336338</v>
      </c>
      <c r="H221" s="1129">
        <v>268.60000000000002</v>
      </c>
      <c r="I221" s="1129">
        <v>-1.1045655375552281</v>
      </c>
      <c r="J221" s="1129">
        <v>6.772009029345373</v>
      </c>
      <c r="K221" s="1129">
        <v>7.171012734990903</v>
      </c>
      <c r="L221" s="1130">
        <v>7.8473509886836545E-2</v>
      </c>
    </row>
    <row r="222" spans="1:12" ht="15" thickBot="1">
      <c r="A222" s="1181" t="s">
        <v>88</v>
      </c>
      <c r="B222" s="1182" t="s">
        <v>32</v>
      </c>
      <c r="C222" s="938">
        <v>19607.847058823529</v>
      </c>
      <c r="D222" s="938">
        <v>19773.761764705883</v>
      </c>
      <c r="E222" s="1133">
        <v>20000.004000000001</v>
      </c>
      <c r="F222" s="1133">
        <v>20169.237000000001</v>
      </c>
      <c r="G222" s="1134">
        <v>-0.83906495818359494</v>
      </c>
      <c r="H222" s="1135">
        <v>304.8</v>
      </c>
      <c r="I222" s="1135">
        <v>1.1280690112807015</v>
      </c>
      <c r="J222" s="1135">
        <v>-13.061224489795919</v>
      </c>
      <c r="K222" s="1135">
        <v>3.2292298362644032</v>
      </c>
      <c r="L222" s="1136">
        <v>-0.69328057039585911</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185"/>
    </row>
    <row r="226" spans="1:12" ht="21" thickBot="1">
      <c r="A226" s="1069" t="s">
        <v>223</v>
      </c>
      <c r="B226" s="1070"/>
      <c r="C226" s="1070"/>
      <c r="D226" s="1070"/>
      <c r="E226" s="1070"/>
      <c r="F226" s="1070"/>
      <c r="G226" s="1070"/>
      <c r="H226" s="1070"/>
      <c r="I226" s="1070"/>
      <c r="J226" s="1070"/>
      <c r="K226" s="1070"/>
      <c r="L226" s="1071"/>
    </row>
    <row r="227" spans="1:12">
      <c r="A227" s="1072"/>
      <c r="B227" s="1073"/>
      <c r="C227" s="1074" t="s">
        <v>5</v>
      </c>
      <c r="D227" s="1074" t="s">
        <v>5</v>
      </c>
      <c r="E227" s="1074"/>
      <c r="F227" s="1074"/>
      <c r="G227" s="1075"/>
      <c r="H227" s="1215" t="s">
        <v>6</v>
      </c>
      <c r="I227" s="1216"/>
      <c r="J227" s="1076" t="s">
        <v>7</v>
      </c>
      <c r="K227" s="1077" t="s">
        <v>8</v>
      </c>
      <c r="L227" s="1078"/>
    </row>
    <row r="228" spans="1:12" ht="15">
      <c r="A228" s="1079" t="s">
        <v>9</v>
      </c>
      <c r="B228" s="1080" t="s">
        <v>10</v>
      </c>
      <c r="C228" s="1081" t="s">
        <v>36</v>
      </c>
      <c r="D228" s="1081" t="s">
        <v>36</v>
      </c>
      <c r="E228" s="1082" t="s">
        <v>37</v>
      </c>
      <c r="F228" s="1083"/>
      <c r="G228" s="1084"/>
      <c r="H228" s="1217" t="s">
        <v>11</v>
      </c>
      <c r="I228" s="1218"/>
      <c r="J228" s="1085" t="s">
        <v>12</v>
      </c>
      <c r="K228" s="1086" t="s">
        <v>13</v>
      </c>
      <c r="L228" s="1087"/>
    </row>
    <row r="229" spans="1:12" ht="26.5" thickBot="1">
      <c r="A229" s="1088" t="s">
        <v>14</v>
      </c>
      <c r="B229" s="1089" t="s">
        <v>15</v>
      </c>
      <c r="C229" s="1061" t="s">
        <v>537</v>
      </c>
      <c r="D229" s="1090" t="s">
        <v>532</v>
      </c>
      <c r="E229" s="1091" t="s">
        <v>537</v>
      </c>
      <c r="F229" s="1092" t="s">
        <v>532</v>
      </c>
      <c r="G229" s="1093" t="s">
        <v>16</v>
      </c>
      <c r="H229" s="1094" t="s">
        <v>537</v>
      </c>
      <c r="I229" s="966" t="s">
        <v>16</v>
      </c>
      <c r="J229" s="1095" t="s">
        <v>16</v>
      </c>
      <c r="K229" s="1061" t="s">
        <v>537</v>
      </c>
      <c r="L229" s="1096" t="s">
        <v>17</v>
      </c>
    </row>
    <row r="230" spans="1:12" ht="15" thickBot="1">
      <c r="A230" s="1097" t="s">
        <v>18</v>
      </c>
      <c r="B230" s="1098" t="s">
        <v>19</v>
      </c>
      <c r="C230" s="1099">
        <v>18456.358100882841</v>
      </c>
      <c r="D230" s="1099">
        <v>18250.484531426744</v>
      </c>
      <c r="E230" s="1100">
        <v>18825.485262900496</v>
      </c>
      <c r="F230" s="1101">
        <v>18641.98085021049</v>
      </c>
      <c r="G230" s="1102">
        <v>0.98436112645150908</v>
      </c>
      <c r="H230" s="1103">
        <v>298.80379146919427</v>
      </c>
      <c r="I230" s="1103">
        <v>0.37896708199809132</v>
      </c>
      <c r="J230" s="1104">
        <v>7.197290431837426</v>
      </c>
      <c r="K230" s="1103">
        <v>100</v>
      </c>
      <c r="L230" s="1105" t="s">
        <v>19</v>
      </c>
    </row>
    <row r="231" spans="1:12" ht="15" thickBot="1">
      <c r="A231" s="1106"/>
      <c r="B231" s="1107"/>
      <c r="C231" s="1108"/>
      <c r="D231" s="1108"/>
      <c r="E231" s="1108"/>
      <c r="F231" s="1108"/>
      <c r="G231" s="1109"/>
      <c r="H231" s="1104"/>
      <c r="I231" s="1104"/>
      <c r="J231" s="1104"/>
      <c r="K231" s="1104"/>
      <c r="L231" s="1110"/>
    </row>
    <row r="232" spans="1:12">
      <c r="A232" s="1111" t="s">
        <v>79</v>
      </c>
      <c r="B232" s="1112" t="s">
        <v>19</v>
      </c>
      <c r="C232" s="1113" t="s">
        <v>72</v>
      </c>
      <c r="D232" s="1113" t="s">
        <v>72</v>
      </c>
      <c r="E232" s="1114" t="s">
        <v>72</v>
      </c>
      <c r="F232" s="1114" t="s">
        <v>72</v>
      </c>
      <c r="G232" s="1115" t="s">
        <v>72</v>
      </c>
      <c r="H232" s="1116" t="s">
        <v>72</v>
      </c>
      <c r="I232" s="1116" t="s">
        <v>72</v>
      </c>
      <c r="J232" s="1116" t="s">
        <v>72</v>
      </c>
      <c r="K232" s="1116" t="s">
        <v>72</v>
      </c>
      <c r="L232" s="1117" t="s">
        <v>72</v>
      </c>
    </row>
    <row r="233" spans="1:12">
      <c r="A233" s="1118" t="s">
        <v>80</v>
      </c>
      <c r="B233" s="1119" t="s">
        <v>19</v>
      </c>
      <c r="C233" s="1120">
        <v>20258.701299643875</v>
      </c>
      <c r="D233" s="1120">
        <v>19965.401617842679</v>
      </c>
      <c r="E233" s="1121">
        <v>20663.875325636753</v>
      </c>
      <c r="F233" s="1121">
        <v>20364.709650199533</v>
      </c>
      <c r="G233" s="1122">
        <v>1.4690397289032233</v>
      </c>
      <c r="H233" s="1123">
        <v>347.19256198347102</v>
      </c>
      <c r="I233" s="1123">
        <v>-2.0629537141888181</v>
      </c>
      <c r="J233" s="1123">
        <v>18.048780487804876</v>
      </c>
      <c r="K233" s="1123">
        <v>19.11532385466035</v>
      </c>
      <c r="L233" s="1124">
        <v>1.7571528131700873</v>
      </c>
    </row>
    <row r="234" spans="1:12">
      <c r="A234" s="1125" t="s">
        <v>81</v>
      </c>
      <c r="B234" s="1126" t="s">
        <v>19</v>
      </c>
      <c r="C234" s="937">
        <v>19700.53236029937</v>
      </c>
      <c r="D234" s="937">
        <v>18559.324869207772</v>
      </c>
      <c r="E234" s="1127">
        <v>20094.543007505359</v>
      </c>
      <c r="F234" s="1127">
        <v>18930.511366591927</v>
      </c>
      <c r="G234" s="1128">
        <v>6.1489709304297229</v>
      </c>
      <c r="H234" s="1129">
        <v>399.72999999999996</v>
      </c>
      <c r="I234" s="1129">
        <v>-1.4085675527204056</v>
      </c>
      <c r="J234" s="1129">
        <v>59.090909090909093</v>
      </c>
      <c r="K234" s="1129">
        <v>5.5292259083728279</v>
      </c>
      <c r="L234" s="1130">
        <v>1.8035696848334548</v>
      </c>
    </row>
    <row r="235" spans="1:12">
      <c r="A235" s="1125" t="s">
        <v>82</v>
      </c>
      <c r="B235" s="1126" t="s">
        <v>19</v>
      </c>
      <c r="C235" s="937" t="s">
        <v>72</v>
      </c>
      <c r="D235" s="937" t="s">
        <v>72</v>
      </c>
      <c r="E235" s="1127" t="s">
        <v>72</v>
      </c>
      <c r="F235" s="1127" t="s">
        <v>72</v>
      </c>
      <c r="G235" s="1128" t="s">
        <v>72</v>
      </c>
      <c r="H235" s="1129" t="s">
        <v>72</v>
      </c>
      <c r="I235" s="1129" t="s">
        <v>72</v>
      </c>
      <c r="J235" s="1129" t="s">
        <v>72</v>
      </c>
      <c r="K235" s="1129" t="s">
        <v>72</v>
      </c>
      <c r="L235" s="1130" t="s">
        <v>72</v>
      </c>
    </row>
    <row r="236" spans="1:12">
      <c r="A236" s="1125" t="s">
        <v>71</v>
      </c>
      <c r="B236" s="1126" t="s">
        <v>19</v>
      </c>
      <c r="C236" s="937">
        <v>17539.608470034436</v>
      </c>
      <c r="D236" s="937">
        <v>17440.235327085633</v>
      </c>
      <c r="E236" s="1127">
        <v>17890.400639435124</v>
      </c>
      <c r="F236" s="1127">
        <v>17789.040033627345</v>
      </c>
      <c r="G236" s="1128">
        <v>0.5697924430782797</v>
      </c>
      <c r="H236" s="1129">
        <v>274.08309114927346</v>
      </c>
      <c r="I236" s="1129">
        <v>-1.1073980259680017E-3</v>
      </c>
      <c r="J236" s="1129">
        <v>3.9835164835164831</v>
      </c>
      <c r="K236" s="1129">
        <v>59.79462875197472</v>
      </c>
      <c r="L236" s="1130">
        <v>-1.8480469465858249</v>
      </c>
    </row>
    <row r="237" spans="1:12" ht="15" thickBot="1">
      <c r="A237" s="1131" t="s">
        <v>83</v>
      </c>
      <c r="B237" s="1132" t="s">
        <v>19</v>
      </c>
      <c r="C237" s="938">
        <v>18523.744870781647</v>
      </c>
      <c r="D237" s="938">
        <v>18753.58484942303</v>
      </c>
      <c r="E237" s="1133">
        <v>18894.219768197279</v>
      </c>
      <c r="F237" s="1133">
        <v>19289.96856332304</v>
      </c>
      <c r="G237" s="1134">
        <v>-2.0515782274431347</v>
      </c>
      <c r="H237" s="1135">
        <v>298.492385786802</v>
      </c>
      <c r="I237" s="1135">
        <v>-0.99948184845416754</v>
      </c>
      <c r="J237" s="1135">
        <v>-3.4313725490196081</v>
      </c>
      <c r="K237" s="1135">
        <v>15.560821484992102</v>
      </c>
      <c r="L237" s="1136">
        <v>-1.7126755514177194</v>
      </c>
    </row>
    <row r="238" spans="1:12" ht="15" thickBot="1">
      <c r="A238" s="1106"/>
      <c r="B238" s="1137"/>
      <c r="C238" s="1108"/>
      <c r="D238" s="1108"/>
      <c r="E238" s="1108"/>
      <c r="F238" s="1108"/>
      <c r="G238" s="1109"/>
      <c r="H238" s="1104"/>
      <c r="I238" s="1104"/>
      <c r="J238" s="1104"/>
      <c r="K238" s="1104"/>
      <c r="L238" s="1110"/>
    </row>
    <row r="239" spans="1:12">
      <c r="A239" s="1138" t="s">
        <v>84</v>
      </c>
      <c r="B239" s="1139" t="s">
        <v>21</v>
      </c>
      <c r="C239" s="1140" t="s">
        <v>72</v>
      </c>
      <c r="D239" s="1140" t="s">
        <v>72</v>
      </c>
      <c r="E239" s="1141" t="s">
        <v>72</v>
      </c>
      <c r="F239" s="1141" t="s">
        <v>72</v>
      </c>
      <c r="G239" s="1142" t="s">
        <v>72</v>
      </c>
      <c r="H239" s="1143" t="s">
        <v>72</v>
      </c>
      <c r="I239" s="1143" t="s">
        <v>72</v>
      </c>
      <c r="J239" s="1144" t="s">
        <v>72</v>
      </c>
      <c r="K239" s="1144" t="s">
        <v>72</v>
      </c>
      <c r="L239" s="1145" t="s">
        <v>72</v>
      </c>
    </row>
    <row r="240" spans="1:12">
      <c r="A240" s="1118" t="s">
        <v>84</v>
      </c>
      <c r="B240" s="1146" t="s">
        <v>22</v>
      </c>
      <c r="C240" s="937" t="s">
        <v>72</v>
      </c>
      <c r="D240" s="937" t="s">
        <v>72</v>
      </c>
      <c r="E240" s="1127" t="s">
        <v>72</v>
      </c>
      <c r="F240" s="1127" t="s">
        <v>72</v>
      </c>
      <c r="G240" s="1128" t="s">
        <v>72</v>
      </c>
      <c r="H240" s="1129" t="s">
        <v>72</v>
      </c>
      <c r="I240" s="1129" t="s">
        <v>72</v>
      </c>
      <c r="J240" s="1147" t="s">
        <v>72</v>
      </c>
      <c r="K240" s="1147" t="s">
        <v>72</v>
      </c>
      <c r="L240" s="1148" t="s">
        <v>72</v>
      </c>
    </row>
    <row r="241" spans="1:12">
      <c r="A241" s="1118" t="s">
        <v>84</v>
      </c>
      <c r="B241" s="1146" t="s">
        <v>23</v>
      </c>
      <c r="C241" s="937" t="s">
        <v>72</v>
      </c>
      <c r="D241" s="937" t="s">
        <v>72</v>
      </c>
      <c r="E241" s="1127" t="s">
        <v>72</v>
      </c>
      <c r="F241" s="1127" t="s">
        <v>72</v>
      </c>
      <c r="G241" s="1128" t="s">
        <v>72</v>
      </c>
      <c r="H241" s="1129" t="s">
        <v>72</v>
      </c>
      <c r="I241" s="1129" t="s">
        <v>72</v>
      </c>
      <c r="J241" s="1147" t="s">
        <v>72</v>
      </c>
      <c r="K241" s="1147" t="s">
        <v>72</v>
      </c>
      <c r="L241" s="1148" t="s">
        <v>72</v>
      </c>
    </row>
    <row r="242" spans="1:12">
      <c r="A242" s="1138" t="s">
        <v>84</v>
      </c>
      <c r="B242" s="1149" t="s">
        <v>24</v>
      </c>
      <c r="C242" s="1150" t="s">
        <v>72</v>
      </c>
      <c r="D242" s="1150" t="s">
        <v>72</v>
      </c>
      <c r="E242" s="1151" t="s">
        <v>72</v>
      </c>
      <c r="F242" s="1151" t="s">
        <v>72</v>
      </c>
      <c r="G242" s="1152" t="s">
        <v>72</v>
      </c>
      <c r="H242" s="1153" t="s">
        <v>72</v>
      </c>
      <c r="I242" s="1153" t="s">
        <v>72</v>
      </c>
      <c r="J242" s="1154" t="s">
        <v>72</v>
      </c>
      <c r="K242" s="1154" t="s">
        <v>72</v>
      </c>
      <c r="L242" s="1155" t="s">
        <v>72</v>
      </c>
    </row>
    <row r="243" spans="1:12">
      <c r="A243" s="1118" t="s">
        <v>84</v>
      </c>
      <c r="B243" s="1146" t="s">
        <v>25</v>
      </c>
      <c r="C243" s="937" t="s">
        <v>72</v>
      </c>
      <c r="D243" s="937" t="s">
        <v>72</v>
      </c>
      <c r="E243" s="1127" t="s">
        <v>72</v>
      </c>
      <c r="F243" s="1127" t="s">
        <v>72</v>
      </c>
      <c r="G243" s="1128" t="s">
        <v>72</v>
      </c>
      <c r="H243" s="1129" t="s">
        <v>72</v>
      </c>
      <c r="I243" s="1129" t="s">
        <v>72</v>
      </c>
      <c r="J243" s="1147" t="s">
        <v>72</v>
      </c>
      <c r="K243" s="1147" t="s">
        <v>72</v>
      </c>
      <c r="L243" s="1148" t="s">
        <v>72</v>
      </c>
    </row>
    <row r="244" spans="1:12">
      <c r="A244" s="1118" t="s">
        <v>84</v>
      </c>
      <c r="B244" s="1146" t="s">
        <v>26</v>
      </c>
      <c r="C244" s="937" t="s">
        <v>72</v>
      </c>
      <c r="D244" s="937" t="s">
        <v>72</v>
      </c>
      <c r="E244" s="1127" t="s">
        <v>72</v>
      </c>
      <c r="F244" s="1127" t="s">
        <v>72</v>
      </c>
      <c r="G244" s="1128" t="s">
        <v>72</v>
      </c>
      <c r="H244" s="1129" t="s">
        <v>72</v>
      </c>
      <c r="I244" s="1129" t="s">
        <v>72</v>
      </c>
      <c r="J244" s="1147" t="s">
        <v>72</v>
      </c>
      <c r="K244" s="1147" t="s">
        <v>72</v>
      </c>
      <c r="L244" s="1148" t="s">
        <v>72</v>
      </c>
    </row>
    <row r="245" spans="1:12">
      <c r="A245" s="1138" t="s">
        <v>84</v>
      </c>
      <c r="B245" s="1149" t="s">
        <v>27</v>
      </c>
      <c r="C245" s="1150" t="s">
        <v>72</v>
      </c>
      <c r="D245" s="1150" t="s">
        <v>72</v>
      </c>
      <c r="E245" s="1151" t="s">
        <v>72</v>
      </c>
      <c r="F245" s="1151" t="s">
        <v>72</v>
      </c>
      <c r="G245" s="1152" t="s">
        <v>72</v>
      </c>
      <c r="H245" s="1153" t="s">
        <v>72</v>
      </c>
      <c r="I245" s="1153" t="s">
        <v>72</v>
      </c>
      <c r="J245" s="1154" t="s">
        <v>72</v>
      </c>
      <c r="K245" s="1154" t="s">
        <v>72</v>
      </c>
      <c r="L245" s="1155" t="s">
        <v>72</v>
      </c>
    </row>
    <row r="246" spans="1:12">
      <c r="A246" s="1118" t="s">
        <v>84</v>
      </c>
      <c r="B246" s="1146" t="s">
        <v>28</v>
      </c>
      <c r="C246" s="937" t="s">
        <v>72</v>
      </c>
      <c r="D246" s="937" t="s">
        <v>72</v>
      </c>
      <c r="E246" s="1127" t="s">
        <v>72</v>
      </c>
      <c r="F246" s="1127" t="s">
        <v>72</v>
      </c>
      <c r="G246" s="1128" t="s">
        <v>72</v>
      </c>
      <c r="H246" s="1129" t="s">
        <v>72</v>
      </c>
      <c r="I246" s="1129" t="s">
        <v>72</v>
      </c>
      <c r="J246" s="1147" t="s">
        <v>72</v>
      </c>
      <c r="K246" s="1147" t="s">
        <v>72</v>
      </c>
      <c r="L246" s="1148" t="s">
        <v>72</v>
      </c>
    </row>
    <row r="247" spans="1:12" ht="15" thickBot="1">
      <c r="A247" s="1156" t="s">
        <v>84</v>
      </c>
      <c r="B247" s="1157" t="s">
        <v>29</v>
      </c>
      <c r="C247" s="1158" t="s">
        <v>72</v>
      </c>
      <c r="D247" s="1158" t="s">
        <v>72</v>
      </c>
      <c r="E247" s="1159" t="s">
        <v>72</v>
      </c>
      <c r="F247" s="1159" t="s">
        <v>72</v>
      </c>
      <c r="G247" s="1160" t="s">
        <v>72</v>
      </c>
      <c r="H247" s="1147" t="s">
        <v>72</v>
      </c>
      <c r="I247" s="1147" t="s">
        <v>72</v>
      </c>
      <c r="J247" s="1147" t="s">
        <v>72</v>
      </c>
      <c r="K247" s="1147" t="s">
        <v>72</v>
      </c>
      <c r="L247" s="1148" t="s">
        <v>72</v>
      </c>
    </row>
    <row r="248" spans="1:12" ht="15" thickBot="1">
      <c r="A248" s="1106"/>
      <c r="B248" s="1137"/>
      <c r="C248" s="1108"/>
      <c r="D248" s="1108"/>
      <c r="E248" s="1108"/>
      <c r="F248" s="1108"/>
      <c r="G248" s="1109"/>
      <c r="H248" s="1104"/>
      <c r="I248" s="1104"/>
      <c r="J248" s="1104"/>
      <c r="K248" s="1104"/>
      <c r="L248" s="1110"/>
    </row>
    <row r="249" spans="1:12">
      <c r="A249" s="1138" t="s">
        <v>85</v>
      </c>
      <c r="B249" s="1139" t="s">
        <v>21</v>
      </c>
      <c r="C249" s="1140">
        <v>20533.800469483573</v>
      </c>
      <c r="D249" s="1140">
        <v>20716.708402236396</v>
      </c>
      <c r="E249" s="1141">
        <v>20944.476478873243</v>
      </c>
      <c r="F249" s="1141">
        <v>21131.042570281123</v>
      </c>
      <c r="G249" s="1142">
        <v>-0.88290055158124559</v>
      </c>
      <c r="H249" s="1143">
        <v>405.68571428571431</v>
      </c>
      <c r="I249" s="1143">
        <v>14.048192771084342</v>
      </c>
      <c r="J249" s="1144">
        <v>0</v>
      </c>
      <c r="K249" s="1144">
        <v>0.55292259083728279</v>
      </c>
      <c r="L249" s="1145">
        <v>-3.9795444725799323E-2</v>
      </c>
    </row>
    <row r="250" spans="1:12">
      <c r="A250" s="1118" t="s">
        <v>85</v>
      </c>
      <c r="B250" s="1146" t="s">
        <v>22</v>
      </c>
      <c r="C250" s="937" t="s">
        <v>509</v>
      </c>
      <c r="D250" s="937" t="s">
        <v>509</v>
      </c>
      <c r="E250" s="1127" t="s">
        <v>509</v>
      </c>
      <c r="F250" s="1127" t="s">
        <v>509</v>
      </c>
      <c r="G250" s="1128" t="s">
        <v>72</v>
      </c>
      <c r="H250" s="1129" t="s">
        <v>509</v>
      </c>
      <c r="I250" s="1129" t="s">
        <v>72</v>
      </c>
      <c r="J250" s="1147" t="s">
        <v>72</v>
      </c>
      <c r="K250" s="1147">
        <v>0.47393364928909953</v>
      </c>
      <c r="L250" s="1148" t="s">
        <v>72</v>
      </c>
    </row>
    <row r="251" spans="1:12">
      <c r="A251" s="1118" t="s">
        <v>85</v>
      </c>
      <c r="B251" s="1146" t="s">
        <v>23</v>
      </c>
      <c r="C251" s="937" t="s">
        <v>509</v>
      </c>
      <c r="D251" s="937" t="s">
        <v>509</v>
      </c>
      <c r="E251" s="1127" t="s">
        <v>509</v>
      </c>
      <c r="F251" s="1127" t="s">
        <v>509</v>
      </c>
      <c r="G251" s="1128" t="s">
        <v>72</v>
      </c>
      <c r="H251" s="1129" t="s">
        <v>509</v>
      </c>
      <c r="I251" s="1129" t="s">
        <v>72</v>
      </c>
      <c r="J251" s="1147" t="s">
        <v>72</v>
      </c>
      <c r="K251" s="1147">
        <v>7.8988941548183256E-2</v>
      </c>
      <c r="L251" s="1148" t="s">
        <v>72</v>
      </c>
    </row>
    <row r="252" spans="1:12">
      <c r="A252" s="1138" t="s">
        <v>85</v>
      </c>
      <c r="B252" s="1149" t="s">
        <v>24</v>
      </c>
      <c r="C252" s="1150">
        <v>20328.646260547564</v>
      </c>
      <c r="D252" s="1150">
        <v>20099.411809682391</v>
      </c>
      <c r="E252" s="1151">
        <v>20735.219185758517</v>
      </c>
      <c r="F252" s="1151">
        <v>20501.400045876038</v>
      </c>
      <c r="G252" s="1152">
        <v>1.1405032795773002</v>
      </c>
      <c r="H252" s="1153">
        <v>369.14</v>
      </c>
      <c r="I252" s="1153">
        <v>-4.5186258863950499</v>
      </c>
      <c r="J252" s="1154">
        <v>32.075471698113205</v>
      </c>
      <c r="K252" s="1154">
        <v>5.5292259083728279</v>
      </c>
      <c r="L252" s="1155">
        <v>1.0415036391094921</v>
      </c>
    </row>
    <row r="253" spans="1:12">
      <c r="A253" s="1118" t="s">
        <v>85</v>
      </c>
      <c r="B253" s="1146" t="s">
        <v>25</v>
      </c>
      <c r="C253" s="937">
        <v>20264.24117647059</v>
      </c>
      <c r="D253" s="937">
        <v>19875.209803921567</v>
      </c>
      <c r="E253" s="1127">
        <v>20669.526000000002</v>
      </c>
      <c r="F253" s="1127">
        <v>20272.714</v>
      </c>
      <c r="G253" s="1128">
        <v>1.9573698913722244</v>
      </c>
      <c r="H253" s="1129">
        <v>360.5</v>
      </c>
      <c r="I253" s="1129">
        <v>-1.0973936899862824</v>
      </c>
      <c r="J253" s="1147">
        <v>72.727272727272734</v>
      </c>
      <c r="K253" s="1147">
        <v>3.0015797788309637</v>
      </c>
      <c r="L253" s="1148">
        <v>1.1387516670612772</v>
      </c>
    </row>
    <row r="254" spans="1:12">
      <c r="A254" s="1118" t="s">
        <v>85</v>
      </c>
      <c r="B254" s="1146" t="s">
        <v>26</v>
      </c>
      <c r="C254" s="937">
        <v>20401.327450980392</v>
      </c>
      <c r="D254" s="937">
        <v>20243.605882352938</v>
      </c>
      <c r="E254" s="1127">
        <v>20809.353999999999</v>
      </c>
      <c r="F254" s="1127">
        <v>20648.477999999999</v>
      </c>
      <c r="G254" s="1128">
        <v>0.77911795726542277</v>
      </c>
      <c r="H254" s="1129">
        <v>379.4</v>
      </c>
      <c r="I254" s="1129">
        <v>-5.6922694506587206</v>
      </c>
      <c r="J254" s="1147">
        <v>3.225806451612903</v>
      </c>
      <c r="K254" s="1147">
        <v>2.5276461295418642</v>
      </c>
      <c r="L254" s="1148">
        <v>-9.7248027951785332E-2</v>
      </c>
    </row>
    <row r="255" spans="1:12">
      <c r="A255" s="1138" t="s">
        <v>85</v>
      </c>
      <c r="B255" s="1149" t="s">
        <v>27</v>
      </c>
      <c r="C255" s="1150">
        <v>20211.92393368623</v>
      </c>
      <c r="D255" s="1150">
        <v>19872.493130743951</v>
      </c>
      <c r="E255" s="1151">
        <v>20616.162412359954</v>
      </c>
      <c r="F255" s="1151">
        <v>20269.942993358829</v>
      </c>
      <c r="G255" s="1152">
        <v>1.7080433778948423</v>
      </c>
      <c r="H255" s="1153">
        <v>335.4</v>
      </c>
      <c r="I255" s="1153">
        <v>-2.1338849827140001</v>
      </c>
      <c r="J255" s="1154">
        <v>13.793103448275861</v>
      </c>
      <c r="K255" s="1154">
        <v>13.033175355450238</v>
      </c>
      <c r="L255" s="1155">
        <v>0.75544461878639346</v>
      </c>
    </row>
    <row r="256" spans="1:12">
      <c r="A256" s="1118" t="s">
        <v>85</v>
      </c>
      <c r="B256" s="1146" t="s">
        <v>28</v>
      </c>
      <c r="C256" s="937">
        <v>20086.938235294117</v>
      </c>
      <c r="D256" s="937">
        <v>19710.523529411767</v>
      </c>
      <c r="E256" s="1127">
        <v>20488.677</v>
      </c>
      <c r="F256" s="1127">
        <v>20104.734</v>
      </c>
      <c r="G256" s="1128">
        <v>1.9097143986088017</v>
      </c>
      <c r="H256" s="1129">
        <v>318.2</v>
      </c>
      <c r="I256" s="1129">
        <v>-2.810018326206472</v>
      </c>
      <c r="J256" s="1147">
        <v>17.857142857142858</v>
      </c>
      <c r="K256" s="1147">
        <v>7.8199052132701423</v>
      </c>
      <c r="L256" s="1148">
        <v>0.70728878651315608</v>
      </c>
    </row>
    <row r="257" spans="1:12" ht="15" thickBot="1">
      <c r="A257" s="1156" t="s">
        <v>85</v>
      </c>
      <c r="B257" s="1157" t="s">
        <v>29</v>
      </c>
      <c r="C257" s="1158">
        <v>20377.068627450979</v>
      </c>
      <c r="D257" s="1158">
        <v>20073.22156862745</v>
      </c>
      <c r="E257" s="1159">
        <v>20784.61</v>
      </c>
      <c r="F257" s="1159">
        <v>20474.686000000002</v>
      </c>
      <c r="G257" s="1160">
        <v>1.5136935433344327</v>
      </c>
      <c r="H257" s="1147">
        <v>361.2</v>
      </c>
      <c r="I257" s="1147">
        <v>-0.71467839472238115</v>
      </c>
      <c r="J257" s="1147">
        <v>8.1967213114754092</v>
      </c>
      <c r="K257" s="1147">
        <v>5.2132701421800949</v>
      </c>
      <c r="L257" s="1148">
        <v>4.8155832273236499E-2</v>
      </c>
    </row>
    <row r="258" spans="1:12" ht="15" thickBot="1">
      <c r="A258" s="1161"/>
      <c r="B258" s="1162"/>
      <c r="C258" s="1163"/>
      <c r="D258" s="1163"/>
      <c r="E258" s="1163"/>
      <c r="F258" s="1163"/>
      <c r="G258" s="1164"/>
      <c r="H258" s="1165"/>
      <c r="I258" s="1165"/>
      <c r="J258" s="1165"/>
      <c r="K258" s="1165"/>
      <c r="L258" s="1166"/>
    </row>
    <row r="259" spans="1:12">
      <c r="A259" s="1118" t="s">
        <v>86</v>
      </c>
      <c r="B259" s="1167" t="s">
        <v>26</v>
      </c>
      <c r="C259" s="1168" t="s">
        <v>509</v>
      </c>
      <c r="D259" s="1168" t="s">
        <v>509</v>
      </c>
      <c r="E259" s="1169" t="s">
        <v>509</v>
      </c>
      <c r="F259" s="1169" t="s">
        <v>509</v>
      </c>
      <c r="G259" s="1170" t="s">
        <v>72</v>
      </c>
      <c r="H259" s="1171" t="s">
        <v>509</v>
      </c>
      <c r="I259" s="1171" t="s">
        <v>72</v>
      </c>
      <c r="J259" s="1171" t="s">
        <v>72</v>
      </c>
      <c r="K259" s="1171">
        <v>2.1327014218009479</v>
      </c>
      <c r="L259" s="1172" t="s">
        <v>72</v>
      </c>
    </row>
    <row r="260" spans="1:12" ht="15" thickBot="1">
      <c r="A260" s="1156" t="s">
        <v>86</v>
      </c>
      <c r="B260" s="1157" t="s">
        <v>29</v>
      </c>
      <c r="C260" s="1158" t="s">
        <v>509</v>
      </c>
      <c r="D260" s="1158" t="s">
        <v>509</v>
      </c>
      <c r="E260" s="1159" t="s">
        <v>509</v>
      </c>
      <c r="F260" s="1159" t="s">
        <v>509</v>
      </c>
      <c r="G260" s="1160" t="s">
        <v>72</v>
      </c>
      <c r="H260" s="1147" t="s">
        <v>509</v>
      </c>
      <c r="I260" s="1147" t="s">
        <v>72</v>
      </c>
      <c r="J260" s="1147" t="s">
        <v>72</v>
      </c>
      <c r="K260" s="1147">
        <v>3.39652448657188</v>
      </c>
      <c r="L260" s="1148" t="s">
        <v>72</v>
      </c>
    </row>
    <row r="261" spans="1:12" ht="15" thickBot="1">
      <c r="A261" s="1161"/>
      <c r="B261" s="1162"/>
      <c r="C261" s="1163"/>
      <c r="D261" s="1163"/>
      <c r="E261" s="1163"/>
      <c r="F261" s="1163"/>
      <c r="G261" s="1164"/>
      <c r="H261" s="1165"/>
      <c r="I261" s="1165"/>
      <c r="J261" s="1165"/>
      <c r="K261" s="1165"/>
      <c r="L261" s="1166"/>
    </row>
    <row r="262" spans="1:12">
      <c r="A262" s="1138" t="s">
        <v>87</v>
      </c>
      <c r="B262" s="1139" t="s">
        <v>21</v>
      </c>
      <c r="C262" s="1140" t="s">
        <v>72</v>
      </c>
      <c r="D262" s="1140" t="s">
        <v>72</v>
      </c>
      <c r="E262" s="1141" t="s">
        <v>72</v>
      </c>
      <c r="F262" s="1141" t="s">
        <v>72</v>
      </c>
      <c r="G262" s="1142" t="s">
        <v>72</v>
      </c>
      <c r="H262" s="1143" t="s">
        <v>72</v>
      </c>
      <c r="I262" s="1143" t="s">
        <v>72</v>
      </c>
      <c r="J262" s="1144" t="s">
        <v>72</v>
      </c>
      <c r="K262" s="1144" t="s">
        <v>72</v>
      </c>
      <c r="L262" s="1145" t="s">
        <v>72</v>
      </c>
    </row>
    <row r="263" spans="1:12">
      <c r="A263" s="1125" t="s">
        <v>87</v>
      </c>
      <c r="B263" s="1146" t="s">
        <v>22</v>
      </c>
      <c r="C263" s="937" t="s">
        <v>72</v>
      </c>
      <c r="D263" s="937" t="s">
        <v>72</v>
      </c>
      <c r="E263" s="1127" t="s">
        <v>72</v>
      </c>
      <c r="F263" s="1127" t="s">
        <v>72</v>
      </c>
      <c r="G263" s="1128" t="s">
        <v>72</v>
      </c>
      <c r="H263" s="1129" t="s">
        <v>72</v>
      </c>
      <c r="I263" s="1129" t="s">
        <v>72</v>
      </c>
      <c r="J263" s="1147" t="s">
        <v>72</v>
      </c>
      <c r="K263" s="1147" t="s">
        <v>72</v>
      </c>
      <c r="L263" s="1148" t="s">
        <v>72</v>
      </c>
    </row>
    <row r="264" spans="1:12">
      <c r="A264" s="1125" t="s">
        <v>87</v>
      </c>
      <c r="B264" s="1146" t="s">
        <v>23</v>
      </c>
      <c r="C264" s="937" t="s">
        <v>72</v>
      </c>
      <c r="D264" s="937" t="s">
        <v>72</v>
      </c>
      <c r="E264" s="1127" t="s">
        <v>72</v>
      </c>
      <c r="F264" s="1127" t="s">
        <v>72</v>
      </c>
      <c r="G264" s="1128" t="s">
        <v>72</v>
      </c>
      <c r="H264" s="1129" t="s">
        <v>72</v>
      </c>
      <c r="I264" s="1129" t="s">
        <v>72</v>
      </c>
      <c r="J264" s="1147" t="s">
        <v>72</v>
      </c>
      <c r="K264" s="1147" t="s">
        <v>72</v>
      </c>
      <c r="L264" s="1148" t="s">
        <v>72</v>
      </c>
    </row>
    <row r="265" spans="1:12">
      <c r="A265" s="1125" t="s">
        <v>87</v>
      </c>
      <c r="B265" s="1146" t="s">
        <v>30</v>
      </c>
      <c r="C265" s="937" t="s">
        <v>72</v>
      </c>
      <c r="D265" s="937" t="s">
        <v>72</v>
      </c>
      <c r="E265" s="1127" t="s">
        <v>72</v>
      </c>
      <c r="F265" s="1127" t="s">
        <v>72</v>
      </c>
      <c r="G265" s="1128" t="s">
        <v>72</v>
      </c>
      <c r="H265" s="1129" t="s">
        <v>72</v>
      </c>
      <c r="I265" s="1129" t="s">
        <v>72</v>
      </c>
      <c r="J265" s="1147" t="s">
        <v>72</v>
      </c>
      <c r="K265" s="1147" t="s">
        <v>72</v>
      </c>
      <c r="L265" s="1148" t="s">
        <v>72</v>
      </c>
    </row>
    <row r="266" spans="1:12">
      <c r="A266" s="1173" t="s">
        <v>87</v>
      </c>
      <c r="B266" s="1149" t="s">
        <v>24</v>
      </c>
      <c r="C266" s="1150" t="s">
        <v>72</v>
      </c>
      <c r="D266" s="1150" t="s">
        <v>72</v>
      </c>
      <c r="E266" s="1151" t="s">
        <v>72</v>
      </c>
      <c r="F266" s="1151" t="s">
        <v>72</v>
      </c>
      <c r="G266" s="1152" t="s">
        <v>72</v>
      </c>
      <c r="H266" s="1153" t="s">
        <v>72</v>
      </c>
      <c r="I266" s="1153" t="s">
        <v>72</v>
      </c>
      <c r="J266" s="1154" t="s">
        <v>72</v>
      </c>
      <c r="K266" s="1154" t="s">
        <v>72</v>
      </c>
      <c r="L266" s="1155" t="s">
        <v>72</v>
      </c>
    </row>
    <row r="267" spans="1:12">
      <c r="A267" s="1125" t="s">
        <v>87</v>
      </c>
      <c r="B267" s="1146" t="s">
        <v>26</v>
      </c>
      <c r="C267" s="937" t="s">
        <v>72</v>
      </c>
      <c r="D267" s="937" t="s">
        <v>72</v>
      </c>
      <c r="E267" s="1127" t="s">
        <v>72</v>
      </c>
      <c r="F267" s="1127" t="s">
        <v>72</v>
      </c>
      <c r="G267" s="1128" t="s">
        <v>72</v>
      </c>
      <c r="H267" s="1129" t="s">
        <v>72</v>
      </c>
      <c r="I267" s="1129" t="s">
        <v>72</v>
      </c>
      <c r="J267" s="1147" t="s">
        <v>72</v>
      </c>
      <c r="K267" s="1147" t="s">
        <v>72</v>
      </c>
      <c r="L267" s="1148" t="s">
        <v>72</v>
      </c>
    </row>
    <row r="268" spans="1:12">
      <c r="A268" s="1125" t="s">
        <v>87</v>
      </c>
      <c r="B268" s="1146" t="s">
        <v>31</v>
      </c>
      <c r="C268" s="937" t="s">
        <v>72</v>
      </c>
      <c r="D268" s="937" t="s">
        <v>72</v>
      </c>
      <c r="E268" s="1127" t="s">
        <v>72</v>
      </c>
      <c r="F268" s="1127" t="s">
        <v>72</v>
      </c>
      <c r="G268" s="1128" t="s">
        <v>72</v>
      </c>
      <c r="H268" s="1129" t="s">
        <v>72</v>
      </c>
      <c r="I268" s="1129" t="s">
        <v>72</v>
      </c>
      <c r="J268" s="1147" t="s">
        <v>72</v>
      </c>
      <c r="K268" s="1147" t="s">
        <v>72</v>
      </c>
      <c r="L268" s="1148" t="s">
        <v>72</v>
      </c>
    </row>
    <row r="269" spans="1:12">
      <c r="A269" s="1173" t="s">
        <v>87</v>
      </c>
      <c r="B269" s="1149" t="s">
        <v>27</v>
      </c>
      <c r="C269" s="1150" t="s">
        <v>72</v>
      </c>
      <c r="D269" s="1150" t="s">
        <v>72</v>
      </c>
      <c r="E269" s="1151" t="s">
        <v>72</v>
      </c>
      <c r="F269" s="1151" t="s">
        <v>72</v>
      </c>
      <c r="G269" s="1152" t="s">
        <v>72</v>
      </c>
      <c r="H269" s="1153" t="s">
        <v>72</v>
      </c>
      <c r="I269" s="1153" t="s">
        <v>72</v>
      </c>
      <c r="J269" s="1154" t="s">
        <v>72</v>
      </c>
      <c r="K269" s="1154" t="s">
        <v>72</v>
      </c>
      <c r="L269" s="1155" t="s">
        <v>72</v>
      </c>
    </row>
    <row r="270" spans="1:12">
      <c r="A270" s="1125" t="s">
        <v>87</v>
      </c>
      <c r="B270" s="1146" t="s">
        <v>29</v>
      </c>
      <c r="C270" s="937" t="s">
        <v>72</v>
      </c>
      <c r="D270" s="937" t="s">
        <v>72</v>
      </c>
      <c r="E270" s="1127" t="s">
        <v>72</v>
      </c>
      <c r="F270" s="1127" t="s">
        <v>72</v>
      </c>
      <c r="G270" s="1128" t="s">
        <v>72</v>
      </c>
      <c r="H270" s="1129" t="s">
        <v>72</v>
      </c>
      <c r="I270" s="1129" t="s">
        <v>72</v>
      </c>
      <c r="J270" s="1147" t="s">
        <v>72</v>
      </c>
      <c r="K270" s="1147" t="s">
        <v>72</v>
      </c>
      <c r="L270" s="1148" t="s">
        <v>72</v>
      </c>
    </row>
    <row r="271" spans="1:12" ht="15" thickBot="1">
      <c r="A271" s="1174" t="s">
        <v>87</v>
      </c>
      <c r="B271" s="1146" t="s">
        <v>32</v>
      </c>
      <c r="C271" s="1158" t="s">
        <v>72</v>
      </c>
      <c r="D271" s="1158" t="s">
        <v>72</v>
      </c>
      <c r="E271" s="1159" t="s">
        <v>72</v>
      </c>
      <c r="F271" s="1159" t="s">
        <v>72</v>
      </c>
      <c r="G271" s="1160" t="s">
        <v>72</v>
      </c>
      <c r="H271" s="1147" t="s">
        <v>72</v>
      </c>
      <c r="I271" s="1147" t="s">
        <v>72</v>
      </c>
      <c r="J271" s="1147" t="s">
        <v>72</v>
      </c>
      <c r="K271" s="1147" t="s">
        <v>72</v>
      </c>
      <c r="L271" s="1148" t="s">
        <v>72</v>
      </c>
    </row>
    <row r="272" spans="1:12" ht="15" thickBot="1">
      <c r="A272" s="1161"/>
      <c r="B272" s="1162"/>
      <c r="C272" s="1163"/>
      <c r="D272" s="1163"/>
      <c r="E272" s="1163"/>
      <c r="F272" s="1163"/>
      <c r="G272" s="1164"/>
      <c r="H272" s="1165"/>
      <c r="I272" s="1165"/>
      <c r="J272" s="1165"/>
      <c r="K272" s="1165"/>
      <c r="L272" s="1166"/>
    </row>
    <row r="273" spans="1:12">
      <c r="A273" s="1138" t="s">
        <v>20</v>
      </c>
      <c r="B273" s="1139" t="s">
        <v>24</v>
      </c>
      <c r="C273" s="1140">
        <v>19251.291873854585</v>
      </c>
      <c r="D273" s="1140">
        <v>18895.211606986388</v>
      </c>
      <c r="E273" s="1141">
        <v>19636.317711331678</v>
      </c>
      <c r="F273" s="1141">
        <v>19273.115839126116</v>
      </c>
      <c r="G273" s="1142">
        <v>1.8845000218814134</v>
      </c>
      <c r="H273" s="1143">
        <v>366.32121212121206</v>
      </c>
      <c r="I273" s="1143">
        <v>1.8589638264309001</v>
      </c>
      <c r="J273" s="1144">
        <v>17.857142857142858</v>
      </c>
      <c r="K273" s="1144">
        <v>2.6066350710900474</v>
      </c>
      <c r="L273" s="1145">
        <v>0.23576292883771899</v>
      </c>
    </row>
    <row r="274" spans="1:12">
      <c r="A274" s="1118" t="s">
        <v>20</v>
      </c>
      <c r="B274" s="1146" t="s">
        <v>25</v>
      </c>
      <c r="C274" s="937" t="s">
        <v>509</v>
      </c>
      <c r="D274" s="937" t="s">
        <v>509</v>
      </c>
      <c r="E274" s="1127" t="s">
        <v>509</v>
      </c>
      <c r="F274" s="1127" t="s">
        <v>509</v>
      </c>
      <c r="G274" s="1128" t="s">
        <v>72</v>
      </c>
      <c r="H274" s="1129" t="s">
        <v>509</v>
      </c>
      <c r="I274" s="1129" t="s">
        <v>72</v>
      </c>
      <c r="J274" s="1147" t="s">
        <v>72</v>
      </c>
      <c r="K274" s="1147">
        <v>0.23696682464454977</v>
      </c>
      <c r="L274" s="1148" t="s">
        <v>72</v>
      </c>
    </row>
    <row r="275" spans="1:12">
      <c r="A275" s="1118" t="s">
        <v>20</v>
      </c>
      <c r="B275" s="1146" t="s">
        <v>26</v>
      </c>
      <c r="C275" s="937" t="s">
        <v>509</v>
      </c>
      <c r="D275" s="937" t="s">
        <v>509</v>
      </c>
      <c r="E275" s="1127" t="s">
        <v>509</v>
      </c>
      <c r="F275" s="1127" t="s">
        <v>509</v>
      </c>
      <c r="G275" s="1128" t="s">
        <v>72</v>
      </c>
      <c r="H275" s="1129" t="s">
        <v>509</v>
      </c>
      <c r="I275" s="1129" t="s">
        <v>72</v>
      </c>
      <c r="J275" s="1147" t="s">
        <v>72</v>
      </c>
      <c r="K275" s="1147">
        <v>0.86887835703001581</v>
      </c>
      <c r="L275" s="1148" t="s">
        <v>72</v>
      </c>
    </row>
    <row r="276" spans="1:12">
      <c r="A276" s="1118" t="s">
        <v>20</v>
      </c>
      <c r="B276" s="1146" t="s">
        <v>31</v>
      </c>
      <c r="C276" s="937">
        <v>19177.620588235292</v>
      </c>
      <c r="D276" s="937" t="s">
        <v>509</v>
      </c>
      <c r="E276" s="1127">
        <v>19561.172999999999</v>
      </c>
      <c r="F276" s="1127" t="s">
        <v>509</v>
      </c>
      <c r="G276" s="1128" t="s">
        <v>72</v>
      </c>
      <c r="H276" s="1129">
        <v>368.9</v>
      </c>
      <c r="I276" s="1129" t="s">
        <v>72</v>
      </c>
      <c r="J276" s="1147" t="s">
        <v>72</v>
      </c>
      <c r="K276" s="1147">
        <v>1.5007898894154819</v>
      </c>
      <c r="L276" s="1148" t="s">
        <v>72</v>
      </c>
    </row>
    <row r="277" spans="1:12">
      <c r="A277" s="1138" t="s">
        <v>20</v>
      </c>
      <c r="B277" s="1149" t="s">
        <v>27</v>
      </c>
      <c r="C277" s="1150">
        <v>18754.196052465228</v>
      </c>
      <c r="D277" s="1150">
        <v>18679.220602943387</v>
      </c>
      <c r="E277" s="1151">
        <v>19129.279973514531</v>
      </c>
      <c r="F277" s="1151">
        <v>19052.805015002257</v>
      </c>
      <c r="G277" s="1152">
        <v>0.40138424999393468</v>
      </c>
      <c r="H277" s="1153">
        <v>316.99842767295598</v>
      </c>
      <c r="I277" s="1153">
        <v>1.7051794333722021</v>
      </c>
      <c r="J277" s="1154">
        <v>-10.422535211267606</v>
      </c>
      <c r="K277" s="1154">
        <v>25.118483412322274</v>
      </c>
      <c r="L277" s="1155">
        <v>-4.9407883912340367</v>
      </c>
    </row>
    <row r="278" spans="1:12">
      <c r="A278" s="1118" t="s">
        <v>20</v>
      </c>
      <c r="B278" s="1146" t="s">
        <v>28</v>
      </c>
      <c r="C278" s="937">
        <v>18457.822549019606</v>
      </c>
      <c r="D278" s="937">
        <v>18614.644117647062</v>
      </c>
      <c r="E278" s="1127">
        <v>18826.978999999999</v>
      </c>
      <c r="F278" s="1127">
        <v>18986.937000000002</v>
      </c>
      <c r="G278" s="1128">
        <v>-0.84246342630200088</v>
      </c>
      <c r="H278" s="1129">
        <v>279.60000000000002</v>
      </c>
      <c r="I278" s="1129">
        <v>3.5778175313067172E-2</v>
      </c>
      <c r="J278" s="1147">
        <v>-21.782178217821784</v>
      </c>
      <c r="K278" s="1147">
        <v>6.2401263823064763</v>
      </c>
      <c r="L278" s="1148">
        <v>-2.3119481308179939</v>
      </c>
    </row>
    <row r="279" spans="1:12">
      <c r="A279" s="1118" t="s">
        <v>20</v>
      </c>
      <c r="B279" s="1146" t="s">
        <v>29</v>
      </c>
      <c r="C279" s="937">
        <v>18897.123529411765</v>
      </c>
      <c r="D279" s="937">
        <v>18781.190196078431</v>
      </c>
      <c r="E279" s="1127">
        <v>19275.065999999999</v>
      </c>
      <c r="F279" s="1127">
        <v>19156.813999999998</v>
      </c>
      <c r="G279" s="1128">
        <v>0.61728427284411913</v>
      </c>
      <c r="H279" s="1129">
        <v>324.5</v>
      </c>
      <c r="I279" s="1129">
        <v>1.3112706837339958</v>
      </c>
      <c r="J279" s="1147">
        <v>-8.0357142857142865</v>
      </c>
      <c r="K279" s="1147">
        <v>16.271721958925749</v>
      </c>
      <c r="L279" s="1148">
        <v>-2.6952551790928787</v>
      </c>
    </row>
    <row r="280" spans="1:12">
      <c r="A280" s="1118" t="s">
        <v>20</v>
      </c>
      <c r="B280" s="1146" t="s">
        <v>32</v>
      </c>
      <c r="C280" s="937">
        <v>18500.8</v>
      </c>
      <c r="D280" s="937">
        <v>18164.382352941175</v>
      </c>
      <c r="E280" s="1127">
        <v>18870.815999999999</v>
      </c>
      <c r="F280" s="1127">
        <v>18527.669999999998</v>
      </c>
      <c r="G280" s="1128">
        <v>1.8520731424944457</v>
      </c>
      <c r="H280" s="1129">
        <v>359.7</v>
      </c>
      <c r="I280" s="1129">
        <v>1.124543154343548</v>
      </c>
      <c r="J280" s="1147">
        <v>10</v>
      </c>
      <c r="K280" s="1147">
        <v>2.6066350710900474</v>
      </c>
      <c r="L280" s="1148">
        <v>6.6414918676838131E-2</v>
      </c>
    </row>
    <row r="281" spans="1:12">
      <c r="A281" s="1138" t="s">
        <v>20</v>
      </c>
      <c r="B281" s="1149" t="s">
        <v>33</v>
      </c>
      <c r="C281" s="1150">
        <v>16026.214237247024</v>
      </c>
      <c r="D281" s="1150">
        <v>15515.021778338336</v>
      </c>
      <c r="E281" s="1151">
        <v>16346.738521991965</v>
      </c>
      <c r="F281" s="1151">
        <v>15825.322213905103</v>
      </c>
      <c r="G281" s="1152">
        <v>3.294822696429609</v>
      </c>
      <c r="H281" s="1153">
        <v>232.97241379310344</v>
      </c>
      <c r="I281" s="1153">
        <v>1.9770846447484745</v>
      </c>
      <c r="J281" s="1154">
        <v>17.681159420289855</v>
      </c>
      <c r="K281" s="1154">
        <v>32.069510268562404</v>
      </c>
      <c r="L281" s="1155">
        <v>2.8569785158104999</v>
      </c>
    </row>
    <row r="282" spans="1:12">
      <c r="A282" s="1118" t="s">
        <v>20</v>
      </c>
      <c r="B282" s="1146" t="s">
        <v>73</v>
      </c>
      <c r="C282" s="1175">
        <v>15976.844117647059</v>
      </c>
      <c r="D282" s="1175">
        <v>15219.068627450981</v>
      </c>
      <c r="E282" s="1176">
        <v>16296.380999999999</v>
      </c>
      <c r="F282" s="1176">
        <v>15523.45</v>
      </c>
      <c r="G282" s="1177">
        <v>4.9791186881781986</v>
      </c>
      <c r="H282" s="1178">
        <v>219.9</v>
      </c>
      <c r="I282" s="1178">
        <v>3.2394366197183126</v>
      </c>
      <c r="J282" s="1179">
        <v>15.277777777777779</v>
      </c>
      <c r="K282" s="1179">
        <v>19.66824644549763</v>
      </c>
      <c r="L282" s="1180">
        <v>1.3786613481225238</v>
      </c>
    </row>
    <row r="283" spans="1:12">
      <c r="A283" s="1118" t="s">
        <v>20</v>
      </c>
      <c r="B283" s="1146" t="s">
        <v>34</v>
      </c>
      <c r="C283" s="937">
        <v>16218.464705882352</v>
      </c>
      <c r="D283" s="937">
        <v>16112.303921568626</v>
      </c>
      <c r="E283" s="1127">
        <v>16542.833999999999</v>
      </c>
      <c r="F283" s="1127">
        <v>16434.55</v>
      </c>
      <c r="G283" s="1128">
        <v>0.65888022489206977</v>
      </c>
      <c r="H283" s="1129">
        <v>248.9</v>
      </c>
      <c r="I283" s="1129">
        <v>4.0192926045013788E-2</v>
      </c>
      <c r="J283" s="1147">
        <v>22.935779816513762</v>
      </c>
      <c r="K283" s="1147">
        <v>10.584518167456556</v>
      </c>
      <c r="L283" s="1148">
        <v>1.3550516136885644</v>
      </c>
    </row>
    <row r="284" spans="1:12" ht="15" thickBot="1">
      <c r="A284" s="1118" t="s">
        <v>20</v>
      </c>
      <c r="B284" s="1146" t="s">
        <v>35</v>
      </c>
      <c r="C284" s="937" t="s">
        <v>509</v>
      </c>
      <c r="D284" s="937" t="s">
        <v>509</v>
      </c>
      <c r="E284" s="1127" t="s">
        <v>509</v>
      </c>
      <c r="F284" s="1127" t="s">
        <v>509</v>
      </c>
      <c r="G284" s="1128" t="s">
        <v>72</v>
      </c>
      <c r="H284" s="1129" t="s">
        <v>509</v>
      </c>
      <c r="I284" s="1129" t="s">
        <v>72</v>
      </c>
      <c r="J284" s="1147" t="s">
        <v>72</v>
      </c>
      <c r="K284" s="1147">
        <v>1.8167456556082147</v>
      </c>
      <c r="L284" s="1148" t="s">
        <v>72</v>
      </c>
    </row>
    <row r="285" spans="1:12" ht="15" thickBot="1">
      <c r="A285" s="1161"/>
      <c r="B285" s="1162"/>
      <c r="C285" s="1163"/>
      <c r="D285" s="1163"/>
      <c r="E285" s="1163"/>
      <c r="F285" s="1163"/>
      <c r="G285" s="1164"/>
      <c r="H285" s="1165"/>
      <c r="I285" s="1165"/>
      <c r="J285" s="1165"/>
      <c r="K285" s="1165"/>
      <c r="L285" s="1166"/>
    </row>
    <row r="286" spans="1:12">
      <c r="A286" s="1138" t="s">
        <v>88</v>
      </c>
      <c r="B286" s="1149" t="s">
        <v>21</v>
      </c>
      <c r="C286" s="1150">
        <v>20455.894907603328</v>
      </c>
      <c r="D286" s="1150">
        <v>20835.640791386693</v>
      </c>
      <c r="E286" s="1151">
        <v>20865.012805755396</v>
      </c>
      <c r="F286" s="1151">
        <v>21252.353607214427</v>
      </c>
      <c r="G286" s="1152">
        <v>-1.8225783770487554</v>
      </c>
      <c r="H286" s="1153">
        <v>347.5</v>
      </c>
      <c r="I286" s="1153">
        <v>-2.508917478257394</v>
      </c>
      <c r="J286" s="1154">
        <v>-71.428571428571431</v>
      </c>
      <c r="K286" s="1154">
        <v>0.31595576619273302</v>
      </c>
      <c r="L286" s="1155">
        <v>-0.8694803049334312</v>
      </c>
    </row>
    <row r="287" spans="1:12">
      <c r="A287" s="1118" t="s">
        <v>88</v>
      </c>
      <c r="B287" s="1146" t="s">
        <v>22</v>
      </c>
      <c r="C287" s="937" t="s">
        <v>509</v>
      </c>
      <c r="D287" s="937" t="s">
        <v>72</v>
      </c>
      <c r="E287" s="1127" t="s">
        <v>509</v>
      </c>
      <c r="F287" s="1127" t="s">
        <v>72</v>
      </c>
      <c r="G287" s="1128" t="s">
        <v>72</v>
      </c>
      <c r="H287" s="1129" t="s">
        <v>509</v>
      </c>
      <c r="I287" s="1129" t="s">
        <v>72</v>
      </c>
      <c r="J287" s="1147" t="s">
        <v>72</v>
      </c>
      <c r="K287" s="1147">
        <v>7.8988941548183256E-2</v>
      </c>
      <c r="L287" s="1148" t="s">
        <v>72</v>
      </c>
    </row>
    <row r="288" spans="1:12">
      <c r="A288" s="1118" t="s">
        <v>88</v>
      </c>
      <c r="B288" s="1146" t="s">
        <v>23</v>
      </c>
      <c r="C288" s="937" t="s">
        <v>509</v>
      </c>
      <c r="D288" s="937" t="s">
        <v>509</v>
      </c>
      <c r="E288" s="1127" t="s">
        <v>509</v>
      </c>
      <c r="F288" s="1127" t="s">
        <v>509</v>
      </c>
      <c r="G288" s="1128" t="s">
        <v>72</v>
      </c>
      <c r="H288" s="1129" t="s">
        <v>509</v>
      </c>
      <c r="I288" s="1129" t="s">
        <v>72</v>
      </c>
      <c r="J288" s="1147" t="s">
        <v>72</v>
      </c>
      <c r="K288" s="1147">
        <v>7.8988941548183256E-2</v>
      </c>
      <c r="L288" s="1148" t="s">
        <v>72</v>
      </c>
    </row>
    <row r="289" spans="1:12">
      <c r="A289" s="1118" t="s">
        <v>88</v>
      </c>
      <c r="B289" s="1146" t="s">
        <v>30</v>
      </c>
      <c r="C289" s="937" t="s">
        <v>509</v>
      </c>
      <c r="D289" s="937" t="s">
        <v>509</v>
      </c>
      <c r="E289" s="1127" t="s">
        <v>509</v>
      </c>
      <c r="F289" s="1127" t="s">
        <v>509</v>
      </c>
      <c r="G289" s="1128" t="s">
        <v>72</v>
      </c>
      <c r="H289" s="1129" t="s">
        <v>509</v>
      </c>
      <c r="I289" s="1129" t="s">
        <v>72</v>
      </c>
      <c r="J289" s="1147" t="s">
        <v>72</v>
      </c>
      <c r="K289" s="1147">
        <v>0.15797788309636651</v>
      </c>
      <c r="L289" s="1148" t="s">
        <v>72</v>
      </c>
    </row>
    <row r="290" spans="1:12">
      <c r="A290" s="1138" t="s">
        <v>88</v>
      </c>
      <c r="B290" s="1149" t="s">
        <v>24</v>
      </c>
      <c r="C290" s="1150">
        <v>20330.319755888933</v>
      </c>
      <c r="D290" s="1150">
        <v>20219.298455760949</v>
      </c>
      <c r="E290" s="1151">
        <v>20736.926151006712</v>
      </c>
      <c r="F290" s="1151">
        <v>20623.68442487617</v>
      </c>
      <c r="G290" s="1152">
        <v>0.54908581705192439</v>
      </c>
      <c r="H290" s="1153">
        <v>317.05106382978727</v>
      </c>
      <c r="I290" s="1153">
        <v>1.2000599977307727</v>
      </c>
      <c r="J290" s="1154">
        <v>-18.96551724137931</v>
      </c>
      <c r="K290" s="1154">
        <v>3.7124802527646126</v>
      </c>
      <c r="L290" s="1155">
        <v>-1.1986120419009247</v>
      </c>
    </row>
    <row r="291" spans="1:12">
      <c r="A291" s="1118" t="s">
        <v>88</v>
      </c>
      <c r="B291" s="1146" t="s">
        <v>25</v>
      </c>
      <c r="C291" s="937">
        <v>20351.527450980393</v>
      </c>
      <c r="D291" s="937">
        <v>18140.196078431371</v>
      </c>
      <c r="E291" s="1127">
        <v>20758.558000000001</v>
      </c>
      <c r="F291" s="1127">
        <v>18503</v>
      </c>
      <c r="G291" s="1128">
        <v>12.190228611576506</v>
      </c>
      <c r="H291" s="1129">
        <v>300</v>
      </c>
      <c r="I291" s="1129">
        <v>34.348410210479166</v>
      </c>
      <c r="J291" s="1147">
        <v>33.333333333333329</v>
      </c>
      <c r="K291" s="1147">
        <v>0.31595576619273302</v>
      </c>
      <c r="L291" s="1148">
        <v>6.1933750951412125E-2</v>
      </c>
    </row>
    <row r="292" spans="1:12">
      <c r="A292" s="1118" t="s">
        <v>88</v>
      </c>
      <c r="B292" s="1146" t="s">
        <v>26</v>
      </c>
      <c r="C292" s="937">
        <v>20053.74019607843</v>
      </c>
      <c r="D292" s="937">
        <v>20070.226470588237</v>
      </c>
      <c r="E292" s="1127">
        <v>20454.814999999999</v>
      </c>
      <c r="F292" s="1127">
        <v>20471.631000000001</v>
      </c>
      <c r="G292" s="1128">
        <v>-8.2142942103648364E-2</v>
      </c>
      <c r="H292" s="1129">
        <v>317.7</v>
      </c>
      <c r="I292" s="1129">
        <v>3.9594240837696222</v>
      </c>
      <c r="J292" s="1147">
        <v>20</v>
      </c>
      <c r="K292" s="1147">
        <v>2.3696682464454977</v>
      </c>
      <c r="L292" s="1148">
        <v>0.25281811943449028</v>
      </c>
    </row>
    <row r="293" spans="1:12">
      <c r="A293" s="1118" t="s">
        <v>88</v>
      </c>
      <c r="B293" s="1146" t="s">
        <v>31</v>
      </c>
      <c r="C293" s="937" t="s">
        <v>509</v>
      </c>
      <c r="D293" s="937">
        <v>20476.084313725489</v>
      </c>
      <c r="E293" s="1127" t="s">
        <v>509</v>
      </c>
      <c r="F293" s="1127">
        <v>20885.606</v>
      </c>
      <c r="G293" s="1128" t="s">
        <v>72</v>
      </c>
      <c r="H293" s="1129" t="s">
        <v>509</v>
      </c>
      <c r="I293" s="1129" t="s">
        <v>72</v>
      </c>
      <c r="J293" s="1147" t="s">
        <v>72</v>
      </c>
      <c r="K293" s="1147">
        <v>1.0268562401263823</v>
      </c>
      <c r="L293" s="1148" t="s">
        <v>72</v>
      </c>
    </row>
    <row r="294" spans="1:12">
      <c r="A294" s="1138" t="s">
        <v>88</v>
      </c>
      <c r="B294" s="1149" t="s">
        <v>27</v>
      </c>
      <c r="C294" s="1150">
        <v>17827.352155202236</v>
      </c>
      <c r="D294" s="1150">
        <v>17817.280464558109</v>
      </c>
      <c r="E294" s="1151">
        <v>18183.899198306281</v>
      </c>
      <c r="F294" s="1151">
        <v>18402.721664406781</v>
      </c>
      <c r="G294" s="1152">
        <v>-1.1890766490465987</v>
      </c>
      <c r="H294" s="1153">
        <v>291.17534246575343</v>
      </c>
      <c r="I294" s="1153">
        <v>0.2322145028554285</v>
      </c>
      <c r="J294" s="1154">
        <v>10.606060606060606</v>
      </c>
      <c r="K294" s="1154">
        <v>11.532385466034755</v>
      </c>
      <c r="L294" s="1155">
        <v>0.35541679541663562</v>
      </c>
    </row>
    <row r="295" spans="1:12">
      <c r="A295" s="1118" t="s">
        <v>88</v>
      </c>
      <c r="B295" s="1146" t="s">
        <v>28</v>
      </c>
      <c r="C295" s="937" t="s">
        <v>509</v>
      </c>
      <c r="D295" s="937" t="s">
        <v>509</v>
      </c>
      <c r="E295" s="1127" t="s">
        <v>509</v>
      </c>
      <c r="F295" s="1127" t="s">
        <v>509</v>
      </c>
      <c r="G295" s="1128" t="s">
        <v>72</v>
      </c>
      <c r="H295" s="1129" t="s">
        <v>509</v>
      </c>
      <c r="I295" s="1129" t="s">
        <v>72</v>
      </c>
      <c r="J295" s="1147" t="s">
        <v>72</v>
      </c>
      <c r="K295" s="1147">
        <v>1.1058451816745656</v>
      </c>
      <c r="L295" s="1148" t="s">
        <v>72</v>
      </c>
    </row>
    <row r="296" spans="1:12">
      <c r="A296" s="1118" t="s">
        <v>88</v>
      </c>
      <c r="B296" s="1146" t="s">
        <v>29</v>
      </c>
      <c r="C296" s="937">
        <v>19592.126470588235</v>
      </c>
      <c r="D296" s="937">
        <v>19764.784313725493</v>
      </c>
      <c r="E296" s="1127">
        <v>19983.969000000001</v>
      </c>
      <c r="F296" s="1127">
        <v>20160.080000000002</v>
      </c>
      <c r="G296" s="1128">
        <v>-0.87356300173412393</v>
      </c>
      <c r="H296" s="1129">
        <v>292.7</v>
      </c>
      <c r="I296" s="1129">
        <v>1.0704419889502643</v>
      </c>
      <c r="J296" s="1129">
        <v>22.352941176470591</v>
      </c>
      <c r="K296" s="1129">
        <v>8.2148499210110586</v>
      </c>
      <c r="L296" s="1130">
        <v>1.0175594891736326</v>
      </c>
    </row>
    <row r="297" spans="1:12" ht="15" thickBot="1">
      <c r="A297" s="1181" t="s">
        <v>88</v>
      </c>
      <c r="B297" s="1182" t="s">
        <v>32</v>
      </c>
      <c r="C297" s="938">
        <v>11637.179411764706</v>
      </c>
      <c r="D297" s="938">
        <v>11637.179411764706</v>
      </c>
      <c r="E297" s="1133">
        <v>11869.923000000001</v>
      </c>
      <c r="F297" s="1133">
        <v>12042.790999999999</v>
      </c>
      <c r="G297" s="1134">
        <v>-1.435447978794937</v>
      </c>
      <c r="H297" s="1135">
        <v>307.89999999999998</v>
      </c>
      <c r="I297" s="1135">
        <v>-0.54909560723515671</v>
      </c>
      <c r="J297" s="1135">
        <v>16.666666666666664</v>
      </c>
      <c r="K297" s="1135">
        <v>2.5454545454545454</v>
      </c>
      <c r="L297" s="1136">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90" zoomScaleNormal="90" workbookViewId="0">
      <selection activeCell="K10" sqref="K10"/>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220" t="s">
        <v>476</v>
      </c>
      <c r="B1" s="1220"/>
      <c r="C1" s="1220"/>
      <c r="D1" s="1220"/>
      <c r="E1" s="1220"/>
      <c r="F1" s="1220"/>
      <c r="G1" s="1220"/>
      <c r="H1" s="1220"/>
    </row>
    <row r="2" spans="1:18" ht="43.5">
      <c r="A2" s="732" t="s">
        <v>98</v>
      </c>
      <c r="B2" s="457" t="s">
        <v>5</v>
      </c>
      <c r="C2" s="679"/>
      <c r="D2" s="608" t="s">
        <v>102</v>
      </c>
      <c r="E2" s="1221" t="s">
        <v>100</v>
      </c>
      <c r="F2" s="1222"/>
      <c r="G2" s="1223"/>
      <c r="H2" s="680" t="s">
        <v>101</v>
      </c>
    </row>
    <row r="3" spans="1:18" ht="41" thickBot="1">
      <c r="A3" s="458"/>
      <c r="B3" s="1061" t="s">
        <v>537</v>
      </c>
      <c r="C3" s="1061" t="s">
        <v>532</v>
      </c>
      <c r="D3" s="968" t="s">
        <v>50</v>
      </c>
      <c r="E3" s="966" t="s">
        <v>537</v>
      </c>
      <c r="F3" s="967" t="s">
        <v>532</v>
      </c>
      <c r="G3" s="969" t="s">
        <v>102</v>
      </c>
      <c r="H3" s="970" t="s">
        <v>103</v>
      </c>
    </row>
    <row r="4" spans="1:18">
      <c r="A4" s="682" t="s">
        <v>4</v>
      </c>
      <c r="B4" s="971"/>
      <c r="C4" s="971"/>
      <c r="D4" s="972"/>
      <c r="E4" s="973"/>
      <c r="F4" s="973"/>
      <c r="G4" s="974"/>
      <c r="H4" s="975"/>
    </row>
    <row r="5" spans="1:18">
      <c r="A5" s="590" t="s">
        <v>216</v>
      </c>
      <c r="B5" s="976">
        <v>19987.922999999999</v>
      </c>
      <c r="C5" s="976">
        <v>20415.756183522524</v>
      </c>
      <c r="D5" s="977">
        <v>-2.0956029239212204</v>
      </c>
      <c r="E5" s="978">
        <v>100</v>
      </c>
      <c r="F5" s="979">
        <v>100</v>
      </c>
      <c r="G5" s="980" t="s">
        <v>72</v>
      </c>
      <c r="H5" s="981">
        <v>46.295737229803152</v>
      </c>
    </row>
    <row r="6" spans="1:18">
      <c r="A6" s="586" t="s">
        <v>104</v>
      </c>
      <c r="B6" s="937" t="s">
        <v>509</v>
      </c>
      <c r="C6" s="937">
        <v>17335.703000000001</v>
      </c>
      <c r="D6" s="982" t="s">
        <v>72</v>
      </c>
      <c r="E6" s="983">
        <v>100</v>
      </c>
      <c r="F6" s="984">
        <v>23.725999275449823</v>
      </c>
      <c r="G6" s="985" t="s">
        <v>72</v>
      </c>
      <c r="H6" s="986" t="s">
        <v>72</v>
      </c>
    </row>
    <row r="7" spans="1:18">
      <c r="A7" s="586" t="s">
        <v>105</v>
      </c>
      <c r="B7" s="937" t="s">
        <v>72</v>
      </c>
      <c r="C7" s="937">
        <v>24423.115000000002</v>
      </c>
      <c r="D7" s="982" t="s">
        <v>72</v>
      </c>
      <c r="E7" s="983">
        <v>0</v>
      </c>
      <c r="F7" s="984">
        <v>15.342349957734571</v>
      </c>
      <c r="G7" s="985" t="s">
        <v>72</v>
      </c>
      <c r="H7" s="986" t="s">
        <v>72</v>
      </c>
    </row>
    <row r="8" spans="1:18" ht="16" thickBot="1">
      <c r="A8" s="683" t="s">
        <v>106</v>
      </c>
      <c r="B8" s="938" t="s">
        <v>72</v>
      </c>
      <c r="C8" s="938">
        <v>20606.052</v>
      </c>
      <c r="D8" s="987" t="s">
        <v>72</v>
      </c>
      <c r="E8" s="988">
        <v>0</v>
      </c>
      <c r="F8" s="989">
        <v>60.931650766815601</v>
      </c>
      <c r="G8" s="990" t="s">
        <v>72</v>
      </c>
      <c r="H8" s="991" t="s">
        <v>72</v>
      </c>
    </row>
    <row r="9" spans="1:18">
      <c r="A9" s="589" t="s">
        <v>217</v>
      </c>
      <c r="B9" s="992">
        <v>17864.542454256367</v>
      </c>
      <c r="C9" s="992">
        <v>17962.209732334421</v>
      </c>
      <c r="D9" s="993">
        <v>-0.54373754417441889</v>
      </c>
      <c r="E9" s="994">
        <v>100</v>
      </c>
      <c r="F9" s="995">
        <v>100</v>
      </c>
      <c r="G9" s="996" t="s">
        <v>72</v>
      </c>
      <c r="H9" s="997">
        <v>-10.51372450264417</v>
      </c>
    </row>
    <row r="10" spans="1:18">
      <c r="A10" s="586" t="s">
        <v>104</v>
      </c>
      <c r="B10" s="937" t="s">
        <v>509</v>
      </c>
      <c r="C10" s="937" t="s">
        <v>509</v>
      </c>
      <c r="D10" s="982" t="s">
        <v>72</v>
      </c>
      <c r="E10" s="983">
        <v>4.3084283101167857</v>
      </c>
      <c r="F10" s="984">
        <v>4.4119869050616964</v>
      </c>
      <c r="G10" s="985" t="s">
        <v>72</v>
      </c>
      <c r="H10" s="986" t="s">
        <v>72</v>
      </c>
    </row>
    <row r="11" spans="1:18">
      <c r="A11" s="586" t="s">
        <v>105</v>
      </c>
      <c r="B11" s="937" t="s">
        <v>72</v>
      </c>
      <c r="C11" s="937" t="s">
        <v>509</v>
      </c>
      <c r="D11" s="982" t="s">
        <v>72</v>
      </c>
      <c r="E11" s="983">
        <v>0</v>
      </c>
      <c r="F11" s="984">
        <v>0.71266683455049107</v>
      </c>
      <c r="G11" s="985" t="s">
        <v>72</v>
      </c>
      <c r="H11" s="986" t="s">
        <v>72</v>
      </c>
    </row>
    <row r="12" spans="1:18" ht="16" thickBot="1">
      <c r="A12" s="684" t="s">
        <v>106</v>
      </c>
      <c r="B12" s="937">
        <v>18016.027999999998</v>
      </c>
      <c r="C12" s="937">
        <v>18110.565999999999</v>
      </c>
      <c r="D12" s="982">
        <v>-0.52200466843499249</v>
      </c>
      <c r="E12" s="983">
        <v>95.691571689883219</v>
      </c>
      <c r="F12" s="984">
        <v>94.875346260387801</v>
      </c>
      <c r="G12" s="985">
        <v>0.8603135183878714</v>
      </c>
      <c r="H12" s="986">
        <v>-9.7438619774386144</v>
      </c>
      <c r="P12" s="320"/>
      <c r="Q12" s="320"/>
      <c r="R12" s="320"/>
    </row>
    <row r="13" spans="1:18" ht="18.5">
      <c r="A13" s="682" t="s">
        <v>107</v>
      </c>
      <c r="B13" s="998"/>
      <c r="C13" s="998"/>
      <c r="D13" s="999"/>
      <c r="E13" s="1000"/>
      <c r="F13" s="1000"/>
      <c r="G13" s="1001"/>
      <c r="H13" s="1002"/>
      <c r="J13" s="754"/>
      <c r="K13" s="754"/>
      <c r="L13" s="754"/>
      <c r="M13" s="754"/>
      <c r="N13" s="754"/>
      <c r="P13" s="320"/>
      <c r="Q13" s="320"/>
      <c r="R13" s="320"/>
    </row>
    <row r="14" spans="1:18">
      <c r="A14" s="590" t="s">
        <v>216</v>
      </c>
      <c r="B14" s="976">
        <v>19563.356613355532</v>
      </c>
      <c r="C14" s="976">
        <v>19741.434113180512</v>
      </c>
      <c r="D14" s="977">
        <v>-0.90204946005460251</v>
      </c>
      <c r="E14" s="978">
        <v>100</v>
      </c>
      <c r="F14" s="979">
        <v>100</v>
      </c>
      <c r="G14" s="980" t="s">
        <v>72</v>
      </c>
      <c r="H14" s="981">
        <v>123.76790830945555</v>
      </c>
      <c r="P14" s="320"/>
      <c r="Q14" s="320"/>
      <c r="R14" s="320"/>
    </row>
    <row r="15" spans="1:18">
      <c r="A15" s="586" t="s">
        <v>104</v>
      </c>
      <c r="B15" s="937">
        <v>17070.222000000002</v>
      </c>
      <c r="C15" s="937">
        <v>17750.098999999998</v>
      </c>
      <c r="D15" s="982">
        <v>-3.8302715945415113</v>
      </c>
      <c r="E15" s="983">
        <v>23.676291696011269</v>
      </c>
      <c r="F15" s="979">
        <v>14.512893982808023</v>
      </c>
      <c r="G15" s="985">
        <v>63.139699938952276</v>
      </c>
      <c r="H15" s="986">
        <v>265.0542941757156</v>
      </c>
    </row>
    <row r="16" spans="1:18">
      <c r="A16" s="586" t="s">
        <v>105</v>
      </c>
      <c r="B16" s="937" t="s">
        <v>509</v>
      </c>
      <c r="C16" s="937" t="s">
        <v>509</v>
      </c>
      <c r="D16" s="982" t="s">
        <v>72</v>
      </c>
      <c r="E16" s="983">
        <v>1.8439080606953071</v>
      </c>
      <c r="F16" s="979">
        <v>2.922636103151862</v>
      </c>
      <c r="G16" s="985" t="s">
        <v>72</v>
      </c>
      <c r="H16" s="986" t="s">
        <v>72</v>
      </c>
    </row>
    <row r="17" spans="1:13" ht="16" thickBot="1">
      <c r="A17" s="683" t="s">
        <v>106</v>
      </c>
      <c r="B17" s="938">
        <v>20258.436000000002</v>
      </c>
      <c r="C17" s="938">
        <v>19991.316999999999</v>
      </c>
      <c r="D17" s="987">
        <v>1.3361751004198594</v>
      </c>
      <c r="E17" s="988">
        <v>74.479800243293425</v>
      </c>
      <c r="F17" s="979">
        <v>82.564469914040103</v>
      </c>
      <c r="G17" s="990">
        <v>-9.791947649108419</v>
      </c>
      <c r="H17" s="991">
        <v>101.85667187228873</v>
      </c>
    </row>
    <row r="18" spans="1:13">
      <c r="A18" s="589" t="s">
        <v>217</v>
      </c>
      <c r="B18" s="992">
        <v>16011.144000000002</v>
      </c>
      <c r="C18" s="992">
        <v>15979.507717577999</v>
      </c>
      <c r="D18" s="993">
        <v>0.19798033194228021</v>
      </c>
      <c r="E18" s="994">
        <v>100</v>
      </c>
      <c r="F18" s="979">
        <v>100</v>
      </c>
      <c r="G18" s="996" t="s">
        <v>72</v>
      </c>
      <c r="H18" s="997">
        <v>-6.1854549407544281</v>
      </c>
    </row>
    <row r="19" spans="1:13">
      <c r="A19" s="586" t="s">
        <v>104</v>
      </c>
      <c r="B19" s="937" t="s">
        <v>72</v>
      </c>
      <c r="C19" s="937" t="s">
        <v>509</v>
      </c>
      <c r="D19" s="982" t="s">
        <v>72</v>
      </c>
      <c r="E19" s="983">
        <v>0</v>
      </c>
      <c r="F19" s="979">
        <v>2.1741493640613112</v>
      </c>
      <c r="G19" s="985" t="s">
        <v>72</v>
      </c>
      <c r="H19" s="986" t="s">
        <v>72</v>
      </c>
    </row>
    <row r="20" spans="1:13">
      <c r="A20" s="586" t="s">
        <v>105</v>
      </c>
      <c r="B20" s="937" t="s">
        <v>72</v>
      </c>
      <c r="C20" s="937" t="s">
        <v>509</v>
      </c>
      <c r="D20" s="982" t="s">
        <v>72</v>
      </c>
      <c r="E20" s="983">
        <v>0</v>
      </c>
      <c r="F20" s="979">
        <v>2.1741493640613112</v>
      </c>
      <c r="G20" s="985" t="s">
        <v>72</v>
      </c>
      <c r="H20" s="986" t="s">
        <v>72</v>
      </c>
    </row>
    <row r="21" spans="1:13" ht="16" thickBot="1">
      <c r="A21" s="684" t="s">
        <v>106</v>
      </c>
      <c r="B21" s="937">
        <v>16011.144</v>
      </c>
      <c r="C21" s="937">
        <v>16001.306</v>
      </c>
      <c r="D21" s="982">
        <v>6.148248149244654E-2</v>
      </c>
      <c r="E21" s="983">
        <v>100</v>
      </c>
      <c r="F21" s="979">
        <v>95.651701271877371</v>
      </c>
      <c r="G21" s="985">
        <v>4.5459711330833121</v>
      </c>
      <c r="H21" s="986">
        <v>-1.9206728037276939</v>
      </c>
    </row>
    <row r="22" spans="1:13">
      <c r="A22" s="682" t="s">
        <v>108</v>
      </c>
      <c r="B22" s="998"/>
      <c r="C22" s="998"/>
      <c r="D22" s="999"/>
      <c r="E22" s="1000"/>
      <c r="F22" s="1000"/>
      <c r="G22" s="1001"/>
      <c r="H22" s="1002"/>
    </row>
    <row r="23" spans="1:13">
      <c r="A23" s="590" t="s">
        <v>216</v>
      </c>
      <c r="B23" s="976">
        <v>20228.973999999998</v>
      </c>
      <c r="C23" s="1003">
        <v>20363.063774905819</v>
      </c>
      <c r="D23" s="977">
        <v>-0.65849508889258768</v>
      </c>
      <c r="E23" s="978">
        <v>100</v>
      </c>
      <c r="F23" s="979">
        <v>100</v>
      </c>
      <c r="G23" s="980" t="s">
        <v>72</v>
      </c>
      <c r="H23" s="981">
        <v>134.20364169108413</v>
      </c>
    </row>
    <row r="24" spans="1:13">
      <c r="A24" s="586" t="s">
        <v>104</v>
      </c>
      <c r="B24" s="937" t="s">
        <v>509</v>
      </c>
      <c r="C24" s="937">
        <v>17274.384999999998</v>
      </c>
      <c r="D24" s="982" t="s">
        <v>72</v>
      </c>
      <c r="E24" s="983">
        <v>100</v>
      </c>
      <c r="F24" s="984">
        <v>35.820426956885719</v>
      </c>
      <c r="G24" s="985" t="s">
        <v>72</v>
      </c>
      <c r="H24" s="986" t="s">
        <v>72</v>
      </c>
    </row>
    <row r="25" spans="1:13">
      <c r="A25" s="586" t="s">
        <v>105</v>
      </c>
      <c r="B25" s="937" t="s">
        <v>72</v>
      </c>
      <c r="C25" s="937">
        <v>24500.588</v>
      </c>
      <c r="D25" s="982" t="s">
        <v>72</v>
      </c>
      <c r="E25" s="983">
        <v>0</v>
      </c>
      <c r="F25" s="984">
        <v>25.523231477605691</v>
      </c>
      <c r="G25" s="985" t="s">
        <v>72</v>
      </c>
      <c r="H25" s="986" t="s">
        <v>72</v>
      </c>
    </row>
    <row r="26" spans="1:13" ht="16" thickBot="1">
      <c r="A26" s="683" t="s">
        <v>106</v>
      </c>
      <c r="B26" s="938" t="s">
        <v>72</v>
      </c>
      <c r="C26" s="938">
        <v>20493.309000000001</v>
      </c>
      <c r="D26" s="987" t="s">
        <v>72</v>
      </c>
      <c r="E26" s="988">
        <v>0</v>
      </c>
      <c r="F26" s="989">
        <v>38.656341565508576</v>
      </c>
      <c r="G26" s="990" t="s">
        <v>72</v>
      </c>
      <c r="H26" s="991" t="s">
        <v>72</v>
      </c>
      <c r="K26" s="320"/>
      <c r="L26" s="320"/>
      <c r="M26" s="320"/>
    </row>
    <row r="27" spans="1:13">
      <c r="A27" s="589" t="s">
        <v>217</v>
      </c>
      <c r="B27" s="992">
        <v>15841.098</v>
      </c>
      <c r="C27" s="992">
        <v>16723.390787196044</v>
      </c>
      <c r="D27" s="993">
        <v>-5.275800813502217</v>
      </c>
      <c r="E27" s="994">
        <v>100</v>
      </c>
      <c r="F27" s="995">
        <v>100</v>
      </c>
      <c r="G27" s="996" t="s">
        <v>72</v>
      </c>
      <c r="H27" s="997">
        <v>-18.189311718642681</v>
      </c>
      <c r="J27" s="1219"/>
      <c r="K27" s="1219"/>
      <c r="L27" s="1219"/>
      <c r="M27" s="1219"/>
    </row>
    <row r="28" spans="1:13">
      <c r="A28" s="586" t="s">
        <v>104</v>
      </c>
      <c r="B28" s="937" t="s">
        <v>72</v>
      </c>
      <c r="C28" s="937" t="s">
        <v>509</v>
      </c>
      <c r="D28" s="982" t="s">
        <v>72</v>
      </c>
      <c r="E28" s="983">
        <v>0</v>
      </c>
      <c r="F28" s="984">
        <v>2.7201538672894627</v>
      </c>
      <c r="G28" s="985" t="s">
        <v>72</v>
      </c>
      <c r="H28" s="986" t="s">
        <v>72</v>
      </c>
    </row>
    <row r="29" spans="1:13">
      <c r="A29" s="586" t="s">
        <v>105</v>
      </c>
      <c r="B29" s="937" t="s">
        <v>72</v>
      </c>
      <c r="C29" s="937" t="s">
        <v>509</v>
      </c>
      <c r="D29" s="982" t="s">
        <v>72</v>
      </c>
      <c r="E29" s="983">
        <v>0</v>
      </c>
      <c r="F29" s="984">
        <v>1.1402665201263908</v>
      </c>
      <c r="G29" s="985" t="s">
        <v>72</v>
      </c>
      <c r="H29" s="986" t="s">
        <v>72</v>
      </c>
    </row>
    <row r="30" spans="1:13" ht="16" thickBot="1">
      <c r="A30" s="684" t="s">
        <v>106</v>
      </c>
      <c r="B30" s="937">
        <v>15841.098</v>
      </c>
      <c r="C30" s="937" t="s">
        <v>509</v>
      </c>
      <c r="D30" s="982">
        <v>-4.9252508593045237</v>
      </c>
      <c r="E30" s="983">
        <v>100</v>
      </c>
      <c r="F30" s="984">
        <v>96.139579612584143</v>
      </c>
      <c r="G30" s="985">
        <v>4.015432980851676</v>
      </c>
      <c r="H30" s="986">
        <v>-14.904258359531303</v>
      </c>
    </row>
    <row r="31" spans="1:13">
      <c r="A31" s="682" t="s">
        <v>109</v>
      </c>
      <c r="B31" s="998"/>
      <c r="C31" s="998"/>
      <c r="D31" s="999"/>
      <c r="E31" s="1000"/>
      <c r="F31" s="1000"/>
      <c r="G31" s="1001"/>
      <c r="H31" s="1002"/>
    </row>
    <row r="32" spans="1:13">
      <c r="A32" s="590" t="s">
        <v>216</v>
      </c>
      <c r="B32" s="976">
        <v>21176.434000000001</v>
      </c>
      <c r="C32" s="976" t="s">
        <v>509</v>
      </c>
      <c r="D32" s="977">
        <v>-0.24433889039551948</v>
      </c>
      <c r="E32" s="978">
        <v>100</v>
      </c>
      <c r="F32" s="979">
        <v>100</v>
      </c>
      <c r="G32" s="980" t="s">
        <v>72</v>
      </c>
      <c r="H32" s="981">
        <v>52.488623435722438</v>
      </c>
    </row>
    <row r="33" spans="1:8">
      <c r="A33" s="586" t="s">
        <v>104</v>
      </c>
      <c r="B33" s="937" t="s">
        <v>72</v>
      </c>
      <c r="C33" s="937" t="s">
        <v>72</v>
      </c>
      <c r="D33" s="982" t="s">
        <v>72</v>
      </c>
      <c r="E33" s="983">
        <v>0</v>
      </c>
      <c r="F33" s="984">
        <v>0</v>
      </c>
      <c r="G33" s="985" t="s">
        <v>72</v>
      </c>
      <c r="H33" s="986" t="s">
        <v>72</v>
      </c>
    </row>
    <row r="34" spans="1:8">
      <c r="A34" s="586" t="s">
        <v>105</v>
      </c>
      <c r="B34" s="937" t="s">
        <v>72</v>
      </c>
      <c r="C34" s="937" t="s">
        <v>72</v>
      </c>
      <c r="D34" s="982" t="s">
        <v>72</v>
      </c>
      <c r="E34" s="983">
        <v>0</v>
      </c>
      <c r="F34" s="984">
        <v>0</v>
      </c>
      <c r="G34" s="985" t="s">
        <v>72</v>
      </c>
      <c r="H34" s="986" t="s">
        <v>72</v>
      </c>
    </row>
    <row r="35" spans="1:8" ht="16" thickBot="1">
      <c r="A35" s="683" t="s">
        <v>106</v>
      </c>
      <c r="B35" s="938">
        <v>21176.434000000001</v>
      </c>
      <c r="C35" s="938" t="s">
        <v>509</v>
      </c>
      <c r="D35" s="987">
        <v>-0.24433889039551948</v>
      </c>
      <c r="E35" s="988">
        <v>100</v>
      </c>
      <c r="F35" s="989">
        <v>100</v>
      </c>
      <c r="G35" s="990">
        <v>0</v>
      </c>
      <c r="H35" s="991">
        <v>52.488623435722438</v>
      </c>
    </row>
    <row r="36" spans="1:8">
      <c r="A36" s="589" t="s">
        <v>217</v>
      </c>
      <c r="B36" s="992">
        <v>19203.179838663484</v>
      </c>
      <c r="C36" s="992">
        <v>19135.429501549588</v>
      </c>
      <c r="D36" s="993">
        <v>0.35405704956039313</v>
      </c>
      <c r="E36" s="994">
        <v>100</v>
      </c>
      <c r="F36" s="995">
        <v>100</v>
      </c>
      <c r="G36" s="996" t="s">
        <v>72</v>
      </c>
      <c r="H36" s="997">
        <v>-9.8226584022038548</v>
      </c>
    </row>
    <row r="37" spans="1:8">
      <c r="A37" s="586" t="s">
        <v>104</v>
      </c>
      <c r="B37" s="937" t="s">
        <v>509</v>
      </c>
      <c r="C37" s="937" t="s">
        <v>509</v>
      </c>
      <c r="D37" s="982" t="s">
        <v>72</v>
      </c>
      <c r="E37" s="983">
        <v>7.3078758949880669</v>
      </c>
      <c r="F37" s="984">
        <v>5.8281680440771346</v>
      </c>
      <c r="G37" s="985" t="s">
        <v>72</v>
      </c>
      <c r="H37" s="986" t="s">
        <v>72</v>
      </c>
    </row>
    <row r="38" spans="1:8">
      <c r="A38" s="586" t="s">
        <v>105</v>
      </c>
      <c r="B38" s="937" t="s">
        <v>72</v>
      </c>
      <c r="C38" s="937" t="s">
        <v>72</v>
      </c>
      <c r="D38" s="982" t="s">
        <v>72</v>
      </c>
      <c r="E38" s="983">
        <v>0</v>
      </c>
      <c r="F38" s="984">
        <v>0</v>
      </c>
      <c r="G38" s="985" t="s">
        <v>72</v>
      </c>
      <c r="H38" s="986" t="s">
        <v>72</v>
      </c>
    </row>
    <row r="39" spans="1:8" ht="16" thickBot="1">
      <c r="A39" s="683" t="s">
        <v>106</v>
      </c>
      <c r="B39" s="938">
        <v>19573.98</v>
      </c>
      <c r="C39" s="938">
        <v>19422.310000000001</v>
      </c>
      <c r="D39" s="987">
        <v>0.7809060817173562</v>
      </c>
      <c r="E39" s="988">
        <v>92.692124105011928</v>
      </c>
      <c r="F39" s="989">
        <v>94.171831955922869</v>
      </c>
      <c r="G39" s="990">
        <v>-1.5712849799964796</v>
      </c>
      <c r="H39" s="991">
        <v>-11.239601426090138</v>
      </c>
    </row>
    <row r="40" spans="1:8" ht="14.25" customHeight="1">
      <c r="A40" s="460" t="s">
        <v>511</v>
      </c>
      <c r="B40" s="455"/>
      <c r="C40" s="460"/>
      <c r="D40" s="455"/>
      <c r="E40" s="460"/>
      <c r="F40" s="460"/>
      <c r="G40" s="460"/>
      <c r="H40" s="460"/>
    </row>
    <row r="41" spans="1:8" ht="5.25" customHeight="1">
      <c r="A41" s="1224"/>
      <c r="B41" s="1224"/>
      <c r="C41" s="1224"/>
      <c r="D41" s="1224"/>
    </row>
    <row r="42" spans="1:8">
      <c r="A42" s="483" t="s">
        <v>41</v>
      </c>
    </row>
    <row r="43" spans="1:8">
      <c r="A43" s="484" t="s">
        <v>70</v>
      </c>
      <c r="B43" s="1225" t="s">
        <v>42</v>
      </c>
      <c r="C43" s="1226"/>
      <c r="D43" s="1226"/>
      <c r="E43" s="1226"/>
      <c r="F43" s="1226"/>
      <c r="G43" s="1226"/>
      <c r="H43" s="1227"/>
    </row>
    <row r="44" spans="1:8">
      <c r="A44" s="484" t="s">
        <v>43</v>
      </c>
      <c r="B44" s="1225" t="s">
        <v>44</v>
      </c>
      <c r="C44" s="1226"/>
      <c r="D44" s="1226"/>
      <c r="E44" s="1226"/>
      <c r="F44" s="1226"/>
      <c r="G44" s="1226"/>
      <c r="H44" s="1227"/>
    </row>
    <row r="45" spans="1:8">
      <c r="A45" s="484" t="s">
        <v>45</v>
      </c>
      <c r="B45" s="1225" t="s">
        <v>46</v>
      </c>
      <c r="C45" s="1226"/>
      <c r="D45" s="1226"/>
      <c r="E45" s="1226"/>
      <c r="F45" s="1226"/>
      <c r="G45" s="1226"/>
      <c r="H45" s="1227"/>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A3" sqref="A3"/>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529</v>
      </c>
      <c r="B2" s="360"/>
      <c r="C2" s="360"/>
      <c r="D2" s="360"/>
      <c r="E2" s="360"/>
      <c r="F2" s="361"/>
      <c r="G2" s="361"/>
      <c r="H2" s="367"/>
      <c r="I2" s="362"/>
    </row>
    <row r="3" spans="1:14" ht="18" customHeight="1">
      <c r="A3" s="485" t="s">
        <v>531</v>
      </c>
      <c r="B3"/>
      <c r="C3"/>
      <c r="D3"/>
      <c r="E3"/>
      <c r="G3"/>
      <c r="H3"/>
    </row>
    <row r="4" spans="1:14" ht="18" customHeight="1" thickBot="1">
      <c r="A4" s="485"/>
      <c r="B4" s="485"/>
      <c r="C4"/>
      <c r="D4"/>
      <c r="E4"/>
      <c r="F4"/>
      <c r="G4"/>
      <c r="H4"/>
    </row>
    <row r="5" spans="1:14" s="233" customFormat="1" ht="18" customHeight="1">
      <c r="A5" s="1228" t="s">
        <v>110</v>
      </c>
      <c r="B5" s="685" t="s">
        <v>390</v>
      </c>
      <c r="C5" s="686"/>
      <c r="D5" s="686"/>
      <c r="E5" s="687" t="s">
        <v>219</v>
      </c>
      <c r="F5" s="688"/>
      <c r="G5" s="689"/>
      <c r="H5" s="232"/>
    </row>
    <row r="6" spans="1:14" s="233" customFormat="1" ht="30" customHeight="1" thickBot="1">
      <c r="A6" s="1229"/>
      <c r="B6" s="690" t="s">
        <v>111</v>
      </c>
      <c r="C6" s="691" t="s">
        <v>112</v>
      </c>
      <c r="D6" s="692" t="s">
        <v>389</v>
      </c>
      <c r="E6" s="693" t="s">
        <v>111</v>
      </c>
      <c r="F6" s="693" t="s">
        <v>112</v>
      </c>
      <c r="G6" s="694" t="s">
        <v>389</v>
      </c>
      <c r="H6" s="232"/>
    </row>
    <row r="7" spans="1:14" s="235" customFormat="1" ht="25" customHeight="1" thickBot="1">
      <c r="A7" s="695" t="s">
        <v>113</v>
      </c>
      <c r="B7" s="891">
        <v>45200.487999999998</v>
      </c>
      <c r="C7" s="891">
        <v>34220.017</v>
      </c>
      <c r="D7" s="892">
        <v>23746.053</v>
      </c>
      <c r="E7" s="935">
        <v>16.932732326273971</v>
      </c>
      <c r="F7" s="893">
        <v>-0.77596807898947417</v>
      </c>
      <c r="G7" s="894">
        <v>3.1277437896681604</v>
      </c>
      <c r="H7" s="754"/>
      <c r="I7" s="754"/>
      <c r="J7" s="754"/>
      <c r="K7" s="754"/>
      <c r="L7" s="754"/>
      <c r="M7" s="754"/>
      <c r="N7" s="359"/>
    </row>
    <row r="8" spans="1:14" s="235" customFormat="1" ht="25" customHeight="1">
      <c r="A8" s="696" t="s">
        <v>231</v>
      </c>
      <c r="B8" s="963">
        <v>38764.932000000001</v>
      </c>
      <c r="C8" s="895">
        <v>34519.741000000002</v>
      </c>
      <c r="D8" s="896" t="s">
        <v>509</v>
      </c>
      <c r="E8" s="897">
        <v>0.31790986433574059</v>
      </c>
      <c r="F8" s="897">
        <v>3.1840961864731212</v>
      </c>
      <c r="G8" s="898" t="s">
        <v>72</v>
      </c>
      <c r="H8" s="234"/>
    </row>
    <row r="9" spans="1:14" s="235" customFormat="1" ht="25" customHeight="1">
      <c r="A9" s="697" t="s">
        <v>229</v>
      </c>
      <c r="B9" s="899" t="s">
        <v>509</v>
      </c>
      <c r="C9" s="899">
        <v>34033.474000000002</v>
      </c>
      <c r="D9" s="899" t="s">
        <v>509</v>
      </c>
      <c r="E9" s="900" t="s">
        <v>72</v>
      </c>
      <c r="F9" s="900">
        <v>-2.3476325936010527</v>
      </c>
      <c r="G9" s="936" t="s">
        <v>72</v>
      </c>
      <c r="H9" s="234"/>
    </row>
    <row r="10" spans="1:14" s="235" customFormat="1" ht="25" customHeight="1" thickBot="1">
      <c r="A10" s="698" t="s">
        <v>232</v>
      </c>
      <c r="B10" s="901" t="s">
        <v>509</v>
      </c>
      <c r="C10" s="902" t="s">
        <v>509</v>
      </c>
      <c r="D10" s="903" t="s">
        <v>72</v>
      </c>
      <c r="E10" s="932" t="s">
        <v>72</v>
      </c>
      <c r="F10" s="932" t="s">
        <v>72</v>
      </c>
      <c r="G10" s="933" t="s">
        <v>72</v>
      </c>
      <c r="H10" s="234"/>
    </row>
    <row r="11" spans="1:14" ht="14">
      <c r="A11" s="463" t="s">
        <v>511</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I8" sqref="I8"/>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230" t="s">
        <v>539</v>
      </c>
      <c r="B2" s="1230"/>
      <c r="C2" s="1230"/>
      <c r="D2" s="1230"/>
      <c r="E2" s="1230"/>
      <c r="F2" s="1230"/>
      <c r="G2" s="1230"/>
      <c r="H2" s="1230"/>
    </row>
    <row r="3" spans="1:14" ht="4.5" customHeight="1" thickBot="1"/>
    <row r="4" spans="1:14" ht="45.75" customHeight="1">
      <c r="A4" s="456" t="s">
        <v>98</v>
      </c>
      <c r="B4" s="457" t="s">
        <v>5</v>
      </c>
      <c r="C4" s="457"/>
      <c r="D4" s="1231" t="s">
        <v>99</v>
      </c>
    </row>
    <row r="5" spans="1:14" ht="16.5" customHeight="1" thickBot="1">
      <c r="A5" s="458"/>
      <c r="B5" s="748">
        <v>45515</v>
      </c>
      <c r="C5" s="681">
        <v>45508</v>
      </c>
      <c r="D5" s="1232"/>
    </row>
    <row r="6" spans="1:14" ht="15" thickBot="1">
      <c r="A6" s="459"/>
      <c r="C6" s="699"/>
      <c r="D6" s="700"/>
      <c r="J6"/>
      <c r="K6"/>
      <c r="L6"/>
      <c r="M6"/>
      <c r="N6"/>
    </row>
    <row r="7" spans="1:14" ht="15" thickBot="1">
      <c r="A7" s="744" t="s">
        <v>216</v>
      </c>
      <c r="B7" s="745">
        <v>23458.959999999999</v>
      </c>
      <c r="C7" s="746">
        <v>20690.78</v>
      </c>
      <c r="D7" s="733">
        <v>13.378809305400766</v>
      </c>
      <c r="J7"/>
      <c r="K7"/>
      <c r="L7"/>
      <c r="M7"/>
      <c r="N7"/>
    </row>
    <row r="8" spans="1:14">
      <c r="A8" s="585" t="s">
        <v>104</v>
      </c>
      <c r="B8" s="734">
        <v>18451.163</v>
      </c>
      <c r="C8" s="735">
        <v>17902.267</v>
      </c>
      <c r="D8" s="751">
        <v>3.0660697888150179</v>
      </c>
      <c r="J8"/>
      <c r="K8"/>
      <c r="L8"/>
      <c r="M8"/>
      <c r="N8"/>
    </row>
    <row r="9" spans="1:14" ht="15" customHeight="1">
      <c r="A9" s="586" t="s">
        <v>105</v>
      </c>
      <c r="B9" s="736">
        <v>23508.350999999999</v>
      </c>
      <c r="C9" s="737">
        <v>23788.121999999999</v>
      </c>
      <c r="D9" s="738">
        <v>-1.1760953638963205</v>
      </c>
      <c r="F9" s="754"/>
      <c r="G9" s="754"/>
      <c r="H9" s="754"/>
      <c r="I9" s="754"/>
      <c r="J9" s="754"/>
      <c r="K9" s="359"/>
      <c r="L9"/>
      <c r="M9"/>
      <c r="N9"/>
    </row>
    <row r="10" spans="1:14" ht="15" thickBot="1">
      <c r="A10" s="701" t="s">
        <v>106</v>
      </c>
      <c r="B10" s="739">
        <v>20184.050999999999</v>
      </c>
      <c r="C10" s="740">
        <v>20557.165000000001</v>
      </c>
      <c r="D10" s="741">
        <v>-1.8150070790403317</v>
      </c>
      <c r="J10"/>
      <c r="K10"/>
      <c r="L10"/>
      <c r="M10"/>
      <c r="N10"/>
    </row>
    <row r="11" spans="1:14" ht="15" thickBot="1">
      <c r="A11" s="744" t="s">
        <v>217</v>
      </c>
      <c r="B11" s="745">
        <v>17949.63</v>
      </c>
      <c r="C11" s="746">
        <v>17785.88</v>
      </c>
      <c r="D11" s="733">
        <v>0.92067415275488196</v>
      </c>
      <c r="J11"/>
      <c r="K11"/>
      <c r="L11"/>
      <c r="M11"/>
      <c r="N11"/>
    </row>
    <row r="12" spans="1:14" ht="13.5" customHeight="1">
      <c r="A12" s="585" t="s">
        <v>104</v>
      </c>
      <c r="B12" s="742">
        <v>14160.45</v>
      </c>
      <c r="C12" s="743">
        <v>14050.73</v>
      </c>
      <c r="D12" s="751">
        <v>0.78088469424721108</v>
      </c>
      <c r="J12"/>
      <c r="K12"/>
      <c r="L12"/>
      <c r="M12"/>
      <c r="N12"/>
    </row>
    <row r="13" spans="1:14" ht="14.25" customHeight="1">
      <c r="A13" s="586" t="s">
        <v>105</v>
      </c>
      <c r="B13" s="736" t="s">
        <v>509</v>
      </c>
      <c r="C13" s="737" t="s">
        <v>509</v>
      </c>
      <c r="D13" s="752" t="s">
        <v>72</v>
      </c>
      <c r="F13" s="479"/>
      <c r="J13"/>
      <c r="K13"/>
      <c r="L13"/>
      <c r="M13"/>
      <c r="N13"/>
    </row>
    <row r="14" spans="1:14" ht="16.5" customHeight="1" thickBot="1">
      <c r="A14" s="683" t="s">
        <v>106</v>
      </c>
      <c r="B14" s="960" t="s">
        <v>509</v>
      </c>
      <c r="C14" s="961" t="s">
        <v>509</v>
      </c>
      <c r="D14" s="962" t="s">
        <v>72</v>
      </c>
      <c r="G14"/>
      <c r="H14"/>
      <c r="I14"/>
      <c r="J14"/>
      <c r="K14"/>
      <c r="L14"/>
      <c r="M14"/>
      <c r="N14"/>
    </row>
    <row r="15" spans="1:14">
      <c r="A15" s="460" t="s">
        <v>511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I-V_2024</vt:lpstr>
      <vt:lpstr>Eksport_I-V_2024</vt:lpstr>
      <vt:lpstr>Import_I-V_2024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2024-08-19T05:17:43Z</dcterms:modified>
</cp:coreProperties>
</file>