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KO i KOMISJE/2025- GR/"/>
    </mc:Choice>
  </mc:AlternateContent>
  <xr:revisionPtr revIDLastSave="0" documentId="13_ncr:1_{65F9C943-D8CC-42CE-A266-95F94D154198}" xr6:coauthVersionLast="47" xr6:coauthVersionMax="47" xr10:uidLastSave="{00000000-0000-0000-0000-000000000000}"/>
  <bookViews>
    <workbookView xWindow="-110" yWindow="-110" windowWidth="19420" windowHeight="11500" tabRatio="599" firstSheet="3" activeTab="3" xr2:uid="{00000000-000D-0000-FFFF-FFFF00000000}"/>
  </bookViews>
  <sheets>
    <sheet name="ZBIORCZO" sheetId="3" state="hidden" r:id="rId1"/>
    <sheet name="RIO" sheetId="1" state="hidden" r:id="rId2"/>
    <sheet name="Międzyresort." sheetId="2" state="hidden" r:id="rId3"/>
    <sheet name="PORÓWN" sheetId="6" r:id="rId4"/>
  </sheets>
  <definedNames>
    <definedName name="_xlnm._FilterDatabase" localSheetId="1" hidden="1">RIO!$A$2:$C$37</definedName>
    <definedName name="_xlnm.Print_Area" localSheetId="2">Międzyresort.!$A$1:$J$37</definedName>
    <definedName name="_xlnm.Print_Area" localSheetId="3">PORÓWN!$A$1:$I$37</definedName>
    <definedName name="_xlnm.Print_Area" localSheetId="1">RIO!$A$1:$U$37</definedName>
    <definedName name="_xlnm.Print_Area" localSheetId="0">ZBIORCZO!$A$1:$F$39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1" l="1"/>
  <c r="I17" i="2"/>
  <c r="L17" i="1" l="1"/>
  <c r="K4" i="1" l="1"/>
  <c r="H4" i="1" l="1"/>
  <c r="H3" i="1"/>
  <c r="F4" i="1" l="1"/>
  <c r="M17" i="1"/>
  <c r="O4" i="1"/>
  <c r="R4" i="1"/>
  <c r="H4" i="2"/>
  <c r="L4" i="1"/>
  <c r="T17" i="1"/>
  <c r="T4" i="1"/>
  <c r="G4" i="1"/>
  <c r="J4" i="1"/>
  <c r="J3" i="1"/>
  <c r="S32" i="1" l="1"/>
  <c r="F4" i="2"/>
  <c r="F32" i="1" l="1"/>
  <c r="O32" i="1"/>
  <c r="G8" i="1" l="1"/>
  <c r="E25" i="2" l="1"/>
  <c r="N32" i="1" l="1"/>
  <c r="M32" i="1" l="1"/>
  <c r="G17" i="2" l="1"/>
  <c r="F32" i="2" l="1"/>
  <c r="G32" i="2"/>
  <c r="H32" i="2"/>
  <c r="I32" i="2"/>
  <c r="F25" i="2"/>
  <c r="G25" i="2"/>
  <c r="H25" i="2"/>
  <c r="I25" i="2"/>
  <c r="F17" i="2"/>
  <c r="H17" i="2"/>
  <c r="F8" i="2"/>
  <c r="G8" i="2"/>
  <c r="H8" i="2"/>
  <c r="I8" i="2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F8" i="1"/>
  <c r="H8" i="1"/>
  <c r="I8" i="1"/>
  <c r="J8" i="1"/>
  <c r="K8" i="1"/>
  <c r="L8" i="1"/>
  <c r="M8" i="1"/>
  <c r="N8" i="1"/>
  <c r="O8" i="1"/>
  <c r="P8" i="1"/>
  <c r="Q8" i="1"/>
  <c r="R8" i="1"/>
  <c r="S8" i="1"/>
  <c r="F17" i="1"/>
  <c r="G17" i="1"/>
  <c r="H17" i="1"/>
  <c r="I17" i="1"/>
  <c r="J17" i="1"/>
  <c r="K17" i="1"/>
  <c r="N17" i="1"/>
  <c r="O17" i="1"/>
  <c r="P17" i="1"/>
  <c r="Q17" i="1"/>
  <c r="R17" i="1"/>
  <c r="S17" i="1"/>
  <c r="E32" i="2" l="1"/>
  <c r="E17" i="2" l="1"/>
  <c r="J32" i="1" l="1"/>
  <c r="G32" i="1" l="1"/>
  <c r="H32" i="1"/>
  <c r="I32" i="1"/>
  <c r="L32" i="1" l="1"/>
  <c r="Q32" i="1" l="1"/>
  <c r="R32" i="1"/>
  <c r="T32" i="1"/>
  <c r="K32" i="1" l="1"/>
  <c r="P32" i="1"/>
  <c r="J6" i="2" l="1"/>
  <c r="E6" i="3" s="1"/>
  <c r="U6" i="1"/>
  <c r="D6" i="3" s="1"/>
  <c r="U4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U7" i="1"/>
  <c r="U14" i="1"/>
  <c r="D14" i="3" s="1"/>
  <c r="U31" i="1"/>
  <c r="D31" i="3" s="1"/>
  <c r="U16" i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E8" i="1"/>
  <c r="J5" i="2"/>
  <c r="J15" i="2"/>
  <c r="E15" i="3" s="1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J33" i="2"/>
  <c r="E33" i="3" s="1"/>
  <c r="J34" i="2"/>
  <c r="E34" i="3" s="1"/>
  <c r="J35" i="2"/>
  <c r="E35" i="3" s="1"/>
  <c r="J36" i="2"/>
  <c r="E36" i="3" s="1"/>
  <c r="J37" i="2"/>
  <c r="E37" i="3" s="1"/>
  <c r="U5" i="1"/>
  <c r="U15" i="1"/>
  <c r="D15" i="3" s="1"/>
  <c r="E17" i="1"/>
  <c r="U24" i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D5" i="3" l="1"/>
  <c r="D24" i="3"/>
  <c r="F24" i="3" s="1"/>
  <c r="I24" i="6" s="1"/>
  <c r="D16" i="3"/>
  <c r="F16" i="3" s="1"/>
  <c r="E5" i="3"/>
  <c r="F30" i="3"/>
  <c r="I30" i="6" s="1"/>
  <c r="F28" i="3"/>
  <c r="I28" i="6" s="1"/>
  <c r="F19" i="3"/>
  <c r="F36" i="3"/>
  <c r="I36" i="6" s="1"/>
  <c r="J25" i="2"/>
  <c r="F26" i="3"/>
  <c r="I26" i="6" s="1"/>
  <c r="F35" i="3"/>
  <c r="I35" i="6" s="1"/>
  <c r="J32" i="2"/>
  <c r="E32" i="3" s="1"/>
  <c r="F10" i="3"/>
  <c r="F9" i="3"/>
  <c r="U32" i="1"/>
  <c r="D32" i="3" s="1"/>
  <c r="F18" i="3"/>
  <c r="F13" i="3"/>
  <c r="F12" i="3"/>
  <c r="F11" i="3"/>
  <c r="U17" i="1"/>
  <c r="U8" i="1"/>
  <c r="D8" i="3" s="1"/>
  <c r="D7" i="3"/>
  <c r="F7" i="3" s="1"/>
  <c r="F34" i="3"/>
  <c r="I34" i="6" s="1"/>
  <c r="F33" i="3"/>
  <c r="I33" i="6" s="1"/>
  <c r="J3" i="2"/>
  <c r="J4" i="2"/>
  <c r="F37" i="3"/>
  <c r="I37" i="6" s="1"/>
  <c r="F31" i="3"/>
  <c r="I31" i="6" s="1"/>
  <c r="F29" i="3"/>
  <c r="I29" i="6" s="1"/>
  <c r="F27" i="3"/>
  <c r="I27" i="6" s="1"/>
  <c r="J17" i="2"/>
  <c r="E17" i="3" s="1"/>
  <c r="F15" i="3"/>
  <c r="I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F5" i="3" l="1"/>
  <c r="I5" i="6" s="1"/>
  <c r="D17" i="3"/>
  <c r="F17" i="3" s="1"/>
  <c r="I17" i="6" s="1"/>
  <c r="E25" i="3"/>
  <c r="I23" i="6"/>
  <c r="I21" i="6"/>
  <c r="I22" i="6"/>
  <c r="I18" i="6"/>
  <c r="I20" i="6"/>
  <c r="I19" i="6"/>
  <c r="I14" i="6"/>
  <c r="I16" i="6"/>
  <c r="I11" i="6"/>
  <c r="I13" i="6"/>
  <c r="I10" i="6"/>
  <c r="I12" i="6"/>
  <c r="I9" i="6"/>
  <c r="I6" i="6"/>
  <c r="I7" i="6"/>
  <c r="F32" i="3"/>
  <c r="I32" i="6" s="1"/>
  <c r="F8" i="3"/>
  <c r="I8" i="6" s="1"/>
  <c r="E3" i="3"/>
  <c r="E4" i="3"/>
  <c r="F4" i="3" s="1"/>
  <c r="I4" i="6" s="1"/>
  <c r="D3" i="3"/>
  <c r="D25" i="3"/>
  <c r="F25" i="3" l="1"/>
  <c r="I25" i="6" s="1"/>
  <c r="F3" i="3"/>
  <c r="I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Zych Magdalena</author>
  </authors>
  <commentList>
    <comment ref="B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  <comment ref="B3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prowadzone są czynności sprawdzające, ale nie wszczęto (ani nie wydano post. o odmowie)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Zych Magdalena</author>
  </authors>
  <commentList>
    <comment ref="B3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<sst xmlns="http://schemas.openxmlformats.org/spreadsheetml/2006/main" count="257" uniqueCount="95">
  <si>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</si>
  <si>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</si>
  <si>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</si>
  <si>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</si>
  <si>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</si>
  <si>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</si>
  <si>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</si>
  <si>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</si>
  <si>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</si>
  <si>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</si>
  <si>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</si>
  <si>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</si>
  <si>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</si>
  <si>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</si>
  <si>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</si>
  <si>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</si>
  <si>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</si>
  <si>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</si>
  <si>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</si>
  <si>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</si>
  <si>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</si>
  <si>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</si>
  <si>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</si>
  <si>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</si>
  <si>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</si>
  <si>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</si>
  <si>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</si>
  <si>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</si>
  <si>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</si>
  <si>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</si>
  <si>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</si>
  <si>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</si>
  <si>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</si>
  <si>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</si>
  <si>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</si>
  <si>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</si>
  <si>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</si>
  <si>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</si>
  <si>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</si>
  <si>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</si>
  <si>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</si>
  <si>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</si>
  <si>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</si>
  <si>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</si>
  <si>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</si>
  <si>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</si>
  <si>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</si>
  <si>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</si>
  <si>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</si>
  <si>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</si>
  <si>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</si>
  <si>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</si>
  <si>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</si>
  <si>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</si>
  <si>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</si>
  <si>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d) brak znamion naruszenia dfp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</si>
  <si>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</si>
  <si>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</si>
  <si>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</si>
  <si>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</si>
  <si>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</si>
  <si>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</si>
  <si>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</si>
  <si>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</si>
  <si>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</si>
  <si>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</si>
  <si>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</si>
  <si>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</si>
  <si>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</si>
  <si>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</si>
  <si>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</si>
  <si>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 xml:space="preserve">Ministrze Spraw Wewnętrznych 
i Administracji </t>
  </si>
  <si>
    <t>Liczba obwinionych objętych rozstrzygnięciami zaskarżonymi przez rzecznika dfp</t>
  </si>
  <si>
    <t>Liczba postępowań wyjaśniających niezakończonych na koniec roku, w tym:</t>
  </si>
  <si>
    <t>a) wszczętych w okresie sprawozdawczym 
i pozostających w rozpoznaniu u rzecznika dfp</t>
  </si>
  <si>
    <t>Liczba zawiadomień oczekujących na rozpoznanie 
według stanu na początek roku</t>
  </si>
  <si>
    <t>Liczba osób objętych postanowieniami o wszczęciu postępowania wyjaśniającego, które oczekują na rozstrzygnięcie 
według stanu na początek roku</t>
  </si>
  <si>
    <t>Liczba postanowień o wszczęciu postępowania wyjaśniającego, 
oczekujących na rozstrzygnięcie według stanu na początek roku</t>
  </si>
  <si>
    <t>Liczba osób objętych postanowieniami rzecznika dfp. 
o umorzeniu postępowania wyjaśniającego, w tym ze względu na:</t>
  </si>
  <si>
    <t>Liczba obwinionych objętych wnioskami o ukaranie 
wniesionymi przez rzecznika dfp.</t>
  </si>
  <si>
    <t>c) wszczętych w okresie sprawozdawczym i zakończonych postanowieniem 
o umorzeniu postępowania wyjaśniającego zaskarżonym 
do Głównego Rzecznika, 
i pozostających na koniec roku w rozpoznaniu u Głównego Rzecznika 
lub rzecznika dfp</t>
  </si>
  <si>
    <t>Liczba postanowień rzecznika dfp. o odmowie wszczęcia 
postępowania wyjaśniającego</t>
  </si>
  <si>
    <t>Liczba rozstrzygnięć rzecznika dfp. o odmowie wszczęcia postępowania wyjaśniającego, w tym ze względu na:</t>
  </si>
  <si>
    <t>Liczba otrzymanych zawiadomień o naruszeniu dyscypliny finansów publicznych (dfp) w roku sprawozdawczym</t>
  </si>
  <si>
    <t>Liczba osób objętych postanowieniami rzecznika dfp. o umorzeniu postępowania wyjaśniającego, w tym ze względu na:</t>
  </si>
  <si>
    <t>Liczba obwinionych objętych wnioskami o ukaranie wniesionymi przez rzecznika dfp</t>
  </si>
  <si>
    <t>Liczba obwinionych, wobec których zapadły rozstrzygnięcia w sprawach, w których rzecznik dfp. pełnił funkcję oskarżyciela, z tego:</t>
  </si>
  <si>
    <t>Poz. 15 (liczba obwinionych, wobec których zapadły rozstrzygnięcia)  w sprawozdaniu rzecznika nie jest równa poz. 7 w sprawozdaniu komisji, ponieważ:</t>
  </si>
  <si>
    <t>Inne są wytyczne (metodologia) do przygotowania sprawozdania komisji i rzecznika:
W sprawozdaniu komisji:
- do orzeczeń o uniewinnieniu zalicza się tylko takie orzeczenie, którym komisja orzekająca uniewinniła obwinionego od wszystkich zarzucanych mu naruszeń dyscypliny finansów publicznych (czynów) bądź uniewinniła od jednego zarzutu, a w przypadku pozostałych zarzutów, o ile były postawione obwinionemu, postanowiła o ich umorzeniu;
- do rozstrzygnięć o umorzeniu postępowania zalicza się tylko takie rozstrzygnięcie, którym komisja orzekająca umorzyła postępowanie w sprawie wszystkich naruszeń dyscypliny finansów publicznych (czynów) zarzucanych obwinionemu, niezależnie od przesłanek umorzenia.
Do sprawozdania rzecznika nie ma takich zaleceń, więc każdy rzecznik sam ustala metodologię.</t>
  </si>
  <si>
    <t>Poz. 7 ze sprawozdania komisji nie uwzględnia rozstrzygnięć o umorzeniu (a poz. 15 w sprawozdaniu rzecznika - tak);</t>
  </si>
  <si>
    <t>Załącznik 1. Zbiorcze sprawozdanie z działalności rzeczników dyscypliny finansów publicznych 
właściwych w sprawach rozpatrywanych przez regionalne i "międzyresortowe" komisje orzekające w 2025 roku</t>
  </si>
  <si>
    <t>Załąznik 2. Zbiorcze sprawozdanie z działalności rzeczników dyscypliny finansów publicznych 
właściwych w sprawach rozpatrywanych przez regionalne komisje orzekające w 2025 roku</t>
  </si>
  <si>
    <t>Załącznik 3. Zbiorcze sprawozdanie z działalności rzeczników  dyscypliny finansów publicznych 
właściwych w sprawach rozpartywanych przez "międzyresortowe" komisje orzekające w 2025 roku</t>
  </si>
  <si>
    <t>Załącznik 4. Zbiorcze sprawozdanie z działalności rzeczników dyscypliny finansów publicznych w latach 2022 - 2025</t>
  </si>
  <si>
    <r>
      <rPr>
        <b/>
        <sz val="12"/>
        <rFont val="Calibri"/>
        <family val="2"/>
        <charset val="238"/>
        <scheme val="minor"/>
      </rPr>
      <t xml:space="preserve">Poz. 2 liczba obwnionych we wnioskach </t>
    </r>
    <r>
      <rPr>
        <sz val="12"/>
        <rFont val="Calibri"/>
        <family val="2"/>
        <charset val="238"/>
        <scheme val="minor"/>
      </rPr>
      <t>o ukaranie w KO może być mniejsza niż u</t>
    </r>
    <r>
      <rPr>
        <b/>
        <sz val="12"/>
        <rFont val="Calibri"/>
        <family val="2"/>
        <charset val="238"/>
        <scheme val="minor"/>
      </rPr>
      <t xml:space="preserve"> rzecznika (poz. 12)</t>
    </r>
    <r>
      <rPr>
        <sz val="12"/>
        <rFont val="Calibri"/>
        <family val="2"/>
        <charset val="238"/>
        <scheme val="minor"/>
      </rPr>
      <t>, ponieważ w spr KO uwzględnia się tylko wnioski, w sprawach w których przewodniczący wydał zarządzenie o doręczeniu kopii wniosku obwinionemu.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</si>
</sst>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1" fontId="9" fillId="0" borderId="13" xfId="0" applyNumberFormat="1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" fontId="9" fillId="0" borderId="4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vertical="center" wrapText="1"/>
    </xf>
    <xf numFmtId="165" fontId="15" fillId="2" borderId="1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Border="1" applyAlignment="1">
      <alignment vertical="center" wrapText="1"/>
    </xf>
    <xf numFmtId="165" fontId="13" fillId="0" borderId="7" xfId="1" applyNumberFormat="1" applyFont="1" applyBorder="1" applyAlignment="1">
      <alignment horizontal="center" vertical="center" wrapText="1"/>
    </xf>
    <xf numFmtId="165" fontId="15" fillId="2" borderId="7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Border="1" applyAlignment="1">
      <alignment vertical="center" wrapText="1"/>
    </xf>
    <xf numFmtId="165" fontId="13" fillId="0" borderId="5" xfId="1" applyNumberFormat="1" applyFont="1" applyBorder="1" applyAlignment="1">
      <alignment vertical="center" wrapText="1"/>
    </xf>
    <xf numFmtId="165" fontId="13" fillId="0" borderId="10" xfId="1" applyNumberFormat="1" applyFont="1" applyBorder="1" applyAlignment="1">
      <alignment horizontal="center" vertical="center" wrapText="1"/>
    </xf>
    <xf numFmtId="165" fontId="15" fillId="2" borderId="10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Border="1" applyAlignment="1">
      <alignment horizontal="center" vertical="center" wrapText="1"/>
    </xf>
    <xf numFmtId="165" fontId="15" fillId="2" borderId="5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Border="1" applyAlignment="1">
      <alignment horizontal="center" vertical="center" wrapText="1"/>
    </xf>
    <xf numFmtId="165" fontId="15" fillId="2" borderId="6" xfId="1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left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" fontId="9" fillId="0" borderId="0" xfId="0" applyNumberFormat="1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14" fillId="0" borderId="0" xfId="0" applyNumberFormat="1" applyFont="1" applyBorder="1" applyAlignment="1">
      <alignment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" fontId="17" fillId="0" borderId="11" xfId="0" applyNumberFormat="1" applyFont="1" applyBorder="1" applyAlignment="1">
      <alignment horizontal="left" vertical="center" wrapText="1"/>
    </xf>
    <xf numFmtId="1" fontId="8" fillId="0" borderId="12" xfId="0" applyNumberFormat="1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9" xfId="0" applyNumberFormat="1" applyFont="1" applyBorder="1" applyAlignment="1">
      <alignment horizontal="left" vertical="center" wrapText="1"/>
    </xf>
    <xf numFmtId="1" fontId="8" fillId="0" borderId="14" xfId="0" applyNumberFormat="1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FEF6F0"/>
      <color rgb="FFFEEFE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indexed="47"/>
    <pageSetUpPr fitToPage="1"/>
  </sheetPr>
  <dimension ref="A1:J43"/>
  <sheetViews>
    <sheetView zoomScale="80" zoomScaleNormal="80" workbookViewId="0">
      <pane xSplit="3" ySplit="2" topLeftCell="D3" activePane="bottomRight" state="frozen"/>
      <selection activeCell="K6" sqref="K6"/>
      <selection pane="topRight" activeCell="K6" sqref="K6"/>
      <selection pane="bottomLeft" activeCell="K6" sqref="K6"/>
      <selection pane="bottomRight" activeCell="H5" sqref="H5"/>
    </sheetView>
  </sheetViews>
  <sheetFormatPr defaultColWidth="50.54296875" defaultRowHeight="15.5" x14ac:dyDescent="0.25"/>
  <cols>
    <col min="1" max="1" width="4" style="22" customWidth="1"/>
    <col min="2" max="2" width="72.54296875" style="8" customWidth="1"/>
    <col min="3" max="3" width="11.453125" style="87" customWidth="1"/>
    <col min="4" max="4" width="23.81640625" style="1" customWidth="1"/>
    <col min="5" max="5" width="25.54296875" style="1" customWidth="1"/>
    <col min="6" max="6" width="25.54296875" style="10" customWidth="1"/>
    <col min="7" max="7" width="4.54296875" style="1" customWidth="1"/>
    <col min="8" max="8" width="12.54296875" style="1" customWidth="1"/>
    <col min="9" max="9" width="8.54296875" style="1" customWidth="1"/>
    <col min="10" max="10" width="4" style="1" customWidth="1"/>
    <col min="11" max="11" width="9.453125" style="1" customWidth="1"/>
    <col min="12" max="12" width="8.453125" style="1" customWidth="1"/>
    <col min="13" max="13" width="5.1796875" style="1" customWidth="1"/>
    <col min="14" max="14" width="8.453125" style="1" customWidth="1"/>
    <col min="15" max="15" width="7.453125" style="1" customWidth="1"/>
    <col min="16" max="16" width="6" style="1" customWidth="1"/>
    <col min="17" max="17" width="11.453125" style="1" customWidth="1"/>
    <col min="18" max="18" width="9.81640625" style="1" customWidth="1"/>
    <col min="19" max="19" width="13.453125" style="1" customWidth="1"/>
    <col min="20" max="16384" width="50.54296875" style="1"/>
  </cols>
  <sheetData>
    <row r="1" spans="1:8" ht="62.5" customHeight="1" x14ac:dyDescent="0.25">
      <c r="A1" s="127" t="s">
        <v>90</v>
      </c>
      <c r="B1" s="127"/>
      <c r="C1" s="127"/>
      <c r="D1" s="127"/>
      <c r="E1" s="127"/>
      <c r="F1" s="127"/>
    </row>
    <row r="2" spans="1:8" ht="89.5" customHeight="1" x14ac:dyDescent="0.25">
      <c r="A2" s="80" t="s">
        <v>64</v>
      </c>
      <c r="B2" s="80" t="s">
        <v>51</v>
      </c>
      <c r="C2" s="84"/>
      <c r="D2" s="29" t="s">
        <v>53</v>
      </c>
      <c r="E2" s="29" t="s">
        <v>68</v>
      </c>
      <c r="F2" s="29" t="s">
        <v>16</v>
      </c>
    </row>
    <row r="3" spans="1:8" ht="45.65" customHeight="1" x14ac:dyDescent="0.25">
      <c r="A3" s="6">
        <v>1</v>
      </c>
      <c r="B3" s="75" t="s">
        <v>75</v>
      </c>
      <c r="C3" s="7" t="s">
        <v>25</v>
      </c>
      <c r="D3" s="30">
        <f>RIO!U3</f>
        <v>267</v>
      </c>
      <c r="E3" s="15">
        <f>Międzyresort.!J3</f>
        <v>112</v>
      </c>
      <c r="F3" s="31">
        <f t="shared" ref="F3:F37" si="0">SUM(D3:E3)</f>
        <v>379</v>
      </c>
    </row>
    <row r="4" spans="1:8" ht="45.65" customHeight="1" x14ac:dyDescent="0.25">
      <c r="A4" s="6">
        <v>2</v>
      </c>
      <c r="B4" s="75" t="s">
        <v>77</v>
      </c>
      <c r="C4" s="86" t="s">
        <v>27</v>
      </c>
      <c r="D4" s="30">
        <f>RIO!U4</f>
        <v>144</v>
      </c>
      <c r="E4" s="15">
        <f>Międzyresort.!J4</f>
        <v>122</v>
      </c>
      <c r="F4" s="31">
        <f t="shared" si="0"/>
        <v>266</v>
      </c>
    </row>
    <row r="5" spans="1:8" ht="56.15" customHeight="1" x14ac:dyDescent="0.25">
      <c r="A5" s="6">
        <v>3</v>
      </c>
      <c r="B5" s="75" t="s">
        <v>76</v>
      </c>
      <c r="C5" s="86" t="s">
        <v>17</v>
      </c>
      <c r="D5" s="30">
        <f>RIO!U5</f>
        <v>156</v>
      </c>
      <c r="E5" s="15">
        <f>Międzyresort.!J5</f>
        <v>144</v>
      </c>
      <c r="F5" s="31">
        <f t="shared" si="0"/>
        <v>300</v>
      </c>
    </row>
    <row r="6" spans="1:8" ht="45.65" customHeight="1" x14ac:dyDescent="0.25">
      <c r="A6" s="6">
        <v>4</v>
      </c>
      <c r="B6" s="75" t="s">
        <v>29</v>
      </c>
      <c r="C6" s="7" t="s">
        <v>25</v>
      </c>
      <c r="D6" s="30">
        <f>RIO!U6</f>
        <v>1183</v>
      </c>
      <c r="E6" s="15">
        <f>Międzyresort.!J6</f>
        <v>565</v>
      </c>
      <c r="F6" s="31">
        <f t="shared" si="0"/>
        <v>1748</v>
      </c>
      <c r="H6" s="12"/>
    </row>
    <row r="7" spans="1:8" ht="45.65" customHeight="1" x14ac:dyDescent="0.25">
      <c r="A7" s="6">
        <v>5</v>
      </c>
      <c r="B7" s="76" t="s">
        <v>81</v>
      </c>
      <c r="C7" s="7" t="s">
        <v>27</v>
      </c>
      <c r="D7" s="30">
        <f>RIO!U7</f>
        <v>537</v>
      </c>
      <c r="E7" s="32">
        <f>Międzyresort.!J7</f>
        <v>221</v>
      </c>
      <c r="F7" s="33">
        <f t="shared" si="0"/>
        <v>758</v>
      </c>
      <c r="H7" s="34"/>
    </row>
    <row r="8" spans="1:8" ht="45.65" customHeight="1" x14ac:dyDescent="0.25">
      <c r="A8" s="47">
        <v>6</v>
      </c>
      <c r="B8" s="75" t="s">
        <v>82</v>
      </c>
      <c r="C8" s="128" t="s">
        <v>31</v>
      </c>
      <c r="D8" s="14">
        <f>RIO!U8</f>
        <v>583</v>
      </c>
      <c r="E8" s="14">
        <f>Międzyresort.!J8</f>
        <v>234</v>
      </c>
      <c r="F8" s="35">
        <f t="shared" si="0"/>
        <v>817</v>
      </c>
      <c r="H8" s="12"/>
    </row>
    <row r="9" spans="1:8" ht="18.5" x14ac:dyDescent="0.25">
      <c r="A9" s="48"/>
      <c r="B9" s="77" t="s">
        <v>18</v>
      </c>
      <c r="C9" s="128"/>
      <c r="D9" s="36">
        <f>RIO!U9</f>
        <v>356</v>
      </c>
      <c r="E9" s="37">
        <f>Międzyresort.!J9</f>
        <v>103</v>
      </c>
      <c r="F9" s="38">
        <f t="shared" si="0"/>
        <v>459</v>
      </c>
    </row>
    <row r="10" spans="1:8" ht="18.5" x14ac:dyDescent="0.25">
      <c r="A10" s="48"/>
      <c r="B10" s="77" t="s">
        <v>19</v>
      </c>
      <c r="C10" s="128"/>
      <c r="D10" s="39">
        <f>RIO!U10</f>
        <v>0</v>
      </c>
      <c r="E10" s="37">
        <f>Międzyresort.!J10</f>
        <v>0</v>
      </c>
      <c r="F10" s="38">
        <f t="shared" si="0"/>
        <v>0</v>
      </c>
    </row>
    <row r="11" spans="1:8" ht="18.5" x14ac:dyDescent="0.25">
      <c r="A11" s="48"/>
      <c r="B11" s="77" t="s">
        <v>20</v>
      </c>
      <c r="C11" s="128"/>
      <c r="D11" s="39">
        <f>RIO!U11</f>
        <v>47</v>
      </c>
      <c r="E11" s="37">
        <f>Międzyresort.!J11</f>
        <v>20</v>
      </c>
      <c r="F11" s="38">
        <f t="shared" si="0"/>
        <v>67</v>
      </c>
    </row>
    <row r="12" spans="1:8" ht="18.5" x14ac:dyDescent="0.25">
      <c r="A12" s="48"/>
      <c r="B12" s="77" t="s">
        <v>21</v>
      </c>
      <c r="C12" s="128"/>
      <c r="D12" s="39">
        <f>RIO!U12</f>
        <v>148</v>
      </c>
      <c r="E12" s="37">
        <f>Międzyresort.!J12</f>
        <v>81</v>
      </c>
      <c r="F12" s="38">
        <f t="shared" si="0"/>
        <v>229</v>
      </c>
    </row>
    <row r="13" spans="1:8" ht="18.5" x14ac:dyDescent="0.25">
      <c r="A13" s="49"/>
      <c r="B13" s="78" t="s">
        <v>22</v>
      </c>
      <c r="C13" s="128"/>
      <c r="D13" s="40">
        <f>RIO!U13</f>
        <v>32</v>
      </c>
      <c r="E13" s="41">
        <f>Międzyresort.!J13</f>
        <v>30</v>
      </c>
      <c r="F13" s="42">
        <f t="shared" si="0"/>
        <v>62</v>
      </c>
    </row>
    <row r="14" spans="1:8" ht="45.65" customHeight="1" x14ac:dyDescent="0.25">
      <c r="A14" s="6">
        <v>7</v>
      </c>
      <c r="B14" s="78" t="s">
        <v>32</v>
      </c>
      <c r="C14" s="7" t="s">
        <v>27</v>
      </c>
      <c r="D14" s="30">
        <f>RIO!U14</f>
        <v>853</v>
      </c>
      <c r="E14" s="43">
        <f>Międzyresort.!J14</f>
        <v>462</v>
      </c>
      <c r="F14" s="44">
        <f t="shared" si="0"/>
        <v>1315</v>
      </c>
    </row>
    <row r="15" spans="1:8" ht="45.65" customHeight="1" x14ac:dyDescent="0.25">
      <c r="A15" s="6">
        <v>8</v>
      </c>
      <c r="B15" s="75" t="s">
        <v>33</v>
      </c>
      <c r="C15" s="86" t="s">
        <v>17</v>
      </c>
      <c r="D15" s="30">
        <f>RIO!U15</f>
        <v>923</v>
      </c>
      <c r="E15" s="15">
        <f>Międzyresort.!J15</f>
        <v>555</v>
      </c>
      <c r="F15" s="31">
        <f t="shared" si="0"/>
        <v>1478</v>
      </c>
    </row>
    <row r="16" spans="1:8" ht="45.65" customHeight="1" x14ac:dyDescent="0.25">
      <c r="A16" s="6">
        <v>9</v>
      </c>
      <c r="B16" s="76" t="s">
        <v>34</v>
      </c>
      <c r="C16" s="7" t="s">
        <v>27</v>
      </c>
      <c r="D16" s="30">
        <f>RIO!U16</f>
        <v>168</v>
      </c>
      <c r="E16" s="32">
        <f>Międzyresort.!J16</f>
        <v>90</v>
      </c>
      <c r="F16" s="33">
        <f t="shared" si="0"/>
        <v>258</v>
      </c>
    </row>
    <row r="17" spans="1:6" ht="45.65" customHeight="1" x14ac:dyDescent="0.25">
      <c r="A17" s="53">
        <v>10</v>
      </c>
      <c r="B17" s="75" t="s">
        <v>78</v>
      </c>
      <c r="C17" s="128" t="s">
        <v>17</v>
      </c>
      <c r="D17" s="14">
        <f>RIO!U17</f>
        <v>183</v>
      </c>
      <c r="E17" s="14">
        <f>Międzyresort.!J17</f>
        <v>108</v>
      </c>
      <c r="F17" s="35">
        <f t="shared" si="0"/>
        <v>291</v>
      </c>
    </row>
    <row r="18" spans="1:6" ht="18.5" x14ac:dyDescent="0.25">
      <c r="A18" s="54"/>
      <c r="B18" s="77" t="s">
        <v>18</v>
      </c>
      <c r="C18" s="128"/>
      <c r="D18" s="45">
        <f>RIO!U18</f>
        <v>81</v>
      </c>
      <c r="E18" s="45">
        <f>Międzyresort.!J18</f>
        <v>15</v>
      </c>
      <c r="F18" s="38">
        <f t="shared" si="0"/>
        <v>96</v>
      </c>
    </row>
    <row r="19" spans="1:6" ht="18.5" x14ac:dyDescent="0.25">
      <c r="A19" s="54"/>
      <c r="B19" s="77" t="s">
        <v>19</v>
      </c>
      <c r="C19" s="128"/>
      <c r="D19" s="45">
        <f>RIO!U19</f>
        <v>0</v>
      </c>
      <c r="E19" s="45">
        <f>Międzyresort.!J19</f>
        <v>0</v>
      </c>
      <c r="F19" s="38">
        <f t="shared" si="0"/>
        <v>0</v>
      </c>
    </row>
    <row r="20" spans="1:6" ht="18.5" x14ac:dyDescent="0.25">
      <c r="A20" s="54"/>
      <c r="B20" s="77" t="s">
        <v>20</v>
      </c>
      <c r="C20" s="128"/>
      <c r="D20" s="45">
        <f>RIO!U20</f>
        <v>5</v>
      </c>
      <c r="E20" s="45">
        <f>Międzyresort.!J20</f>
        <v>2</v>
      </c>
      <c r="F20" s="38">
        <f t="shared" si="0"/>
        <v>7</v>
      </c>
    </row>
    <row r="21" spans="1:6" ht="18.5" x14ac:dyDescent="0.25">
      <c r="A21" s="54"/>
      <c r="B21" s="77" t="s">
        <v>21</v>
      </c>
      <c r="C21" s="128"/>
      <c r="D21" s="45">
        <f>RIO!U21</f>
        <v>74</v>
      </c>
      <c r="E21" s="45">
        <f>Międzyresort.!J21</f>
        <v>54</v>
      </c>
      <c r="F21" s="38">
        <f t="shared" si="0"/>
        <v>128</v>
      </c>
    </row>
    <row r="22" spans="1:6" ht="18.5" x14ac:dyDescent="0.25">
      <c r="A22" s="55"/>
      <c r="B22" s="78" t="s">
        <v>22</v>
      </c>
      <c r="C22" s="128"/>
      <c r="D22" s="43">
        <f>RIO!U22</f>
        <v>27</v>
      </c>
      <c r="E22" s="43">
        <f>Międzyresort.!J22</f>
        <v>37</v>
      </c>
      <c r="F22" s="42">
        <f t="shared" si="0"/>
        <v>64</v>
      </c>
    </row>
    <row r="23" spans="1:6" ht="26" x14ac:dyDescent="0.25">
      <c r="A23" s="6">
        <v>11</v>
      </c>
      <c r="B23" s="78" t="s">
        <v>35</v>
      </c>
      <c r="C23" s="7" t="s">
        <v>23</v>
      </c>
      <c r="D23" s="43">
        <f>RIO!U23</f>
        <v>638</v>
      </c>
      <c r="E23" s="43">
        <f>Międzyresort.!J23</f>
        <v>311</v>
      </c>
      <c r="F23" s="44">
        <f t="shared" si="0"/>
        <v>949</v>
      </c>
    </row>
    <row r="24" spans="1:6" ht="45.65" customHeight="1" x14ac:dyDescent="0.25">
      <c r="A24" s="6">
        <v>12</v>
      </c>
      <c r="B24" s="76" t="s">
        <v>79</v>
      </c>
      <c r="C24" s="86" t="s">
        <v>37</v>
      </c>
      <c r="D24" s="32">
        <f>RIO!U24</f>
        <v>782</v>
      </c>
      <c r="E24" s="32">
        <f>Międzyresort.!J24</f>
        <v>420</v>
      </c>
      <c r="F24" s="33">
        <f t="shared" si="0"/>
        <v>1202</v>
      </c>
    </row>
    <row r="25" spans="1:6" ht="18.5" x14ac:dyDescent="0.25">
      <c r="A25" s="53">
        <v>13</v>
      </c>
      <c r="B25" s="75" t="s">
        <v>73</v>
      </c>
      <c r="C25" s="128" t="s">
        <v>27</v>
      </c>
      <c r="D25" s="14">
        <f>RIO!U25</f>
        <v>163</v>
      </c>
      <c r="E25" s="14">
        <f>Międzyresort.!J25</f>
        <v>124</v>
      </c>
      <c r="F25" s="35">
        <f t="shared" si="0"/>
        <v>287</v>
      </c>
    </row>
    <row r="26" spans="1:6" ht="45.65" customHeight="1" x14ac:dyDescent="0.25">
      <c r="A26" s="54"/>
      <c r="B26" s="77" t="s">
        <v>74</v>
      </c>
      <c r="C26" s="128"/>
      <c r="D26" s="45">
        <f>RIO!U26</f>
        <v>130</v>
      </c>
      <c r="E26" s="45">
        <f>Międzyresort.!J26</f>
        <v>80</v>
      </c>
      <c r="F26" s="38">
        <f t="shared" si="0"/>
        <v>210</v>
      </c>
    </row>
    <row r="27" spans="1:6" ht="21.65" customHeight="1" x14ac:dyDescent="0.25">
      <c r="A27" s="54"/>
      <c r="B27" s="77" t="s">
        <v>39</v>
      </c>
      <c r="C27" s="128"/>
      <c r="D27" s="45">
        <f>RIO!U27</f>
        <v>2</v>
      </c>
      <c r="E27" s="45">
        <f>Międzyresort.!J27</f>
        <v>19</v>
      </c>
      <c r="F27" s="38">
        <f t="shared" si="0"/>
        <v>21</v>
      </c>
    </row>
    <row r="28" spans="1:6" ht="92.15" customHeight="1" x14ac:dyDescent="0.25">
      <c r="A28" s="54"/>
      <c r="B28" s="77" t="s">
        <v>80</v>
      </c>
      <c r="C28" s="128"/>
      <c r="D28" s="45">
        <f>RIO!U28</f>
        <v>13</v>
      </c>
      <c r="E28" s="45">
        <f>Międzyresort.!J28</f>
        <v>4</v>
      </c>
      <c r="F28" s="38">
        <f t="shared" si="0"/>
        <v>17</v>
      </c>
    </row>
    <row r="29" spans="1:6" ht="33.65" customHeight="1" x14ac:dyDescent="0.25">
      <c r="A29" s="54"/>
      <c r="B29" s="77" t="s">
        <v>41</v>
      </c>
      <c r="C29" s="128"/>
      <c r="D29" s="45">
        <f>RIO!U29</f>
        <v>18</v>
      </c>
      <c r="E29" s="45">
        <f>Międzyresort.!J29</f>
        <v>18</v>
      </c>
      <c r="F29" s="38">
        <f t="shared" si="0"/>
        <v>36</v>
      </c>
    </row>
    <row r="30" spans="1:6" ht="31" x14ac:dyDescent="0.25">
      <c r="A30" s="55"/>
      <c r="B30" s="78" t="s">
        <v>69</v>
      </c>
      <c r="C30" s="128"/>
      <c r="D30" s="43">
        <f>RIO!U30</f>
        <v>0</v>
      </c>
      <c r="E30" s="43">
        <f>Międzyresort.!J30</f>
        <v>3</v>
      </c>
      <c r="F30" s="42">
        <f t="shared" si="0"/>
        <v>3</v>
      </c>
    </row>
    <row r="31" spans="1:6" ht="55.4" customHeight="1" x14ac:dyDescent="0.25">
      <c r="A31" s="6">
        <v>14</v>
      </c>
      <c r="B31" s="77" t="s">
        <v>42</v>
      </c>
      <c r="C31" s="86" t="s">
        <v>25</v>
      </c>
      <c r="D31" s="45">
        <f>RIO!U31</f>
        <v>224</v>
      </c>
      <c r="E31" s="45">
        <f>Międzyresort.!J31</f>
        <v>100</v>
      </c>
      <c r="F31" s="46">
        <f t="shared" si="0"/>
        <v>324</v>
      </c>
    </row>
    <row r="32" spans="1:6" ht="56.15" customHeight="1" x14ac:dyDescent="0.25">
      <c r="A32" s="53">
        <v>15</v>
      </c>
      <c r="B32" s="75" t="s">
        <v>48</v>
      </c>
      <c r="C32" s="128" t="s">
        <v>37</v>
      </c>
      <c r="D32" s="14">
        <f>RIO!U32</f>
        <v>727</v>
      </c>
      <c r="E32" s="14">
        <f>Międzyresort.!J32</f>
        <v>203</v>
      </c>
      <c r="F32" s="35">
        <f t="shared" si="0"/>
        <v>930</v>
      </c>
    </row>
    <row r="33" spans="1:10" ht="18.5" x14ac:dyDescent="0.25">
      <c r="A33" s="54"/>
      <c r="B33" s="77" t="s">
        <v>43</v>
      </c>
      <c r="C33" s="128"/>
      <c r="D33" s="45">
        <f>RIO!U33</f>
        <v>98</v>
      </c>
      <c r="E33" s="45">
        <f>Międzyresort.!J33</f>
        <v>52</v>
      </c>
      <c r="F33" s="38">
        <f t="shared" si="0"/>
        <v>150</v>
      </c>
    </row>
    <row r="34" spans="1:10" ht="18.5" x14ac:dyDescent="0.25">
      <c r="A34" s="54"/>
      <c r="B34" s="77" t="s">
        <v>65</v>
      </c>
      <c r="C34" s="128"/>
      <c r="D34" s="45">
        <f>RIO!U34</f>
        <v>293</v>
      </c>
      <c r="E34" s="45">
        <f>Międzyresort.!J34</f>
        <v>51</v>
      </c>
      <c r="F34" s="38">
        <f t="shared" si="0"/>
        <v>344</v>
      </c>
    </row>
    <row r="35" spans="1:10" ht="18.5" x14ac:dyDescent="0.25">
      <c r="A35" s="54"/>
      <c r="B35" s="77" t="s">
        <v>44</v>
      </c>
      <c r="C35" s="128"/>
      <c r="D35" s="45">
        <f>RIO!U35</f>
        <v>290</v>
      </c>
      <c r="E35" s="45">
        <f>Międzyresort.!J35</f>
        <v>90</v>
      </c>
      <c r="F35" s="38">
        <f t="shared" si="0"/>
        <v>380</v>
      </c>
    </row>
    <row r="36" spans="1:10" ht="18.5" x14ac:dyDescent="0.25">
      <c r="A36" s="54"/>
      <c r="B36" s="78" t="s">
        <v>45</v>
      </c>
      <c r="C36" s="128"/>
      <c r="D36" s="43">
        <f>RIO!U36</f>
        <v>46</v>
      </c>
      <c r="E36" s="43">
        <f>Międzyresort.!J36</f>
        <v>10</v>
      </c>
      <c r="F36" s="42">
        <f t="shared" si="0"/>
        <v>56</v>
      </c>
    </row>
    <row r="37" spans="1:10" ht="45.65" customHeight="1" x14ac:dyDescent="0.25">
      <c r="A37" s="6">
        <v>16</v>
      </c>
      <c r="B37" s="78" t="s">
        <v>46</v>
      </c>
      <c r="C37" s="86" t="s">
        <v>37</v>
      </c>
      <c r="D37" s="43">
        <f>RIO!U37</f>
        <v>9</v>
      </c>
      <c r="E37" s="43">
        <f>Międzyresort.!J37</f>
        <v>4</v>
      </c>
      <c r="F37" s="44">
        <f t="shared" si="0"/>
        <v>13</v>
      </c>
    </row>
    <row r="39" spans="1:10" ht="21.4" customHeight="1" x14ac:dyDescent="0.25">
      <c r="A39" s="20"/>
      <c r="B39" s="123" t="s">
        <v>87</v>
      </c>
      <c r="C39" s="124"/>
      <c r="D39" s="124"/>
      <c r="E39" s="124"/>
      <c r="F39" s="124"/>
      <c r="G39" s="21"/>
      <c r="H39" s="21"/>
      <c r="I39" s="21"/>
      <c r="J39" s="21"/>
    </row>
    <row r="40" spans="1:10" ht="18" customHeight="1" x14ac:dyDescent="0.25">
      <c r="B40" s="125" t="s">
        <v>89</v>
      </c>
      <c r="C40" s="126"/>
      <c r="D40" s="126"/>
      <c r="E40" s="126"/>
      <c r="F40" s="126"/>
    </row>
    <row r="41" spans="1:10" ht="112.9" customHeight="1" x14ac:dyDescent="0.25">
      <c r="B41" s="125" t="s">
        <v>88</v>
      </c>
      <c r="C41" s="126"/>
      <c r="D41" s="126"/>
      <c r="E41" s="126"/>
      <c r="F41" s="126"/>
    </row>
    <row r="42" spans="1:10" ht="33.75" customHeight="1" x14ac:dyDescent="0.25">
      <c r="B42" s="125" t="s">
        <v>94</v>
      </c>
      <c r="C42" s="126"/>
      <c r="D42" s="126"/>
      <c r="E42" s="126"/>
      <c r="F42" s="126"/>
    </row>
    <row r="43" spans="1:10" x14ac:dyDescent="0.25">
      <c r="B43" s="125"/>
      <c r="C43" s="126"/>
      <c r="D43" s="126"/>
      <c r="E43" s="126"/>
      <c r="F43" s="126"/>
    </row>
  </sheetData>
  <sheetProtection selectLockedCells="1"/>
  <mergeCells count="10">
    <mergeCell ref="A1:F1"/>
    <mergeCell ref="C32:C36"/>
    <mergeCell ref="C8:C13"/>
    <mergeCell ref="C17:C22"/>
    <mergeCell ref="C25:C30"/>
    <mergeCell ref="B39:F39"/>
    <mergeCell ref="B40:F40"/>
    <mergeCell ref="B41:F41"/>
    <mergeCell ref="B42:F42"/>
    <mergeCell ref="B43:F43"/>
  </mergeCells>
  <phoneticPr fontId="0" type="noConversion"/>
  <printOptions horizontalCentered="1"/>
  <pageMargins left="0.27559055118110237" right="0.15748031496062992" top="0.43307086614173229" bottom="0.35433070866141736" header="0.15748031496062992" footer="0.19685039370078741"/>
  <pageSetup paperSize="9" scale="57" orientation="portrait" horizontalDpi="1200" verticalDpi="1200" r:id="rId1"/>
  <headerFooter alignWithMargins="0">
    <oddFooter>&amp;R&amp;"Times New Roman,Normalny"&amp;9Magdalena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V38"/>
  <sheetViews>
    <sheetView zoomScale="70" zoomScaleNormal="70" workbookViewId="0">
      <pane xSplit="4" ySplit="2" topLeftCell="E3" activePane="bottomRight" state="frozen"/>
      <selection activeCell="K6" sqref="K6"/>
      <selection pane="topRight" activeCell="K6" sqref="K6"/>
      <selection pane="bottomLeft" activeCell="K6" sqref="K6"/>
      <selection pane="bottomRight" activeCell="Z5" sqref="Z5"/>
    </sheetView>
  </sheetViews>
  <sheetFormatPr defaultColWidth="50.54296875" defaultRowHeight="15.5" x14ac:dyDescent="0.25"/>
  <cols>
    <col min="1" max="1" width="4.453125" style="1" customWidth="1"/>
    <col min="2" max="2" width="43.453125" style="8" customWidth="1"/>
    <col min="3" max="3" width="11.453125" style="87" customWidth="1"/>
    <col min="4" max="4" width="6.453125" style="9" hidden="1" customWidth="1"/>
    <col min="5" max="5" width="9.453125" style="1" customWidth="1"/>
    <col min="6" max="6" width="10.54296875" style="1" customWidth="1"/>
    <col min="7" max="7" width="8.453125" style="1" customWidth="1"/>
    <col min="8" max="8" width="9.54296875" style="1" customWidth="1"/>
    <col min="9" max="9" width="6.81640625" style="1" customWidth="1"/>
    <col min="10" max="10" width="8.453125" style="1" customWidth="1"/>
    <col min="11" max="11" width="6.81640625" style="1" customWidth="1"/>
    <col min="12" max="12" width="6.54296875" style="1" customWidth="1"/>
    <col min="13" max="13" width="8.453125" style="1" customWidth="1"/>
    <col min="14" max="14" width="7.1796875" style="1" customWidth="1"/>
    <col min="15" max="15" width="8.453125" style="1" customWidth="1"/>
    <col min="16" max="17" width="9.1796875" style="1" customWidth="1"/>
    <col min="18" max="18" width="10.54296875" style="1" customWidth="1"/>
    <col min="19" max="19" width="9.453125" style="1" customWidth="1"/>
    <col min="20" max="20" width="8.453125" style="1" customWidth="1"/>
    <col min="21" max="21" width="8.81640625" style="10" customWidth="1"/>
    <col min="22" max="22" width="3.54296875" style="1" customWidth="1"/>
    <col min="23" max="23" width="8.54296875" style="1" customWidth="1"/>
    <col min="24" max="24" width="4.81640625" style="1" customWidth="1"/>
    <col min="25" max="25" width="9.453125" style="1" customWidth="1"/>
    <col min="26" max="26" width="8.453125" style="1" customWidth="1"/>
    <col min="27" max="27" width="5.1796875" style="1" customWidth="1"/>
    <col min="28" max="28" width="8.453125" style="1" customWidth="1"/>
    <col min="29" max="29" width="7.453125" style="1" customWidth="1"/>
    <col min="30" max="30" width="6" style="1" customWidth="1"/>
    <col min="31" max="31" width="11.453125" style="1" customWidth="1"/>
    <col min="32" max="32" width="9.81640625" style="1" customWidth="1"/>
    <col min="33" max="33" width="13.453125" style="1" customWidth="1"/>
    <col min="34" max="16384" width="50.54296875" style="1"/>
  </cols>
  <sheetData>
    <row r="1" spans="1:22" ht="63" customHeight="1" x14ac:dyDescent="0.25">
      <c r="A1" s="129" t="s">
        <v>91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2" ht="78" customHeight="1" x14ac:dyDescent="0.25">
      <c r="A2" s="80" t="s">
        <v>64</v>
      </c>
      <c r="B2" s="80" t="s">
        <v>49</v>
      </c>
      <c r="C2" s="84"/>
      <c r="D2" s="58"/>
      <c r="E2" s="29" t="s">
        <v>0</v>
      </c>
      <c r="F2" s="29" t="s">
        <v>1</v>
      </c>
      <c r="G2" s="29" t="s">
        <v>2</v>
      </c>
      <c r="H2" s="29" t="s">
        <v>3</v>
      </c>
      <c r="I2" s="29" t="s">
        <v>4</v>
      </c>
      <c r="J2" s="29" t="s">
        <v>5</v>
      </c>
      <c r="K2" s="29" t="s">
        <v>6</v>
      </c>
      <c r="L2" s="29" t="s">
        <v>7</v>
      </c>
      <c r="M2" s="29" t="s">
        <v>8</v>
      </c>
      <c r="N2" s="29" t="s">
        <v>9</v>
      </c>
      <c r="O2" s="29" t="s">
        <v>10</v>
      </c>
      <c r="P2" s="29" t="s">
        <v>11</v>
      </c>
      <c r="Q2" s="29" t="s">
        <v>12</v>
      </c>
      <c r="R2" s="29" t="s">
        <v>13</v>
      </c>
      <c r="S2" s="29" t="s">
        <v>14</v>
      </c>
      <c r="T2" s="29" t="s">
        <v>15</v>
      </c>
      <c r="U2" s="29" t="s">
        <v>16</v>
      </c>
    </row>
    <row r="3" spans="1:22" ht="45.65" customHeight="1" x14ac:dyDescent="0.25">
      <c r="A3" s="6">
        <v>1</v>
      </c>
      <c r="B3" s="78" t="s">
        <v>24</v>
      </c>
      <c r="C3" s="85" t="s">
        <v>25</v>
      </c>
      <c r="D3" s="56"/>
      <c r="E3" s="120"/>
      <c r="F3" s="120">
        <v>6</v>
      </c>
      <c r="G3" s="120">
        <v>53</v>
      </c>
      <c r="H3" s="120">
        <f>15</f>
        <v>15</v>
      </c>
      <c r="I3" s="120">
        <v>9</v>
      </c>
      <c r="J3" s="120">
        <f>25-1</f>
        <v>24</v>
      </c>
      <c r="K3" s="120">
        <v>3</v>
      </c>
      <c r="L3" s="120">
        <v>19</v>
      </c>
      <c r="M3" s="120">
        <v>13</v>
      </c>
      <c r="N3" s="120">
        <v>13</v>
      </c>
      <c r="O3" s="120">
        <v>20</v>
      </c>
      <c r="P3" s="120">
        <v>7</v>
      </c>
      <c r="Q3" s="120">
        <v>11</v>
      </c>
      <c r="R3" s="120">
        <v>20</v>
      </c>
      <c r="S3" s="120">
        <v>49</v>
      </c>
      <c r="T3" s="120">
        <v>5</v>
      </c>
      <c r="U3" s="57">
        <f>SUM(E3:T3)</f>
        <v>267</v>
      </c>
    </row>
    <row r="4" spans="1:22" ht="56.5" customHeight="1" x14ac:dyDescent="0.25">
      <c r="A4" s="6">
        <v>2</v>
      </c>
      <c r="B4" s="75" t="s">
        <v>26</v>
      </c>
      <c r="C4" s="86" t="s">
        <v>27</v>
      </c>
      <c r="D4" s="3"/>
      <c r="E4" s="120">
        <v>3</v>
      </c>
      <c r="F4" s="120">
        <f>26-1</f>
        <v>25</v>
      </c>
      <c r="G4" s="120">
        <f>14-1</f>
        <v>13</v>
      </c>
      <c r="H4" s="120">
        <f>4</f>
        <v>4</v>
      </c>
      <c r="I4" s="120">
        <v>10</v>
      </c>
      <c r="J4" s="120">
        <f>8+1</f>
        <v>9</v>
      </c>
      <c r="K4" s="120">
        <f>7+5</f>
        <v>12</v>
      </c>
      <c r="L4" s="120">
        <f>12-1</f>
        <v>11</v>
      </c>
      <c r="M4" s="120">
        <v>3</v>
      </c>
      <c r="N4" s="120">
        <v>5</v>
      </c>
      <c r="O4" s="120">
        <f>27-1</f>
        <v>26</v>
      </c>
      <c r="P4" s="120">
        <v>2</v>
      </c>
      <c r="Q4" s="120">
        <v>1</v>
      </c>
      <c r="R4" s="120">
        <f>12-1</f>
        <v>11</v>
      </c>
      <c r="S4" s="120">
        <v>8</v>
      </c>
      <c r="T4" s="120">
        <f>2-1</f>
        <v>1</v>
      </c>
      <c r="U4" s="57">
        <f t="shared" ref="U4:U37" si="0">SUM(E4:T4)</f>
        <v>144</v>
      </c>
      <c r="V4" s="2"/>
    </row>
    <row r="5" spans="1:22" ht="70.400000000000006" customHeight="1" x14ac:dyDescent="0.25">
      <c r="A5" s="6">
        <v>3</v>
      </c>
      <c r="B5" s="75" t="s">
        <v>28</v>
      </c>
      <c r="C5" s="86" t="s">
        <v>17</v>
      </c>
      <c r="D5" s="3" t="s">
        <v>58</v>
      </c>
      <c r="E5" s="4">
        <v>6</v>
      </c>
      <c r="F5" s="4">
        <v>25</v>
      </c>
      <c r="G5" s="4">
        <v>15</v>
      </c>
      <c r="H5" s="4">
        <v>2</v>
      </c>
      <c r="I5" s="4">
        <v>10</v>
      </c>
      <c r="J5" s="4">
        <v>9</v>
      </c>
      <c r="K5" s="4">
        <v>12</v>
      </c>
      <c r="L5" s="4">
        <v>11</v>
      </c>
      <c r="M5" s="5">
        <v>3</v>
      </c>
      <c r="N5" s="5">
        <v>5</v>
      </c>
      <c r="O5" s="5">
        <v>26</v>
      </c>
      <c r="P5" s="5">
        <v>2</v>
      </c>
      <c r="Q5" s="5">
        <v>2</v>
      </c>
      <c r="R5" s="5">
        <v>11</v>
      </c>
      <c r="S5" s="5">
        <v>16</v>
      </c>
      <c r="T5" s="5">
        <v>1</v>
      </c>
      <c r="U5" s="57">
        <f t="shared" si="0"/>
        <v>156</v>
      </c>
    </row>
    <row r="6" spans="1:22" ht="56.5" customHeight="1" x14ac:dyDescent="0.25">
      <c r="A6" s="6">
        <v>4</v>
      </c>
      <c r="B6" s="75" t="s">
        <v>83</v>
      </c>
      <c r="C6" s="7" t="s">
        <v>25</v>
      </c>
      <c r="D6" s="56"/>
      <c r="E6" s="106">
        <v>29</v>
      </c>
      <c r="F6" s="4">
        <v>51</v>
      </c>
      <c r="G6" s="4">
        <v>89</v>
      </c>
      <c r="H6" s="4">
        <v>108</v>
      </c>
      <c r="I6" s="5">
        <v>52</v>
      </c>
      <c r="J6" s="4">
        <v>111</v>
      </c>
      <c r="K6" s="4">
        <v>93</v>
      </c>
      <c r="L6" s="5">
        <v>122</v>
      </c>
      <c r="M6" s="4">
        <v>47</v>
      </c>
      <c r="N6" s="4">
        <v>59</v>
      </c>
      <c r="O6" s="4">
        <v>121</v>
      </c>
      <c r="P6" s="4">
        <v>32</v>
      </c>
      <c r="Q6" s="4">
        <v>61</v>
      </c>
      <c r="R6" s="4">
        <v>128</v>
      </c>
      <c r="S6" s="4">
        <v>59</v>
      </c>
      <c r="T6" s="4">
        <v>21</v>
      </c>
      <c r="U6" s="57">
        <f t="shared" si="0"/>
        <v>1183</v>
      </c>
    </row>
    <row r="7" spans="1:22" ht="45.65" customHeight="1" x14ac:dyDescent="0.25">
      <c r="A7" s="6">
        <v>5</v>
      </c>
      <c r="B7" s="75" t="s">
        <v>56</v>
      </c>
      <c r="C7" s="7" t="s">
        <v>27</v>
      </c>
      <c r="D7" s="56"/>
      <c r="E7" s="106">
        <v>7</v>
      </c>
      <c r="F7" s="25">
        <v>23</v>
      </c>
      <c r="G7" s="25">
        <v>54</v>
      </c>
      <c r="H7" s="25">
        <v>32</v>
      </c>
      <c r="I7" s="25">
        <v>10</v>
      </c>
      <c r="J7" s="25">
        <v>71</v>
      </c>
      <c r="K7" s="25">
        <v>12</v>
      </c>
      <c r="L7" s="25">
        <v>51</v>
      </c>
      <c r="M7" s="25">
        <v>24</v>
      </c>
      <c r="N7" s="25">
        <v>44</v>
      </c>
      <c r="O7" s="25">
        <v>33</v>
      </c>
      <c r="P7" s="25">
        <v>16</v>
      </c>
      <c r="Q7" s="25">
        <v>30</v>
      </c>
      <c r="R7" s="25">
        <v>78</v>
      </c>
      <c r="S7" s="25">
        <v>42</v>
      </c>
      <c r="T7" s="25">
        <v>10</v>
      </c>
      <c r="U7" s="60">
        <f t="shared" si="0"/>
        <v>537</v>
      </c>
    </row>
    <row r="8" spans="1:22" ht="56.5" customHeight="1" x14ac:dyDescent="0.25">
      <c r="A8" s="50">
        <v>6</v>
      </c>
      <c r="B8" s="75" t="s">
        <v>82</v>
      </c>
      <c r="C8" s="131" t="s">
        <v>31</v>
      </c>
      <c r="D8" s="59" t="s">
        <v>57</v>
      </c>
      <c r="E8" s="116">
        <f>IF(SUM(E9:E13)&gt;=E7,SUM(E9:E13),"błąd")</f>
        <v>7</v>
      </c>
      <c r="F8" s="116">
        <f t="shared" ref="F8:S8" si="1">IF(SUM(F9:F13)&gt;=F7,SUM(F9:F13),"błąd")</f>
        <v>26</v>
      </c>
      <c r="G8" s="116">
        <f>IF(SUM(G9:G13)&gt;=G7,SUM(G9:G13),"błąd")</f>
        <v>63</v>
      </c>
      <c r="H8" s="116">
        <f t="shared" si="1"/>
        <v>39</v>
      </c>
      <c r="I8" s="116">
        <f t="shared" si="1"/>
        <v>10</v>
      </c>
      <c r="J8" s="116">
        <f t="shared" si="1"/>
        <v>72</v>
      </c>
      <c r="K8" s="116">
        <f t="shared" si="1"/>
        <v>12</v>
      </c>
      <c r="L8" s="116">
        <f t="shared" si="1"/>
        <v>51</v>
      </c>
      <c r="M8" s="116">
        <f t="shared" si="1"/>
        <v>33</v>
      </c>
      <c r="N8" s="116">
        <f t="shared" si="1"/>
        <v>46</v>
      </c>
      <c r="O8" s="116">
        <f t="shared" si="1"/>
        <v>39</v>
      </c>
      <c r="P8" s="116">
        <f t="shared" si="1"/>
        <v>22</v>
      </c>
      <c r="Q8" s="116">
        <f t="shared" si="1"/>
        <v>30</v>
      </c>
      <c r="R8" s="116">
        <f t="shared" si="1"/>
        <v>79</v>
      </c>
      <c r="S8" s="116">
        <f t="shared" si="1"/>
        <v>42</v>
      </c>
      <c r="T8" s="116">
        <f>IF(SUM(T9:T13)&gt;=T7,SUM(T9:T13),"błąd")</f>
        <v>12</v>
      </c>
      <c r="U8" s="69">
        <f t="shared" si="0"/>
        <v>583</v>
      </c>
    </row>
    <row r="9" spans="1:22" ht="17" x14ac:dyDescent="0.25">
      <c r="A9" s="51"/>
      <c r="B9" s="81" t="s">
        <v>18</v>
      </c>
      <c r="C9" s="131"/>
      <c r="D9" s="59"/>
      <c r="E9" s="27">
        <v>2</v>
      </c>
      <c r="F9" s="27">
        <v>16</v>
      </c>
      <c r="G9" s="27">
        <v>26</v>
      </c>
      <c r="H9" s="62">
        <v>12</v>
      </c>
      <c r="I9" s="27">
        <v>4</v>
      </c>
      <c r="J9" s="27">
        <v>63</v>
      </c>
      <c r="K9" s="27">
        <v>6</v>
      </c>
      <c r="L9" s="27">
        <v>42</v>
      </c>
      <c r="M9" s="27">
        <v>10</v>
      </c>
      <c r="N9" s="27">
        <v>42</v>
      </c>
      <c r="O9" s="65">
        <v>21</v>
      </c>
      <c r="P9" s="27">
        <v>5</v>
      </c>
      <c r="Q9" s="62">
        <v>23</v>
      </c>
      <c r="R9" s="27">
        <v>68</v>
      </c>
      <c r="S9" s="67">
        <v>11</v>
      </c>
      <c r="T9" s="27">
        <v>5</v>
      </c>
      <c r="U9" s="63">
        <f t="shared" si="0"/>
        <v>356</v>
      </c>
    </row>
    <row r="10" spans="1:22" ht="17" x14ac:dyDescent="0.25">
      <c r="A10" s="51"/>
      <c r="B10" s="81" t="s">
        <v>19</v>
      </c>
      <c r="C10" s="131"/>
      <c r="D10" s="59"/>
      <c r="E10" s="27"/>
      <c r="F10" s="27"/>
      <c r="G10" s="27"/>
      <c r="H10" s="62"/>
      <c r="I10" s="27"/>
      <c r="J10" s="27"/>
      <c r="K10" s="27"/>
      <c r="L10" s="27"/>
      <c r="M10" s="27"/>
      <c r="N10" s="27"/>
      <c r="O10" s="65"/>
      <c r="P10" s="27"/>
      <c r="Q10" s="62"/>
      <c r="R10" s="27"/>
      <c r="S10" s="67"/>
      <c r="T10" s="27"/>
      <c r="U10" s="63">
        <f t="shared" si="0"/>
        <v>0</v>
      </c>
    </row>
    <row r="11" spans="1:22" ht="17" x14ac:dyDescent="0.25">
      <c r="A11" s="51"/>
      <c r="B11" s="81" t="s">
        <v>20</v>
      </c>
      <c r="C11" s="131"/>
      <c r="D11" s="59"/>
      <c r="E11" s="27">
        <v>1</v>
      </c>
      <c r="F11" s="27">
        <v>3</v>
      </c>
      <c r="G11" s="27">
        <v>12</v>
      </c>
      <c r="H11" s="62">
        <v>3</v>
      </c>
      <c r="I11" s="27">
        <v>3</v>
      </c>
      <c r="J11" s="27">
        <v>6</v>
      </c>
      <c r="K11" s="27"/>
      <c r="L11" s="27">
        <v>2</v>
      </c>
      <c r="M11" s="27">
        <v>3</v>
      </c>
      <c r="N11" s="27">
        <v>1</v>
      </c>
      <c r="O11" s="65">
        <v>2</v>
      </c>
      <c r="P11" s="27">
        <v>1</v>
      </c>
      <c r="Q11" s="62">
        <v>1</v>
      </c>
      <c r="R11" s="27">
        <v>1</v>
      </c>
      <c r="S11" s="67">
        <v>7</v>
      </c>
      <c r="T11" s="27">
        <v>1</v>
      </c>
      <c r="U11" s="63">
        <f t="shared" si="0"/>
        <v>47</v>
      </c>
    </row>
    <row r="12" spans="1:22" ht="17" x14ac:dyDescent="0.25">
      <c r="A12" s="51"/>
      <c r="B12" s="81" t="s">
        <v>21</v>
      </c>
      <c r="C12" s="131"/>
      <c r="D12" s="59"/>
      <c r="E12" s="27">
        <v>4</v>
      </c>
      <c r="F12" s="27">
        <v>4</v>
      </c>
      <c r="G12" s="27">
        <v>18</v>
      </c>
      <c r="H12" s="62">
        <v>20</v>
      </c>
      <c r="I12" s="27">
        <v>3</v>
      </c>
      <c r="J12" s="27">
        <v>3</v>
      </c>
      <c r="K12" s="27">
        <v>6</v>
      </c>
      <c r="L12" s="27">
        <v>5</v>
      </c>
      <c r="M12" s="27">
        <v>18</v>
      </c>
      <c r="N12" s="27">
        <v>2</v>
      </c>
      <c r="O12" s="65">
        <v>12</v>
      </c>
      <c r="P12" s="27">
        <v>16</v>
      </c>
      <c r="Q12" s="62">
        <v>5</v>
      </c>
      <c r="R12" s="27">
        <v>2</v>
      </c>
      <c r="S12" s="67">
        <v>24</v>
      </c>
      <c r="T12" s="27">
        <v>6</v>
      </c>
      <c r="U12" s="63">
        <f t="shared" si="0"/>
        <v>148</v>
      </c>
    </row>
    <row r="13" spans="1:22" ht="17" x14ac:dyDescent="0.25">
      <c r="A13" s="51"/>
      <c r="B13" s="81" t="s">
        <v>22</v>
      </c>
      <c r="C13" s="132"/>
      <c r="D13" s="74"/>
      <c r="E13" s="27"/>
      <c r="F13" s="27">
        <v>3</v>
      </c>
      <c r="G13" s="27">
        <v>7</v>
      </c>
      <c r="H13" s="62">
        <v>4</v>
      </c>
      <c r="I13" s="27"/>
      <c r="J13" s="27"/>
      <c r="K13" s="27"/>
      <c r="L13" s="27">
        <v>2</v>
      </c>
      <c r="M13" s="27">
        <v>2</v>
      </c>
      <c r="N13" s="27">
        <v>1</v>
      </c>
      <c r="O13" s="65">
        <v>4</v>
      </c>
      <c r="P13" s="27"/>
      <c r="Q13" s="62">
        <v>1</v>
      </c>
      <c r="R13" s="27">
        <v>8</v>
      </c>
      <c r="S13" s="67"/>
      <c r="T13" s="27"/>
      <c r="U13" s="63">
        <f t="shared" si="0"/>
        <v>32</v>
      </c>
    </row>
    <row r="14" spans="1:22" ht="56.5" customHeight="1" x14ac:dyDescent="0.25">
      <c r="A14" s="6">
        <v>7</v>
      </c>
      <c r="B14" s="75" t="s">
        <v>32</v>
      </c>
      <c r="C14" s="7" t="s">
        <v>27</v>
      </c>
      <c r="D14" s="56"/>
      <c r="E14" s="4">
        <v>22</v>
      </c>
      <c r="F14" s="4">
        <v>51</v>
      </c>
      <c r="G14" s="4">
        <v>64</v>
      </c>
      <c r="H14" s="4">
        <v>66</v>
      </c>
      <c r="I14" s="4">
        <v>72</v>
      </c>
      <c r="J14" s="4">
        <v>68</v>
      </c>
      <c r="K14" s="4">
        <v>75</v>
      </c>
      <c r="L14" s="4">
        <v>85</v>
      </c>
      <c r="M14" s="4">
        <v>19</v>
      </c>
      <c r="N14" s="4">
        <v>48</v>
      </c>
      <c r="O14" s="4">
        <v>107</v>
      </c>
      <c r="P14" s="4">
        <v>17</v>
      </c>
      <c r="Q14" s="4">
        <v>31</v>
      </c>
      <c r="R14" s="4">
        <v>51</v>
      </c>
      <c r="S14" s="4">
        <v>63</v>
      </c>
      <c r="T14" s="4">
        <v>14</v>
      </c>
      <c r="U14" s="57">
        <f t="shared" si="0"/>
        <v>853</v>
      </c>
    </row>
    <row r="15" spans="1:22" ht="62" x14ac:dyDescent="0.25">
      <c r="A15" s="6">
        <v>8</v>
      </c>
      <c r="B15" s="75" t="s">
        <v>33</v>
      </c>
      <c r="C15" s="86" t="s">
        <v>17</v>
      </c>
      <c r="D15" s="3" t="s">
        <v>59</v>
      </c>
      <c r="E15" s="4">
        <v>31</v>
      </c>
      <c r="F15" s="4">
        <v>51</v>
      </c>
      <c r="G15" s="4">
        <v>92</v>
      </c>
      <c r="H15" s="4">
        <v>81</v>
      </c>
      <c r="I15" s="5">
        <v>71</v>
      </c>
      <c r="J15" s="4">
        <v>68</v>
      </c>
      <c r="K15" s="4">
        <v>90</v>
      </c>
      <c r="L15" s="4">
        <v>80</v>
      </c>
      <c r="M15" s="4">
        <v>23</v>
      </c>
      <c r="N15" s="4">
        <v>49</v>
      </c>
      <c r="O15" s="4">
        <v>106</v>
      </c>
      <c r="P15" s="4">
        <v>22</v>
      </c>
      <c r="Q15" s="4">
        <v>31</v>
      </c>
      <c r="R15" s="4">
        <v>50</v>
      </c>
      <c r="S15" s="4">
        <v>64</v>
      </c>
      <c r="T15" s="4">
        <v>14</v>
      </c>
      <c r="U15" s="57">
        <f t="shared" si="0"/>
        <v>923</v>
      </c>
    </row>
    <row r="16" spans="1:22" ht="56.5" customHeight="1" x14ac:dyDescent="0.25">
      <c r="A16" s="50">
        <v>9</v>
      </c>
      <c r="B16" s="75" t="s">
        <v>34</v>
      </c>
      <c r="C16" s="7" t="s">
        <v>27</v>
      </c>
      <c r="D16" s="56"/>
      <c r="E16" s="4">
        <v>5</v>
      </c>
      <c r="F16" s="4">
        <v>14</v>
      </c>
      <c r="G16" s="4">
        <v>9</v>
      </c>
      <c r="H16" s="4">
        <v>11</v>
      </c>
      <c r="I16" s="5">
        <v>21</v>
      </c>
      <c r="J16" s="4">
        <v>14</v>
      </c>
      <c r="K16" s="4">
        <v>11</v>
      </c>
      <c r="L16" s="4">
        <v>7</v>
      </c>
      <c r="M16" s="4">
        <v>4</v>
      </c>
      <c r="N16" s="4">
        <v>16</v>
      </c>
      <c r="O16" s="4">
        <v>31</v>
      </c>
      <c r="P16" s="4">
        <v>1</v>
      </c>
      <c r="Q16" s="4">
        <v>8</v>
      </c>
      <c r="R16" s="4">
        <v>4</v>
      </c>
      <c r="S16" s="4">
        <v>10</v>
      </c>
      <c r="T16" s="4">
        <v>2</v>
      </c>
      <c r="U16" s="57">
        <f t="shared" si="0"/>
        <v>168</v>
      </c>
    </row>
    <row r="17" spans="1:21" ht="56.5" customHeight="1" x14ac:dyDescent="0.25">
      <c r="A17" s="50">
        <v>10</v>
      </c>
      <c r="B17" s="82" t="s">
        <v>84</v>
      </c>
      <c r="C17" s="130" t="s">
        <v>17</v>
      </c>
      <c r="D17" s="3" t="s">
        <v>60</v>
      </c>
      <c r="E17" s="117">
        <f t="shared" ref="E17:S17" si="2">SUM(E18:E22)</f>
        <v>6</v>
      </c>
      <c r="F17" s="117">
        <f t="shared" si="2"/>
        <v>14</v>
      </c>
      <c r="G17" s="117">
        <f t="shared" si="2"/>
        <v>10</v>
      </c>
      <c r="H17" s="117">
        <f t="shared" si="2"/>
        <v>13</v>
      </c>
      <c r="I17" s="117">
        <f t="shared" si="2"/>
        <v>21</v>
      </c>
      <c r="J17" s="117">
        <f t="shared" si="2"/>
        <v>14</v>
      </c>
      <c r="K17" s="117">
        <f t="shared" si="2"/>
        <v>15</v>
      </c>
      <c r="L17" s="117">
        <f>SUM(L18:L22)-1</f>
        <v>7</v>
      </c>
      <c r="M17" s="117">
        <f>SUM(M18:M22)-2</f>
        <v>5</v>
      </c>
      <c r="N17" s="117">
        <f t="shared" si="2"/>
        <v>24</v>
      </c>
      <c r="O17" s="117">
        <f t="shared" si="2"/>
        <v>29</v>
      </c>
      <c r="P17" s="117">
        <f t="shared" si="2"/>
        <v>1</v>
      </c>
      <c r="Q17" s="117">
        <f t="shared" si="2"/>
        <v>8</v>
      </c>
      <c r="R17" s="117">
        <f t="shared" si="2"/>
        <v>4</v>
      </c>
      <c r="S17" s="117">
        <f t="shared" si="2"/>
        <v>10</v>
      </c>
      <c r="T17" s="117">
        <f>SUM(T18:T22)-1</f>
        <v>2</v>
      </c>
      <c r="U17" s="60">
        <f t="shared" si="0"/>
        <v>183</v>
      </c>
    </row>
    <row r="18" spans="1:21" ht="17" x14ac:dyDescent="0.25">
      <c r="A18" s="51"/>
      <c r="B18" s="82" t="s">
        <v>18</v>
      </c>
      <c r="C18" s="131"/>
      <c r="D18" s="59"/>
      <c r="E18" s="25">
        <v>2</v>
      </c>
      <c r="F18" s="25">
        <v>6</v>
      </c>
      <c r="G18" s="25">
        <v>1</v>
      </c>
      <c r="H18" s="25">
        <v>3</v>
      </c>
      <c r="I18" s="25">
        <v>19</v>
      </c>
      <c r="J18" s="25">
        <v>2</v>
      </c>
      <c r="K18" s="25">
        <v>6</v>
      </c>
      <c r="L18" s="25">
        <v>2</v>
      </c>
      <c r="M18" s="25"/>
      <c r="N18" s="25">
        <v>20</v>
      </c>
      <c r="O18" s="25">
        <v>7</v>
      </c>
      <c r="P18" s="25"/>
      <c r="Q18" s="25">
        <v>7</v>
      </c>
      <c r="R18" s="25"/>
      <c r="S18" s="25">
        <v>4</v>
      </c>
      <c r="T18" s="25">
        <v>2</v>
      </c>
      <c r="U18" s="60">
        <f t="shared" si="0"/>
        <v>81</v>
      </c>
    </row>
    <row r="19" spans="1:21" ht="17" x14ac:dyDescent="0.25">
      <c r="A19" s="51"/>
      <c r="B19" s="81" t="s">
        <v>19</v>
      </c>
      <c r="C19" s="131"/>
      <c r="D19" s="59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72">
        <f t="shared" si="0"/>
        <v>0</v>
      </c>
    </row>
    <row r="20" spans="1:21" ht="17" x14ac:dyDescent="0.25">
      <c r="A20" s="51"/>
      <c r="B20" s="81" t="s">
        <v>20</v>
      </c>
      <c r="C20" s="131"/>
      <c r="D20" s="59"/>
      <c r="E20" s="27"/>
      <c r="F20" s="27">
        <v>2</v>
      </c>
      <c r="G20" s="27">
        <v>1</v>
      </c>
      <c r="H20" s="27"/>
      <c r="I20" s="27"/>
      <c r="J20" s="27"/>
      <c r="K20" s="27"/>
      <c r="L20" s="27"/>
      <c r="M20" s="27"/>
      <c r="N20" s="27"/>
      <c r="O20" s="27">
        <v>2</v>
      </c>
      <c r="P20" s="27"/>
      <c r="Q20" s="27"/>
      <c r="R20" s="27"/>
      <c r="S20" s="27"/>
      <c r="T20" s="27"/>
      <c r="U20" s="72">
        <f t="shared" si="0"/>
        <v>5</v>
      </c>
    </row>
    <row r="21" spans="1:21" ht="17" x14ac:dyDescent="0.25">
      <c r="A21" s="51"/>
      <c r="B21" s="81" t="s">
        <v>55</v>
      </c>
      <c r="C21" s="131"/>
      <c r="D21" s="59"/>
      <c r="E21" s="27">
        <v>4</v>
      </c>
      <c r="F21" s="27">
        <v>6</v>
      </c>
      <c r="G21" s="27">
        <v>5</v>
      </c>
      <c r="H21" s="27">
        <v>10</v>
      </c>
      <c r="I21" s="27"/>
      <c r="J21" s="27">
        <v>6</v>
      </c>
      <c r="K21" s="27">
        <v>6</v>
      </c>
      <c r="L21" s="27">
        <v>6</v>
      </c>
      <c r="M21" s="27">
        <v>6</v>
      </c>
      <c r="N21" s="27">
        <v>1</v>
      </c>
      <c r="O21" s="27">
        <v>14</v>
      </c>
      <c r="P21" s="27">
        <v>1</v>
      </c>
      <c r="Q21" s="27">
        <v>1</v>
      </c>
      <c r="R21" s="27">
        <v>2</v>
      </c>
      <c r="S21" s="27">
        <v>5</v>
      </c>
      <c r="T21" s="27">
        <v>1</v>
      </c>
      <c r="U21" s="72">
        <f t="shared" si="0"/>
        <v>74</v>
      </c>
    </row>
    <row r="22" spans="1:21" ht="17" x14ac:dyDescent="0.25">
      <c r="A22" s="52"/>
      <c r="B22" s="83" t="s">
        <v>22</v>
      </c>
      <c r="C22" s="131"/>
      <c r="D22" s="59"/>
      <c r="E22" s="61"/>
      <c r="F22" s="61"/>
      <c r="G22" s="61">
        <v>3</v>
      </c>
      <c r="H22" s="61"/>
      <c r="I22" s="61">
        <v>2</v>
      </c>
      <c r="J22" s="61">
        <v>6</v>
      </c>
      <c r="K22" s="61">
        <v>3</v>
      </c>
      <c r="L22" s="61"/>
      <c r="M22" s="61">
        <v>1</v>
      </c>
      <c r="N22" s="61">
        <v>3</v>
      </c>
      <c r="O22" s="61">
        <v>6</v>
      </c>
      <c r="P22" s="61"/>
      <c r="Q22" s="61"/>
      <c r="R22" s="61">
        <v>2</v>
      </c>
      <c r="S22" s="61">
        <v>1</v>
      </c>
      <c r="T22" s="61"/>
      <c r="U22" s="71">
        <f t="shared" si="0"/>
        <v>27</v>
      </c>
    </row>
    <row r="23" spans="1:21" ht="45.65" customHeight="1" x14ac:dyDescent="0.25">
      <c r="A23" s="73">
        <v>11</v>
      </c>
      <c r="B23" s="78" t="s">
        <v>62</v>
      </c>
      <c r="C23" s="7" t="s">
        <v>23</v>
      </c>
      <c r="D23" s="56"/>
      <c r="E23" s="4">
        <v>15</v>
      </c>
      <c r="F23" s="4">
        <v>39</v>
      </c>
      <c r="G23" s="4">
        <v>63</v>
      </c>
      <c r="H23" s="4">
        <v>55</v>
      </c>
      <c r="I23" s="5">
        <v>27</v>
      </c>
      <c r="J23" s="4">
        <v>72</v>
      </c>
      <c r="K23" s="5">
        <v>62</v>
      </c>
      <c r="L23" s="4">
        <v>53</v>
      </c>
      <c r="M23" s="4">
        <v>18</v>
      </c>
      <c r="N23" s="4">
        <v>17</v>
      </c>
      <c r="O23" s="4">
        <v>82</v>
      </c>
      <c r="P23" s="4">
        <v>14</v>
      </c>
      <c r="Q23" s="4">
        <v>14</v>
      </c>
      <c r="R23" s="4">
        <v>40</v>
      </c>
      <c r="S23" s="4">
        <v>60</v>
      </c>
      <c r="T23" s="4">
        <v>7</v>
      </c>
      <c r="U23" s="71">
        <f t="shared" si="0"/>
        <v>638</v>
      </c>
    </row>
    <row r="24" spans="1:21" ht="45.65" customHeight="1" x14ac:dyDescent="0.25">
      <c r="A24" s="50">
        <v>12</v>
      </c>
      <c r="B24" s="75" t="s">
        <v>85</v>
      </c>
      <c r="C24" s="86" t="s">
        <v>37</v>
      </c>
      <c r="D24" s="3" t="s">
        <v>61</v>
      </c>
      <c r="E24" s="4">
        <v>26</v>
      </c>
      <c r="F24" s="4">
        <v>54</v>
      </c>
      <c r="G24" s="4">
        <v>81</v>
      </c>
      <c r="H24" s="4">
        <v>67</v>
      </c>
      <c r="I24" s="5">
        <v>33</v>
      </c>
      <c r="J24" s="4">
        <v>85</v>
      </c>
      <c r="K24" s="5">
        <v>75</v>
      </c>
      <c r="L24" s="5">
        <v>65</v>
      </c>
      <c r="M24" s="4">
        <v>21</v>
      </c>
      <c r="N24" s="5">
        <v>28</v>
      </c>
      <c r="O24" s="4">
        <v>91</v>
      </c>
      <c r="P24" s="4">
        <v>19</v>
      </c>
      <c r="Q24" s="4">
        <v>17</v>
      </c>
      <c r="R24" s="4">
        <v>48</v>
      </c>
      <c r="S24" s="4">
        <v>60</v>
      </c>
      <c r="T24" s="4">
        <v>12</v>
      </c>
      <c r="U24" s="57">
        <f t="shared" si="0"/>
        <v>782</v>
      </c>
    </row>
    <row r="25" spans="1:21" ht="45.65" customHeight="1" x14ac:dyDescent="0.25">
      <c r="A25" s="50">
        <v>13</v>
      </c>
      <c r="B25" s="82" t="s">
        <v>73</v>
      </c>
      <c r="C25" s="130" t="s">
        <v>27</v>
      </c>
      <c r="D25" s="3"/>
      <c r="E25" s="117">
        <f t="shared" ref="E25:T25" si="3">SUM(E26:E30)</f>
        <v>5</v>
      </c>
      <c r="F25" s="117">
        <f t="shared" si="3"/>
        <v>11</v>
      </c>
      <c r="G25" s="117">
        <f t="shared" si="3"/>
        <v>10</v>
      </c>
      <c r="H25" s="117">
        <f t="shared" si="3"/>
        <v>11</v>
      </c>
      <c r="I25" s="117">
        <f t="shared" si="3"/>
        <v>28</v>
      </c>
      <c r="J25" s="117">
        <f t="shared" si="3"/>
        <v>11</v>
      </c>
      <c r="K25" s="117">
        <f t="shared" si="3"/>
        <v>7</v>
      </c>
      <c r="L25" s="117">
        <f t="shared" si="3"/>
        <v>20</v>
      </c>
      <c r="M25" s="117">
        <f t="shared" si="3"/>
        <v>2</v>
      </c>
      <c r="N25" s="117">
        <f t="shared" si="3"/>
        <v>5</v>
      </c>
      <c r="O25" s="117">
        <f t="shared" si="3"/>
        <v>17</v>
      </c>
      <c r="P25" s="117">
        <f t="shared" si="3"/>
        <v>3</v>
      </c>
      <c r="Q25" s="117">
        <f t="shared" si="3"/>
        <v>6</v>
      </c>
      <c r="R25" s="117">
        <f t="shared" si="3"/>
        <v>12</v>
      </c>
      <c r="S25" s="117">
        <f t="shared" si="3"/>
        <v>14</v>
      </c>
      <c r="T25" s="117">
        <f t="shared" si="3"/>
        <v>1</v>
      </c>
      <c r="U25" s="60">
        <f t="shared" si="0"/>
        <v>163</v>
      </c>
    </row>
    <row r="26" spans="1:21" ht="39.65" customHeight="1" x14ac:dyDescent="0.25">
      <c r="A26" s="51"/>
      <c r="B26" s="82" t="s">
        <v>38</v>
      </c>
      <c r="C26" s="131"/>
      <c r="D26" s="3"/>
      <c r="E26" s="25">
        <v>4</v>
      </c>
      <c r="F26" s="25">
        <v>5</v>
      </c>
      <c r="G26" s="25">
        <v>9</v>
      </c>
      <c r="H26" s="25">
        <v>7</v>
      </c>
      <c r="I26" s="25">
        <v>25</v>
      </c>
      <c r="J26" s="25">
        <v>11</v>
      </c>
      <c r="K26" s="25">
        <v>7</v>
      </c>
      <c r="L26" s="25">
        <v>11</v>
      </c>
      <c r="M26" s="25">
        <v>2</v>
      </c>
      <c r="N26" s="25">
        <v>2</v>
      </c>
      <c r="O26" s="25">
        <v>14</v>
      </c>
      <c r="P26" s="25">
        <v>3</v>
      </c>
      <c r="Q26" s="25">
        <v>6</v>
      </c>
      <c r="R26" s="25">
        <v>12</v>
      </c>
      <c r="S26" s="25">
        <v>11</v>
      </c>
      <c r="T26" s="70">
        <v>1</v>
      </c>
      <c r="U26" s="60">
        <f t="shared" si="0"/>
        <v>130</v>
      </c>
    </row>
    <row r="27" spans="1:21" ht="38.5" customHeight="1" x14ac:dyDescent="0.25">
      <c r="A27" s="51"/>
      <c r="B27" s="81" t="s">
        <v>39</v>
      </c>
      <c r="C27" s="131"/>
      <c r="D27" s="3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>
        <v>2</v>
      </c>
      <c r="T27" s="62"/>
      <c r="U27" s="72">
        <f t="shared" si="0"/>
        <v>2</v>
      </c>
    </row>
    <row r="28" spans="1:21" ht="112.5" customHeight="1" x14ac:dyDescent="0.25">
      <c r="A28" s="51"/>
      <c r="B28" s="81" t="s">
        <v>40</v>
      </c>
      <c r="C28" s="131"/>
      <c r="D28" s="3"/>
      <c r="E28" s="27">
        <v>1</v>
      </c>
      <c r="F28" s="27">
        <v>3</v>
      </c>
      <c r="G28" s="27">
        <v>1</v>
      </c>
      <c r="H28" s="27">
        <v>4</v>
      </c>
      <c r="I28" s="27"/>
      <c r="J28" s="27"/>
      <c r="K28" s="27"/>
      <c r="L28" s="27">
        <v>3</v>
      </c>
      <c r="M28" s="27"/>
      <c r="N28" s="27"/>
      <c r="O28" s="27">
        <v>1</v>
      </c>
      <c r="P28" s="27"/>
      <c r="Q28" s="27"/>
      <c r="R28" s="27"/>
      <c r="S28" s="27"/>
      <c r="T28" s="62"/>
      <c r="U28" s="72">
        <f t="shared" si="0"/>
        <v>13</v>
      </c>
    </row>
    <row r="29" spans="1:21" ht="46.5" customHeight="1" x14ac:dyDescent="0.25">
      <c r="A29" s="51"/>
      <c r="B29" s="81" t="s">
        <v>41</v>
      </c>
      <c r="C29" s="131"/>
      <c r="D29" s="3"/>
      <c r="E29" s="27"/>
      <c r="F29" s="27">
        <v>3</v>
      </c>
      <c r="G29" s="27"/>
      <c r="H29" s="27"/>
      <c r="I29" s="27">
        <v>3</v>
      </c>
      <c r="J29" s="27"/>
      <c r="K29" s="27"/>
      <c r="L29" s="27">
        <v>6</v>
      </c>
      <c r="M29" s="27"/>
      <c r="N29" s="27">
        <v>3</v>
      </c>
      <c r="O29" s="27">
        <v>2</v>
      </c>
      <c r="P29" s="27"/>
      <c r="Q29" s="27"/>
      <c r="R29" s="27"/>
      <c r="S29" s="27">
        <v>1</v>
      </c>
      <c r="T29" s="62"/>
      <c r="U29" s="72">
        <f t="shared" si="0"/>
        <v>18</v>
      </c>
    </row>
    <row r="30" spans="1:21" ht="48.75" customHeight="1" x14ac:dyDescent="0.25">
      <c r="A30" s="52"/>
      <c r="B30" s="83" t="s">
        <v>69</v>
      </c>
      <c r="C30" s="131"/>
      <c r="D30" s="3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4"/>
      <c r="U30" s="71">
        <f t="shared" si="0"/>
        <v>0</v>
      </c>
    </row>
    <row r="31" spans="1:21" ht="62" x14ac:dyDescent="0.25">
      <c r="A31" s="73">
        <v>14</v>
      </c>
      <c r="B31" s="78" t="s">
        <v>42</v>
      </c>
      <c r="C31" s="86" t="s">
        <v>25</v>
      </c>
      <c r="D31" s="68" t="s">
        <v>63</v>
      </c>
      <c r="E31" s="4"/>
      <c r="F31" s="4">
        <v>3</v>
      </c>
      <c r="G31" s="4">
        <v>27</v>
      </c>
      <c r="H31" s="4">
        <v>28</v>
      </c>
      <c r="I31" s="4">
        <v>6</v>
      </c>
      <c r="J31" s="4">
        <v>8</v>
      </c>
      <c r="K31" s="4">
        <v>14</v>
      </c>
      <c r="L31" s="4">
        <v>20</v>
      </c>
      <c r="M31" s="4">
        <v>9</v>
      </c>
      <c r="N31" s="4">
        <v>5</v>
      </c>
      <c r="O31" s="4">
        <v>17</v>
      </c>
      <c r="P31" s="4">
        <v>11</v>
      </c>
      <c r="Q31" s="4">
        <v>17</v>
      </c>
      <c r="R31" s="4">
        <v>29</v>
      </c>
      <c r="S31" s="4">
        <v>21</v>
      </c>
      <c r="T31" s="4">
        <v>9</v>
      </c>
      <c r="U31" s="71">
        <f t="shared" si="0"/>
        <v>224</v>
      </c>
    </row>
    <row r="32" spans="1:21" ht="62" x14ac:dyDescent="0.25">
      <c r="A32" s="50">
        <v>15</v>
      </c>
      <c r="B32" s="76" t="s">
        <v>54</v>
      </c>
      <c r="C32" s="130" t="s">
        <v>37</v>
      </c>
      <c r="D32" s="3"/>
      <c r="E32" s="118">
        <f t="shared" ref="E32:T32" si="4">SUM(E33:E36)</f>
        <v>23</v>
      </c>
      <c r="F32" s="118">
        <f t="shared" si="4"/>
        <v>52</v>
      </c>
      <c r="G32" s="118">
        <f t="shared" si="4"/>
        <v>46</v>
      </c>
      <c r="H32" s="118">
        <f t="shared" si="4"/>
        <v>107</v>
      </c>
      <c r="I32" s="118">
        <f t="shared" si="4"/>
        <v>37</v>
      </c>
      <c r="J32" s="118">
        <f>SUM(J33:J36)</f>
        <v>78</v>
      </c>
      <c r="K32" s="118">
        <f t="shared" si="4"/>
        <v>73</v>
      </c>
      <c r="L32" s="118">
        <f>SUM(L33:L36)</f>
        <v>41</v>
      </c>
      <c r="M32" s="118">
        <f>SUM(M33:M36)</f>
        <v>18</v>
      </c>
      <c r="N32" s="118">
        <f>SUM(N33:N36)</f>
        <v>28</v>
      </c>
      <c r="O32" s="118">
        <f>SUM(O33:O36)</f>
        <v>93</v>
      </c>
      <c r="P32" s="118">
        <f t="shared" si="4"/>
        <v>24</v>
      </c>
      <c r="Q32" s="118">
        <f t="shared" si="4"/>
        <v>15</v>
      </c>
      <c r="R32" s="118">
        <f t="shared" si="4"/>
        <v>32</v>
      </c>
      <c r="S32" s="118">
        <f t="shared" si="4"/>
        <v>56</v>
      </c>
      <c r="T32" s="118">
        <f t="shared" si="4"/>
        <v>4</v>
      </c>
      <c r="U32" s="60">
        <f t="shared" si="0"/>
        <v>727</v>
      </c>
    </row>
    <row r="33" spans="1:21" ht="17" x14ac:dyDescent="0.25">
      <c r="A33" s="107"/>
      <c r="B33" s="76" t="s">
        <v>43</v>
      </c>
      <c r="C33" s="131"/>
      <c r="D33" s="3"/>
      <c r="E33" s="100"/>
      <c r="F33" s="100">
        <v>8</v>
      </c>
      <c r="G33" s="100">
        <v>5</v>
      </c>
      <c r="H33" s="100">
        <v>15</v>
      </c>
      <c r="I33" s="100">
        <v>2</v>
      </c>
      <c r="J33" s="100">
        <v>17</v>
      </c>
      <c r="K33" s="100">
        <v>17</v>
      </c>
      <c r="L33" s="100">
        <v>7</v>
      </c>
      <c r="M33" s="100"/>
      <c r="N33" s="100">
        <v>5</v>
      </c>
      <c r="O33" s="100">
        <v>5</v>
      </c>
      <c r="P33" s="100">
        <v>3</v>
      </c>
      <c r="Q33" s="100">
        <v>2</v>
      </c>
      <c r="R33" s="100">
        <v>8</v>
      </c>
      <c r="S33" s="100">
        <v>4</v>
      </c>
      <c r="T33" s="100"/>
      <c r="U33" s="60">
        <f t="shared" si="0"/>
        <v>98</v>
      </c>
    </row>
    <row r="34" spans="1:21" ht="31" x14ac:dyDescent="0.25">
      <c r="A34" s="107"/>
      <c r="B34" s="77" t="s">
        <v>65</v>
      </c>
      <c r="C34" s="131"/>
      <c r="D34" s="3"/>
      <c r="E34" s="100">
        <v>8</v>
      </c>
      <c r="F34" s="100">
        <v>10</v>
      </c>
      <c r="G34" s="100">
        <v>23</v>
      </c>
      <c r="H34" s="100">
        <v>40</v>
      </c>
      <c r="I34" s="100">
        <v>15</v>
      </c>
      <c r="J34" s="100">
        <v>37</v>
      </c>
      <c r="K34" s="100">
        <v>30</v>
      </c>
      <c r="L34" s="100">
        <v>13</v>
      </c>
      <c r="M34" s="100">
        <v>8</v>
      </c>
      <c r="N34" s="100">
        <v>9</v>
      </c>
      <c r="O34" s="100">
        <v>35</v>
      </c>
      <c r="P34" s="100">
        <v>6</v>
      </c>
      <c r="Q34" s="100">
        <v>6</v>
      </c>
      <c r="R34" s="100">
        <v>13</v>
      </c>
      <c r="S34" s="100">
        <v>38</v>
      </c>
      <c r="T34" s="100">
        <v>2</v>
      </c>
      <c r="U34" s="72">
        <f t="shared" si="0"/>
        <v>293</v>
      </c>
    </row>
    <row r="35" spans="1:21" ht="17" x14ac:dyDescent="0.25">
      <c r="A35" s="107"/>
      <c r="B35" s="77" t="s">
        <v>44</v>
      </c>
      <c r="C35" s="131"/>
      <c r="D35" s="3"/>
      <c r="E35" s="100">
        <v>15</v>
      </c>
      <c r="F35" s="100">
        <v>32</v>
      </c>
      <c r="G35" s="100">
        <v>14</v>
      </c>
      <c r="H35" s="100">
        <v>40</v>
      </c>
      <c r="I35" s="100">
        <v>14</v>
      </c>
      <c r="J35" s="100">
        <v>17</v>
      </c>
      <c r="K35" s="100">
        <v>19</v>
      </c>
      <c r="L35" s="100">
        <v>18</v>
      </c>
      <c r="M35" s="100">
        <v>9</v>
      </c>
      <c r="N35" s="100">
        <v>14</v>
      </c>
      <c r="O35" s="100">
        <v>52</v>
      </c>
      <c r="P35" s="100">
        <v>15</v>
      </c>
      <c r="Q35" s="100">
        <v>5</v>
      </c>
      <c r="R35" s="100">
        <v>11</v>
      </c>
      <c r="S35" s="100">
        <v>13</v>
      </c>
      <c r="T35" s="100">
        <v>2</v>
      </c>
      <c r="U35" s="72">
        <f t="shared" si="0"/>
        <v>290</v>
      </c>
    </row>
    <row r="36" spans="1:21" ht="17" x14ac:dyDescent="0.25">
      <c r="A36" s="108"/>
      <c r="B36" s="78" t="s">
        <v>45</v>
      </c>
      <c r="C36" s="131"/>
      <c r="D36" s="3"/>
      <c r="E36" s="73"/>
      <c r="F36" s="73">
        <v>2</v>
      </c>
      <c r="G36" s="73">
        <v>4</v>
      </c>
      <c r="H36" s="73">
        <v>12</v>
      </c>
      <c r="I36" s="73">
        <v>6</v>
      </c>
      <c r="J36" s="73">
        <v>7</v>
      </c>
      <c r="K36" s="73">
        <v>7</v>
      </c>
      <c r="L36" s="73">
        <v>3</v>
      </c>
      <c r="M36" s="73">
        <v>1</v>
      </c>
      <c r="N36" s="73"/>
      <c r="O36" s="73">
        <v>1</v>
      </c>
      <c r="P36" s="73"/>
      <c r="Q36" s="73">
        <v>2</v>
      </c>
      <c r="R36" s="73"/>
      <c r="S36" s="73">
        <v>1</v>
      </c>
      <c r="T36" s="55"/>
      <c r="U36" s="72">
        <f t="shared" si="0"/>
        <v>46</v>
      </c>
    </row>
    <row r="37" spans="1:21" ht="45.65" customHeight="1" x14ac:dyDescent="0.25">
      <c r="A37" s="73">
        <v>16</v>
      </c>
      <c r="B37" s="78" t="s">
        <v>72</v>
      </c>
      <c r="C37" s="86" t="s">
        <v>37</v>
      </c>
      <c r="D37" s="3"/>
      <c r="E37" s="4"/>
      <c r="F37" s="4"/>
      <c r="G37" s="4"/>
      <c r="H37" s="4">
        <v>2</v>
      </c>
      <c r="I37" s="4"/>
      <c r="J37" s="4">
        <v>1</v>
      </c>
      <c r="K37" s="4"/>
      <c r="L37" s="4">
        <v>2</v>
      </c>
      <c r="M37" s="4">
        <v>2</v>
      </c>
      <c r="N37" s="4">
        <v>2</v>
      </c>
      <c r="O37" s="4"/>
      <c r="P37" s="4"/>
      <c r="Q37" s="4"/>
      <c r="R37" s="4"/>
      <c r="S37" s="4"/>
      <c r="T37" s="4"/>
      <c r="U37" s="57">
        <f t="shared" si="0"/>
        <v>9</v>
      </c>
    </row>
    <row r="38" spans="1:21" ht="13.9" customHeight="1" x14ac:dyDescent="0.25">
      <c r="A38" s="12"/>
      <c r="B38" s="112"/>
      <c r="C38" s="110"/>
      <c r="D38" s="111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</row>
  </sheetData>
  <sheetProtection selectLockedCells="1"/>
  <autoFilter ref="A2:C37" xr:uid="{00000000-0009-0000-0000-000001000000}"/>
  <mergeCells count="5">
    <mergeCell ref="A1:U1"/>
    <mergeCell ref="C32:C36"/>
    <mergeCell ref="C8:C13"/>
    <mergeCell ref="C17:C22"/>
    <mergeCell ref="C25:C30"/>
  </mergeCells>
  <phoneticPr fontId="0" type="noConversion"/>
  <conditionalFormatting sqref="J5:S5 E5:H5">
    <cfRule type="cellIs" dxfId="12" priority="31" operator="lessThan">
      <formula>E$4</formula>
    </cfRule>
  </conditionalFormatting>
  <conditionalFormatting sqref="T5">
    <cfRule type="cellIs" dxfId="11" priority="30" operator="lessThan">
      <formula>T$4</formula>
    </cfRule>
  </conditionalFormatting>
  <conditionalFormatting sqref="F7:T7">
    <cfRule type="cellIs" dxfId="10" priority="29" operator="greaterThan">
      <formula>F$8</formula>
    </cfRule>
  </conditionalFormatting>
  <conditionalFormatting sqref="E24:T24">
    <cfRule type="cellIs" dxfId="9" priority="25" operator="lessThan">
      <formula>E$23</formula>
    </cfRule>
  </conditionalFormatting>
  <conditionalFormatting sqref="I5">
    <cfRule type="cellIs" dxfId="8" priority="19" operator="lessThan">
      <formula>I$4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48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K38"/>
  <sheetViews>
    <sheetView zoomScale="70" zoomScaleNormal="70" workbookViewId="0">
      <pane xSplit="3" ySplit="2" topLeftCell="D33" activePane="bottomRight" state="frozen"/>
      <selection activeCell="K6" sqref="K6"/>
      <selection pane="topRight" activeCell="K6" sqref="K6"/>
      <selection pane="bottomLeft" activeCell="K6" sqref="K6"/>
      <selection pane="bottomRight" activeCell="R41" sqref="R41"/>
    </sheetView>
  </sheetViews>
  <sheetFormatPr defaultColWidth="50.54296875" defaultRowHeight="15.5" x14ac:dyDescent="0.25"/>
  <cols>
    <col min="1" max="1" width="4.453125" style="1" customWidth="1"/>
    <col min="2" max="2" width="79.54296875" style="8" customWidth="1"/>
    <col min="3" max="3" width="11.453125" style="87" customWidth="1"/>
    <col min="4" max="4" width="9.54296875" style="9" hidden="1" customWidth="1"/>
    <col min="5" max="5" width="10.54296875" style="1" customWidth="1"/>
    <col min="6" max="6" width="12.54296875" style="1" customWidth="1"/>
    <col min="7" max="7" width="17.81640625" style="1" customWidth="1"/>
    <col min="8" max="8" width="13.453125" style="1" customWidth="1"/>
    <col min="9" max="9" width="18.81640625" style="1" customWidth="1"/>
    <col min="10" max="10" width="14.453125" style="10" customWidth="1"/>
    <col min="11" max="11" width="4.54296875" style="1" customWidth="1"/>
    <col min="12" max="12" width="8.54296875" style="1" customWidth="1"/>
    <col min="13" max="13" width="4" style="1" customWidth="1"/>
    <col min="14" max="14" width="9.453125" style="1" customWidth="1"/>
    <col min="15" max="15" width="8.453125" style="1" customWidth="1"/>
    <col min="16" max="16" width="5.1796875" style="1" customWidth="1"/>
    <col min="17" max="17" width="8.453125" style="1" customWidth="1"/>
    <col min="18" max="18" width="7.453125" style="1" customWidth="1"/>
    <col min="19" max="19" width="6" style="1" customWidth="1"/>
    <col min="20" max="20" width="11.453125" style="1" customWidth="1"/>
    <col min="21" max="21" width="9.81640625" style="1" customWidth="1"/>
    <col min="22" max="22" width="13.453125" style="1" customWidth="1"/>
    <col min="23" max="16384" width="50.54296875" style="1"/>
  </cols>
  <sheetData>
    <row r="1" spans="1:11" ht="113.5" customHeight="1" x14ac:dyDescent="0.25">
      <c r="A1" s="129" t="s">
        <v>92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ht="144" customHeight="1" x14ac:dyDescent="0.25">
      <c r="A2" s="88" t="s">
        <v>64</v>
      </c>
      <c r="B2" s="89" t="s">
        <v>51</v>
      </c>
      <c r="C2" s="90"/>
      <c r="D2" s="91"/>
      <c r="E2" s="109" t="s">
        <v>50</v>
      </c>
      <c r="F2" s="109" t="s">
        <v>52</v>
      </c>
      <c r="G2" s="109" t="s">
        <v>71</v>
      </c>
      <c r="H2" s="109" t="s">
        <v>66</v>
      </c>
      <c r="I2" s="109" t="s">
        <v>67</v>
      </c>
      <c r="J2" s="109" t="s">
        <v>16</v>
      </c>
    </row>
    <row r="3" spans="1:11" s="8" customFormat="1" ht="26" x14ac:dyDescent="0.25">
      <c r="A3" s="6">
        <v>1</v>
      </c>
      <c r="B3" s="75" t="s">
        <v>24</v>
      </c>
      <c r="C3" s="7" t="s">
        <v>25</v>
      </c>
      <c r="D3" s="92"/>
      <c r="E3" s="121">
        <v>10</v>
      </c>
      <c r="F3" s="121"/>
      <c r="G3" s="121">
        <v>64</v>
      </c>
      <c r="H3" s="121">
        <v>30</v>
      </c>
      <c r="I3" s="121">
        <v>8</v>
      </c>
      <c r="J3" s="93">
        <f t="shared" ref="J3:J37" si="0">SUM(E3:I3)</f>
        <v>112</v>
      </c>
      <c r="K3" s="23"/>
    </row>
    <row r="4" spans="1:11" s="8" customFormat="1" ht="45.65" customHeight="1" x14ac:dyDescent="0.25">
      <c r="A4" s="6">
        <v>2</v>
      </c>
      <c r="B4" s="75" t="s">
        <v>26</v>
      </c>
      <c r="C4" s="94" t="s">
        <v>27</v>
      </c>
      <c r="D4" s="95"/>
      <c r="E4" s="122">
        <v>15</v>
      </c>
      <c r="F4" s="122">
        <f>2</f>
        <v>2</v>
      </c>
      <c r="G4" s="122">
        <v>74</v>
      </c>
      <c r="H4" s="122">
        <f>27-4</f>
        <v>23</v>
      </c>
      <c r="I4" s="122">
        <v>8</v>
      </c>
      <c r="J4" s="93">
        <f t="shared" si="0"/>
        <v>122</v>
      </c>
      <c r="K4" s="23"/>
    </row>
    <row r="5" spans="1:11" s="8" customFormat="1" ht="45.65" customHeight="1" x14ac:dyDescent="0.25">
      <c r="A5" s="6">
        <v>3</v>
      </c>
      <c r="B5" s="75" t="s">
        <v>28</v>
      </c>
      <c r="C5" s="86" t="s">
        <v>17</v>
      </c>
      <c r="D5" s="95" t="s">
        <v>58</v>
      </c>
      <c r="E5" s="5">
        <v>20</v>
      </c>
      <c r="F5" s="5">
        <v>2</v>
      </c>
      <c r="G5" s="5">
        <v>82</v>
      </c>
      <c r="H5" s="5">
        <v>32</v>
      </c>
      <c r="I5" s="5">
        <v>8</v>
      </c>
      <c r="J5" s="93">
        <f t="shared" si="0"/>
        <v>144</v>
      </c>
      <c r="K5" s="23"/>
    </row>
    <row r="6" spans="1:11" s="8" customFormat="1" ht="45.65" customHeight="1" x14ac:dyDescent="0.25">
      <c r="A6" s="6">
        <v>4</v>
      </c>
      <c r="B6" s="75" t="s">
        <v>29</v>
      </c>
      <c r="C6" s="7" t="s">
        <v>25</v>
      </c>
      <c r="D6" s="92"/>
      <c r="E6" s="4">
        <v>18</v>
      </c>
      <c r="F6" s="4">
        <v>4</v>
      </c>
      <c r="G6" s="4">
        <v>346</v>
      </c>
      <c r="H6" s="4">
        <v>138</v>
      </c>
      <c r="I6" s="4">
        <v>59</v>
      </c>
      <c r="J6" s="93">
        <f t="shared" si="0"/>
        <v>565</v>
      </c>
      <c r="K6" s="23"/>
    </row>
    <row r="7" spans="1:11" s="8" customFormat="1" ht="27" customHeight="1" x14ac:dyDescent="0.25">
      <c r="A7" s="6">
        <v>5</v>
      </c>
      <c r="B7" s="75" t="s">
        <v>30</v>
      </c>
      <c r="C7" s="7" t="s">
        <v>27</v>
      </c>
      <c r="D7" s="92"/>
      <c r="E7" s="4">
        <v>10</v>
      </c>
      <c r="F7" s="4">
        <v>1</v>
      </c>
      <c r="G7" s="4">
        <v>91</v>
      </c>
      <c r="H7" s="4">
        <v>85</v>
      </c>
      <c r="I7" s="4">
        <v>34</v>
      </c>
      <c r="J7" s="93">
        <f t="shared" si="0"/>
        <v>221</v>
      </c>
    </row>
    <row r="8" spans="1:11" s="8" customFormat="1" ht="45.65" customHeight="1" x14ac:dyDescent="0.25">
      <c r="A8" s="53">
        <v>6</v>
      </c>
      <c r="B8" s="75" t="s">
        <v>47</v>
      </c>
      <c r="C8" s="128" t="s">
        <v>31</v>
      </c>
      <c r="D8" s="24" t="s">
        <v>57</v>
      </c>
      <c r="E8" s="116">
        <f>IF(SUM(E9:E13)&gt;=E7,SUM(E9:E13),"błąd")</f>
        <v>10</v>
      </c>
      <c r="F8" s="116">
        <f t="shared" ref="F8:I8" si="1">IF(SUM(F9:F13)&gt;=F7,SUM(F9:F13),"błąd")</f>
        <v>1</v>
      </c>
      <c r="G8" s="116">
        <f t="shared" si="1"/>
        <v>91</v>
      </c>
      <c r="H8" s="116">
        <f t="shared" si="1"/>
        <v>98</v>
      </c>
      <c r="I8" s="116">
        <f t="shared" si="1"/>
        <v>34</v>
      </c>
      <c r="J8" s="93">
        <f t="shared" si="0"/>
        <v>234</v>
      </c>
    </row>
    <row r="9" spans="1:11" s="8" customFormat="1" ht="17" x14ac:dyDescent="0.25">
      <c r="A9" s="54"/>
      <c r="B9" s="77" t="s">
        <v>18</v>
      </c>
      <c r="C9" s="128"/>
      <c r="D9" s="24"/>
      <c r="E9" s="25">
        <v>3</v>
      </c>
      <c r="F9" s="25">
        <v>1</v>
      </c>
      <c r="G9" s="25">
        <v>32</v>
      </c>
      <c r="H9" s="25">
        <v>48</v>
      </c>
      <c r="I9" s="25">
        <v>19</v>
      </c>
      <c r="J9" s="96">
        <f t="shared" si="0"/>
        <v>103</v>
      </c>
    </row>
    <row r="10" spans="1:11" s="8" customFormat="1" ht="17" x14ac:dyDescent="0.25">
      <c r="A10" s="54"/>
      <c r="B10" s="77" t="s">
        <v>19</v>
      </c>
      <c r="C10" s="128"/>
      <c r="D10" s="26"/>
      <c r="E10" s="27"/>
      <c r="F10" s="27"/>
      <c r="G10" s="27"/>
      <c r="H10" s="27"/>
      <c r="I10" s="27"/>
      <c r="J10" s="96">
        <f t="shared" si="0"/>
        <v>0</v>
      </c>
    </row>
    <row r="11" spans="1:11" s="8" customFormat="1" ht="17" x14ac:dyDescent="0.25">
      <c r="A11" s="54"/>
      <c r="B11" s="77" t="s">
        <v>20</v>
      </c>
      <c r="C11" s="128"/>
      <c r="D11" s="26"/>
      <c r="E11" s="27"/>
      <c r="F11" s="27"/>
      <c r="G11" s="27">
        <v>5</v>
      </c>
      <c r="H11" s="27">
        <v>12</v>
      </c>
      <c r="I11" s="27">
        <v>3</v>
      </c>
      <c r="J11" s="96">
        <f t="shared" si="0"/>
        <v>20</v>
      </c>
    </row>
    <row r="12" spans="1:11" s="8" customFormat="1" ht="17" x14ac:dyDescent="0.25">
      <c r="A12" s="54"/>
      <c r="B12" s="77" t="s">
        <v>21</v>
      </c>
      <c r="C12" s="128"/>
      <c r="D12" s="26"/>
      <c r="E12" s="27">
        <v>3</v>
      </c>
      <c r="F12" s="27"/>
      <c r="G12" s="27">
        <v>36</v>
      </c>
      <c r="H12" s="27">
        <v>31</v>
      </c>
      <c r="I12" s="27">
        <v>11</v>
      </c>
      <c r="J12" s="96">
        <f t="shared" si="0"/>
        <v>81</v>
      </c>
    </row>
    <row r="13" spans="1:11" s="8" customFormat="1" ht="17" x14ac:dyDescent="0.25">
      <c r="A13" s="55"/>
      <c r="B13" s="78" t="s">
        <v>22</v>
      </c>
      <c r="C13" s="128"/>
      <c r="D13" s="97"/>
      <c r="E13" s="61">
        <v>4</v>
      </c>
      <c r="F13" s="61"/>
      <c r="G13" s="61">
        <v>18</v>
      </c>
      <c r="H13" s="61">
        <v>7</v>
      </c>
      <c r="I13" s="61">
        <v>1</v>
      </c>
      <c r="J13" s="98">
        <f t="shared" si="0"/>
        <v>30</v>
      </c>
    </row>
    <row r="14" spans="1:11" s="8" customFormat="1" ht="45.65" customHeight="1" x14ac:dyDescent="0.25">
      <c r="A14" s="6">
        <v>7</v>
      </c>
      <c r="B14" s="75" t="s">
        <v>32</v>
      </c>
      <c r="C14" s="7" t="s">
        <v>27</v>
      </c>
      <c r="D14" s="92"/>
      <c r="E14" s="4">
        <v>31</v>
      </c>
      <c r="F14" s="4"/>
      <c r="G14" s="4">
        <v>323</v>
      </c>
      <c r="H14" s="4">
        <v>81</v>
      </c>
      <c r="I14" s="4">
        <v>27</v>
      </c>
      <c r="J14" s="93">
        <f t="shared" si="0"/>
        <v>462</v>
      </c>
    </row>
    <row r="15" spans="1:11" s="8" customFormat="1" ht="45.65" customHeight="1" x14ac:dyDescent="0.25">
      <c r="A15" s="6">
        <v>8</v>
      </c>
      <c r="B15" s="75" t="s">
        <v>33</v>
      </c>
      <c r="C15" s="86" t="s">
        <v>17</v>
      </c>
      <c r="D15" s="95" t="s">
        <v>59</v>
      </c>
      <c r="E15" s="4">
        <v>33</v>
      </c>
      <c r="F15" s="4"/>
      <c r="G15" s="4">
        <v>378</v>
      </c>
      <c r="H15" s="4">
        <v>105</v>
      </c>
      <c r="I15" s="4">
        <v>39</v>
      </c>
      <c r="J15" s="93">
        <f t="shared" si="0"/>
        <v>555</v>
      </c>
    </row>
    <row r="16" spans="1:11" s="8" customFormat="1" ht="45.65" customHeight="1" x14ac:dyDescent="0.25">
      <c r="A16" s="6">
        <v>9</v>
      </c>
      <c r="B16" s="76" t="s">
        <v>34</v>
      </c>
      <c r="C16" s="7" t="s">
        <v>27</v>
      </c>
      <c r="D16" s="92"/>
      <c r="E16" s="4">
        <v>6</v>
      </c>
      <c r="F16" s="4">
        <v>1</v>
      </c>
      <c r="G16" s="4">
        <v>54</v>
      </c>
      <c r="H16" s="4">
        <v>24</v>
      </c>
      <c r="I16" s="4">
        <v>5</v>
      </c>
      <c r="J16" s="99">
        <f t="shared" si="0"/>
        <v>90</v>
      </c>
    </row>
    <row r="17" spans="1:10" s="8" customFormat="1" ht="45.65" customHeight="1" x14ac:dyDescent="0.25">
      <c r="A17" s="53">
        <v>10</v>
      </c>
      <c r="B17" s="75" t="s">
        <v>84</v>
      </c>
      <c r="C17" s="128" t="s">
        <v>17</v>
      </c>
      <c r="D17" s="28" t="s">
        <v>60</v>
      </c>
      <c r="E17" s="116">
        <f>SUM(E18:E22)</f>
        <v>10</v>
      </c>
      <c r="F17" s="116">
        <f t="shared" ref="F17:H17" si="2">SUM(F18:F22)</f>
        <v>1</v>
      </c>
      <c r="G17" s="116">
        <f>SUM(G18:G22)</f>
        <v>61</v>
      </c>
      <c r="H17" s="116">
        <f t="shared" si="2"/>
        <v>30</v>
      </c>
      <c r="I17" s="116">
        <f>SUM(I18:I22)</f>
        <v>6</v>
      </c>
      <c r="J17" s="93">
        <f t="shared" si="0"/>
        <v>108</v>
      </c>
    </row>
    <row r="18" spans="1:10" s="8" customFormat="1" ht="17" x14ac:dyDescent="0.25">
      <c r="A18" s="54"/>
      <c r="B18" s="77" t="s">
        <v>18</v>
      </c>
      <c r="C18" s="128"/>
      <c r="D18" s="24"/>
      <c r="E18" s="25">
        <v>2</v>
      </c>
      <c r="F18" s="25"/>
      <c r="G18" s="25">
        <v>2</v>
      </c>
      <c r="H18" s="25">
        <v>6</v>
      </c>
      <c r="I18" s="25">
        <v>5</v>
      </c>
      <c r="J18" s="96">
        <f t="shared" si="0"/>
        <v>15</v>
      </c>
    </row>
    <row r="19" spans="1:10" s="8" customFormat="1" ht="17" x14ac:dyDescent="0.25">
      <c r="A19" s="54"/>
      <c r="B19" s="77" t="s">
        <v>19</v>
      </c>
      <c r="C19" s="128"/>
      <c r="D19" s="26"/>
      <c r="E19" s="27"/>
      <c r="F19" s="27"/>
      <c r="G19" s="27"/>
      <c r="H19" s="27"/>
      <c r="I19" s="27"/>
      <c r="J19" s="96">
        <f t="shared" si="0"/>
        <v>0</v>
      </c>
    </row>
    <row r="20" spans="1:10" s="8" customFormat="1" ht="17" x14ac:dyDescent="0.25">
      <c r="A20" s="54"/>
      <c r="B20" s="77" t="s">
        <v>20</v>
      </c>
      <c r="C20" s="128"/>
      <c r="D20" s="26"/>
      <c r="E20" s="27"/>
      <c r="F20" s="27"/>
      <c r="G20" s="27">
        <v>2</v>
      </c>
      <c r="H20" s="27"/>
      <c r="I20" s="27"/>
      <c r="J20" s="96">
        <f t="shared" si="0"/>
        <v>2</v>
      </c>
    </row>
    <row r="21" spans="1:10" s="8" customFormat="1" ht="17" x14ac:dyDescent="0.25">
      <c r="A21" s="54"/>
      <c r="B21" s="77" t="s">
        <v>21</v>
      </c>
      <c r="C21" s="128"/>
      <c r="D21" s="26"/>
      <c r="E21" s="27">
        <v>7</v>
      </c>
      <c r="F21" s="27"/>
      <c r="G21" s="27">
        <v>30</v>
      </c>
      <c r="H21" s="27">
        <v>17</v>
      </c>
      <c r="I21" s="27"/>
      <c r="J21" s="96">
        <f t="shared" si="0"/>
        <v>54</v>
      </c>
    </row>
    <row r="22" spans="1:10" s="8" customFormat="1" ht="17" x14ac:dyDescent="0.25">
      <c r="A22" s="55"/>
      <c r="B22" s="78" t="s">
        <v>22</v>
      </c>
      <c r="C22" s="128"/>
      <c r="D22" s="97"/>
      <c r="E22" s="61">
        <v>1</v>
      </c>
      <c r="F22" s="61">
        <v>1</v>
      </c>
      <c r="G22" s="61">
        <v>27</v>
      </c>
      <c r="H22" s="61">
        <v>7</v>
      </c>
      <c r="I22" s="61">
        <v>1</v>
      </c>
      <c r="J22" s="98">
        <f t="shared" si="0"/>
        <v>37</v>
      </c>
    </row>
    <row r="23" spans="1:10" s="8" customFormat="1" ht="26" x14ac:dyDescent="0.25">
      <c r="A23" s="6">
        <v>11</v>
      </c>
      <c r="B23" s="75" t="s">
        <v>35</v>
      </c>
      <c r="C23" s="7" t="s">
        <v>23</v>
      </c>
      <c r="D23" s="92"/>
      <c r="E23" s="4">
        <v>6</v>
      </c>
      <c r="F23" s="4"/>
      <c r="G23" s="4">
        <v>234</v>
      </c>
      <c r="H23" s="4">
        <v>50</v>
      </c>
      <c r="I23" s="4">
        <v>21</v>
      </c>
      <c r="J23" s="93">
        <f t="shared" si="0"/>
        <v>311</v>
      </c>
    </row>
    <row r="24" spans="1:10" s="8" customFormat="1" ht="26" x14ac:dyDescent="0.25">
      <c r="A24" s="6">
        <v>12</v>
      </c>
      <c r="B24" s="75" t="s">
        <v>36</v>
      </c>
      <c r="C24" s="86" t="s">
        <v>37</v>
      </c>
      <c r="D24" s="95" t="s">
        <v>61</v>
      </c>
      <c r="E24" s="4">
        <v>7</v>
      </c>
      <c r="F24" s="4"/>
      <c r="G24" s="4">
        <v>310</v>
      </c>
      <c r="H24" s="4">
        <v>77</v>
      </c>
      <c r="I24" s="4">
        <v>26</v>
      </c>
      <c r="J24" s="93">
        <f t="shared" si="0"/>
        <v>420</v>
      </c>
    </row>
    <row r="25" spans="1:10" s="8" customFormat="1" ht="31.4" customHeight="1" x14ac:dyDescent="0.25">
      <c r="A25" s="53">
        <v>13</v>
      </c>
      <c r="B25" s="75" t="s">
        <v>73</v>
      </c>
      <c r="C25" s="128" t="s">
        <v>27</v>
      </c>
      <c r="D25" s="28"/>
      <c r="E25" s="117">
        <f>SUM(E26:E30)</f>
        <v>22</v>
      </c>
      <c r="F25" s="117">
        <f t="shared" ref="F25:I25" si="3">SUM(F26:F30)</f>
        <v>1</v>
      </c>
      <c r="G25" s="117">
        <f t="shared" si="3"/>
        <v>71</v>
      </c>
      <c r="H25" s="117">
        <f t="shared" si="3"/>
        <v>22</v>
      </c>
      <c r="I25" s="117">
        <f t="shared" si="3"/>
        <v>8</v>
      </c>
      <c r="J25" s="93">
        <f t="shared" si="0"/>
        <v>124</v>
      </c>
    </row>
    <row r="26" spans="1:10" s="8" customFormat="1" ht="31" x14ac:dyDescent="0.25">
      <c r="A26" s="54"/>
      <c r="B26" s="77" t="s">
        <v>38</v>
      </c>
      <c r="C26" s="128"/>
      <c r="D26" s="24"/>
      <c r="E26" s="25">
        <v>2</v>
      </c>
      <c r="F26" s="25"/>
      <c r="G26" s="25">
        <v>64</v>
      </c>
      <c r="H26" s="25">
        <v>10</v>
      </c>
      <c r="I26" s="25">
        <v>4</v>
      </c>
      <c r="J26" s="96">
        <f t="shared" si="0"/>
        <v>80</v>
      </c>
    </row>
    <row r="27" spans="1:10" s="8" customFormat="1" ht="26.15" customHeight="1" x14ac:dyDescent="0.25">
      <c r="A27" s="54"/>
      <c r="B27" s="77" t="s">
        <v>39</v>
      </c>
      <c r="C27" s="128"/>
      <c r="D27" s="26"/>
      <c r="E27" s="27">
        <v>15</v>
      </c>
      <c r="F27" s="27"/>
      <c r="G27" s="27">
        <v>1</v>
      </c>
      <c r="H27" s="27">
        <v>1</v>
      </c>
      <c r="I27" s="27">
        <v>2</v>
      </c>
      <c r="J27" s="96">
        <f t="shared" si="0"/>
        <v>19</v>
      </c>
    </row>
    <row r="28" spans="1:10" s="8" customFormat="1" ht="65.150000000000006" customHeight="1" x14ac:dyDescent="0.25">
      <c r="A28" s="54"/>
      <c r="B28" s="77" t="s">
        <v>40</v>
      </c>
      <c r="C28" s="128"/>
      <c r="D28" s="26"/>
      <c r="E28" s="27"/>
      <c r="F28" s="27"/>
      <c r="G28" s="27">
        <v>1</v>
      </c>
      <c r="H28" s="27">
        <v>3</v>
      </c>
      <c r="I28" s="27"/>
      <c r="J28" s="96">
        <f t="shared" si="0"/>
        <v>4</v>
      </c>
    </row>
    <row r="29" spans="1:10" s="8" customFormat="1" ht="21" customHeight="1" x14ac:dyDescent="0.25">
      <c r="A29" s="54"/>
      <c r="B29" s="77" t="s">
        <v>41</v>
      </c>
      <c r="C29" s="128"/>
      <c r="D29" s="26"/>
      <c r="E29" s="27">
        <v>5</v>
      </c>
      <c r="F29" s="27">
        <v>1</v>
      </c>
      <c r="G29" s="27">
        <v>5</v>
      </c>
      <c r="H29" s="27">
        <v>5</v>
      </c>
      <c r="I29" s="27">
        <v>2</v>
      </c>
      <c r="J29" s="96">
        <f t="shared" si="0"/>
        <v>18</v>
      </c>
    </row>
    <row r="30" spans="1:10" s="8" customFormat="1" ht="21" customHeight="1" x14ac:dyDescent="0.25">
      <c r="A30" s="55"/>
      <c r="B30" s="78" t="s">
        <v>69</v>
      </c>
      <c r="C30" s="128"/>
      <c r="D30" s="97"/>
      <c r="E30" s="61"/>
      <c r="F30" s="61"/>
      <c r="G30" s="61"/>
      <c r="H30" s="66">
        <v>3</v>
      </c>
      <c r="I30" s="61"/>
      <c r="J30" s="98">
        <f t="shared" si="0"/>
        <v>3</v>
      </c>
    </row>
    <row r="31" spans="1:10" s="8" customFormat="1" ht="45.65" customHeight="1" x14ac:dyDescent="0.25">
      <c r="A31" s="6">
        <v>14</v>
      </c>
      <c r="B31" s="75" t="s">
        <v>42</v>
      </c>
      <c r="C31" s="86" t="s">
        <v>25</v>
      </c>
      <c r="D31" s="95"/>
      <c r="E31" s="4">
        <v>6</v>
      </c>
      <c r="F31" s="4">
        <v>3</v>
      </c>
      <c r="G31" s="4">
        <v>53</v>
      </c>
      <c r="H31" s="4">
        <v>26</v>
      </c>
      <c r="I31" s="4">
        <v>12</v>
      </c>
      <c r="J31" s="93">
        <f t="shared" si="0"/>
        <v>100</v>
      </c>
    </row>
    <row r="32" spans="1:10" s="8" customFormat="1" ht="45.65" customHeight="1" x14ac:dyDescent="0.25">
      <c r="A32" s="53">
        <v>15</v>
      </c>
      <c r="B32" s="75" t="s">
        <v>48</v>
      </c>
      <c r="C32" s="128" t="s">
        <v>37</v>
      </c>
      <c r="D32" s="28"/>
      <c r="E32" s="117">
        <f>SUM(E33:E36)</f>
        <v>6</v>
      </c>
      <c r="F32" s="117">
        <f t="shared" ref="F32:I32" si="4">SUM(F33:F36)</f>
        <v>0</v>
      </c>
      <c r="G32" s="117">
        <f t="shared" si="4"/>
        <v>130</v>
      </c>
      <c r="H32" s="117">
        <f t="shared" si="4"/>
        <v>34</v>
      </c>
      <c r="I32" s="117">
        <f t="shared" si="4"/>
        <v>33</v>
      </c>
      <c r="J32" s="93">
        <f t="shared" si="0"/>
        <v>203</v>
      </c>
    </row>
    <row r="33" spans="1:10" s="8" customFormat="1" ht="17" x14ac:dyDescent="0.25">
      <c r="A33" s="54"/>
      <c r="B33" s="77" t="s">
        <v>43</v>
      </c>
      <c r="C33" s="128"/>
      <c r="D33" s="24"/>
      <c r="E33" s="25">
        <v>1</v>
      </c>
      <c r="F33" s="25"/>
      <c r="G33" s="25">
        <v>41</v>
      </c>
      <c r="H33" s="25">
        <v>8</v>
      </c>
      <c r="I33" s="25">
        <v>2</v>
      </c>
      <c r="J33" s="96">
        <f t="shared" si="0"/>
        <v>52</v>
      </c>
    </row>
    <row r="34" spans="1:10" s="8" customFormat="1" ht="17" x14ac:dyDescent="0.25">
      <c r="A34" s="54"/>
      <c r="B34" s="77" t="s">
        <v>65</v>
      </c>
      <c r="C34" s="128"/>
      <c r="D34" s="26"/>
      <c r="E34" s="27"/>
      <c r="F34" s="27"/>
      <c r="G34" s="27">
        <v>32</v>
      </c>
      <c r="H34" s="27">
        <v>6</v>
      </c>
      <c r="I34" s="27">
        <v>13</v>
      </c>
      <c r="J34" s="96">
        <f t="shared" si="0"/>
        <v>51</v>
      </c>
    </row>
    <row r="35" spans="1:10" s="8" customFormat="1" ht="17" x14ac:dyDescent="0.25">
      <c r="A35" s="54"/>
      <c r="B35" s="77" t="s">
        <v>44</v>
      </c>
      <c r="C35" s="128"/>
      <c r="D35" s="26"/>
      <c r="E35" s="27">
        <v>5</v>
      </c>
      <c r="F35" s="27"/>
      <c r="G35" s="27">
        <v>55</v>
      </c>
      <c r="H35" s="27">
        <v>17</v>
      </c>
      <c r="I35" s="27">
        <v>13</v>
      </c>
      <c r="J35" s="96">
        <f t="shared" si="0"/>
        <v>90</v>
      </c>
    </row>
    <row r="36" spans="1:10" s="8" customFormat="1" ht="17" x14ac:dyDescent="0.25">
      <c r="A36" s="55"/>
      <c r="B36" s="78" t="s">
        <v>45</v>
      </c>
      <c r="C36" s="128"/>
      <c r="D36" s="97"/>
      <c r="E36" s="61"/>
      <c r="F36" s="61"/>
      <c r="G36" s="61">
        <v>2</v>
      </c>
      <c r="H36" s="61">
        <v>3</v>
      </c>
      <c r="I36" s="61">
        <v>5</v>
      </c>
      <c r="J36" s="98">
        <f t="shared" si="0"/>
        <v>10</v>
      </c>
    </row>
    <row r="37" spans="1:10" s="8" customFormat="1" ht="26" x14ac:dyDescent="0.25">
      <c r="A37" s="6">
        <v>16</v>
      </c>
      <c r="B37" s="75" t="s">
        <v>46</v>
      </c>
      <c r="C37" s="86" t="s">
        <v>37</v>
      </c>
      <c r="D37" s="95"/>
      <c r="E37" s="4"/>
      <c r="F37" s="4"/>
      <c r="G37" s="4">
        <v>2</v>
      </c>
      <c r="H37" s="4">
        <v>2</v>
      </c>
      <c r="I37" s="4"/>
      <c r="J37" s="93">
        <f t="shared" si="0"/>
        <v>4</v>
      </c>
    </row>
    <row r="38" spans="1:10" s="8" customFormat="1" ht="17" x14ac:dyDescent="0.25">
      <c r="A38" s="12"/>
      <c r="B38" s="112"/>
      <c r="C38" s="110"/>
      <c r="D38" s="114"/>
      <c r="E38" s="113"/>
      <c r="F38" s="113"/>
      <c r="G38" s="113"/>
      <c r="H38" s="113"/>
      <c r="I38" s="113"/>
      <c r="J38" s="115"/>
    </row>
  </sheetData>
  <sheetProtection selectLockedCells="1"/>
  <mergeCells count="5">
    <mergeCell ref="C25:C30"/>
    <mergeCell ref="A1:J1"/>
    <mergeCell ref="C32:C36"/>
    <mergeCell ref="C8:C13"/>
    <mergeCell ref="C17:C22"/>
  </mergeCells>
  <phoneticPr fontId="0" type="noConversion"/>
  <conditionalFormatting sqref="E7">
    <cfRule type="cellIs" dxfId="7" priority="18" operator="greaterThan">
      <formula>E$8</formula>
    </cfRule>
  </conditionalFormatting>
  <conditionalFormatting sqref="E15">
    <cfRule type="cellIs" dxfId="6" priority="17" operator="lessThan">
      <formula>E$14</formula>
    </cfRule>
  </conditionalFormatting>
  <conditionalFormatting sqref="E17:I17">
    <cfRule type="cellIs" dxfId="5" priority="16" operator="lessThan">
      <formula>E$16</formula>
    </cfRule>
  </conditionalFormatting>
  <conditionalFormatting sqref="E24">
    <cfRule type="cellIs" dxfId="4" priority="15" operator="lessThan">
      <formula>E$23</formula>
    </cfRule>
  </conditionalFormatting>
  <conditionalFormatting sqref="E5:I5">
    <cfRule type="cellIs" dxfId="3" priority="14" operator="lessThan">
      <formula>E$4</formula>
    </cfRule>
  </conditionalFormatting>
  <conditionalFormatting sqref="F7:I7">
    <cfRule type="cellIs" dxfId="2" priority="13" operator="greaterThan">
      <formula>F$8</formula>
    </cfRule>
  </conditionalFormatting>
  <conditionalFormatting sqref="F15:I15">
    <cfRule type="cellIs" dxfId="1" priority="12" operator="lessThan">
      <formula>F$14</formula>
    </cfRule>
  </conditionalFormatting>
  <conditionalFormatting sqref="F24:I24">
    <cfRule type="cellIs" dxfId="0" priority="10" operator="lessThan">
      <formula>F$23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55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L39"/>
  <sheetViews>
    <sheetView tabSelected="1" zoomScale="70" zoomScaleNormal="70" workbookViewId="0">
      <pane xSplit="3" ySplit="2" topLeftCell="D3" activePane="bottomRight" state="frozen"/>
      <selection activeCell="K6" sqref="K6"/>
      <selection pane="topRight" activeCell="K6" sqref="K6"/>
      <selection pane="bottomLeft" activeCell="K6" sqref="K6"/>
      <selection pane="bottomRight" activeCell="K8" sqref="K8"/>
    </sheetView>
  </sheetViews>
  <sheetFormatPr defaultColWidth="50.54296875" defaultRowHeight="15.5" x14ac:dyDescent="0.25"/>
  <cols>
    <col min="1" max="1" width="4.81640625" style="22" customWidth="1"/>
    <col min="2" max="2" width="74.453125" style="8" customWidth="1"/>
    <col min="3" max="3" width="11.453125" style="87" customWidth="1"/>
    <col min="4" max="5" width="17" style="1" hidden="1" customWidth="1"/>
    <col min="6" max="9" width="17" style="10" customWidth="1"/>
    <col min="10" max="10" width="17" style="1" customWidth="1"/>
    <col min="11" max="11" width="8.54296875" style="1" customWidth="1"/>
    <col min="12" max="12" width="4" style="1" customWidth="1"/>
    <col min="13" max="13" width="9.453125" style="1" customWidth="1"/>
    <col min="14" max="14" width="8.453125" style="1" customWidth="1"/>
    <col min="15" max="15" width="5.1796875" style="1" customWidth="1"/>
    <col min="16" max="16" width="8.453125" style="1" customWidth="1"/>
    <col min="17" max="17" width="7.453125" style="1" customWidth="1"/>
    <col min="18" max="18" width="6" style="1" customWidth="1"/>
    <col min="19" max="19" width="11.453125" style="1" customWidth="1"/>
    <col min="20" max="20" width="9.81640625" style="1" customWidth="1"/>
    <col min="21" max="21" width="13.453125" style="1" customWidth="1"/>
    <col min="22" max="16384" width="50.54296875" style="1"/>
  </cols>
  <sheetData>
    <row r="1" spans="1:10" ht="54.65" customHeight="1" x14ac:dyDescent="0.25">
      <c r="A1" s="133" t="s">
        <v>93</v>
      </c>
      <c r="B1" s="133"/>
      <c r="C1" s="133"/>
      <c r="D1" s="133"/>
      <c r="E1" s="133"/>
      <c r="F1" s="133"/>
      <c r="G1" s="133"/>
      <c r="H1" s="133"/>
      <c r="I1" s="133"/>
      <c r="J1" s="11"/>
    </row>
    <row r="2" spans="1:10" s="105" customFormat="1" ht="89.5" customHeight="1" x14ac:dyDescent="0.25">
      <c r="A2" s="101" t="s">
        <v>64</v>
      </c>
      <c r="B2" s="134" t="s">
        <v>70</v>
      </c>
      <c r="C2" s="135"/>
      <c r="D2" s="102">
        <v>2015</v>
      </c>
      <c r="E2" s="102">
        <v>2018</v>
      </c>
      <c r="F2" s="102">
        <v>2022</v>
      </c>
      <c r="G2" s="102">
        <v>2023</v>
      </c>
      <c r="H2" s="102">
        <v>2024</v>
      </c>
      <c r="I2" s="103">
        <v>2025</v>
      </c>
      <c r="J2" s="104"/>
    </row>
    <row r="3" spans="1:10" ht="35.15" customHeight="1" x14ac:dyDescent="0.25">
      <c r="A3" s="6">
        <v>1</v>
      </c>
      <c r="B3" s="75" t="s">
        <v>24</v>
      </c>
      <c r="C3" s="7" t="s">
        <v>25</v>
      </c>
      <c r="D3" s="13">
        <v>557</v>
      </c>
      <c r="E3" s="14">
        <v>412</v>
      </c>
      <c r="F3" s="14">
        <v>360</v>
      </c>
      <c r="G3" s="14">
        <v>337</v>
      </c>
      <c r="H3" s="14">
        <v>327</v>
      </c>
      <c r="I3" s="15">
        <f>ZBIORCZO!F3</f>
        <v>379</v>
      </c>
    </row>
    <row r="4" spans="1:10" ht="45.65" customHeight="1" x14ac:dyDescent="0.25">
      <c r="A4" s="6">
        <v>2</v>
      </c>
      <c r="B4" s="75" t="s">
        <v>26</v>
      </c>
      <c r="C4" s="86" t="s">
        <v>27</v>
      </c>
      <c r="D4" s="13">
        <v>229</v>
      </c>
      <c r="E4" s="14">
        <v>310</v>
      </c>
      <c r="F4" s="14">
        <v>202</v>
      </c>
      <c r="G4" s="14">
        <v>249</v>
      </c>
      <c r="H4" s="14">
        <v>246</v>
      </c>
      <c r="I4" s="15">
        <f>ZBIORCZO!F4</f>
        <v>266</v>
      </c>
    </row>
    <row r="5" spans="1:10" ht="45.65" customHeight="1" x14ac:dyDescent="0.25">
      <c r="A5" s="6">
        <v>3</v>
      </c>
      <c r="B5" s="75" t="s">
        <v>28</v>
      </c>
      <c r="C5" s="86" t="s">
        <v>17</v>
      </c>
      <c r="D5" s="13">
        <v>270</v>
      </c>
      <c r="E5" s="14">
        <v>339</v>
      </c>
      <c r="F5" s="14">
        <v>239</v>
      </c>
      <c r="G5" s="14">
        <v>272</v>
      </c>
      <c r="H5" s="14">
        <v>267</v>
      </c>
      <c r="I5" s="15">
        <f>ZBIORCZO!F5</f>
        <v>300</v>
      </c>
    </row>
    <row r="6" spans="1:10" ht="45.65" customHeight="1" x14ac:dyDescent="0.25">
      <c r="A6" s="6">
        <v>4</v>
      </c>
      <c r="B6" s="75" t="s">
        <v>29</v>
      </c>
      <c r="C6" s="7" t="s">
        <v>25</v>
      </c>
      <c r="D6" s="13">
        <v>1672</v>
      </c>
      <c r="E6" s="14">
        <v>1809</v>
      </c>
      <c r="F6" s="14">
        <v>1753</v>
      </c>
      <c r="G6" s="14">
        <v>1496</v>
      </c>
      <c r="H6" s="14">
        <v>1740</v>
      </c>
      <c r="I6" s="15">
        <f>ZBIORCZO!F6</f>
        <v>1748</v>
      </c>
    </row>
    <row r="7" spans="1:10" ht="45.65" customHeight="1" x14ac:dyDescent="0.25">
      <c r="A7" s="6">
        <v>5</v>
      </c>
      <c r="B7" s="76" t="s">
        <v>30</v>
      </c>
      <c r="C7" s="7" t="s">
        <v>27</v>
      </c>
      <c r="D7" s="13">
        <v>724</v>
      </c>
      <c r="E7" s="14">
        <v>813</v>
      </c>
      <c r="F7" s="14">
        <v>928</v>
      </c>
      <c r="G7" s="14">
        <v>660</v>
      </c>
      <c r="H7" s="14">
        <v>783</v>
      </c>
      <c r="I7" s="15">
        <f>ZBIORCZO!F7</f>
        <v>758</v>
      </c>
    </row>
    <row r="8" spans="1:10" ht="45.65" customHeight="1" x14ac:dyDescent="0.25">
      <c r="A8" s="53">
        <v>6</v>
      </c>
      <c r="B8" s="75" t="s">
        <v>82</v>
      </c>
      <c r="C8" s="128" t="s">
        <v>31</v>
      </c>
      <c r="D8" s="13">
        <v>989</v>
      </c>
      <c r="E8" s="14">
        <v>1100</v>
      </c>
      <c r="F8" s="14">
        <v>979</v>
      </c>
      <c r="G8" s="14">
        <v>744</v>
      </c>
      <c r="H8" s="14">
        <v>880</v>
      </c>
      <c r="I8" s="14">
        <f>ZBIORCZO!F8</f>
        <v>817</v>
      </c>
    </row>
    <row r="9" spans="1:10" ht="17.5" customHeight="1" x14ac:dyDescent="0.25">
      <c r="A9" s="54"/>
      <c r="B9" s="77" t="s">
        <v>18</v>
      </c>
      <c r="C9" s="128"/>
      <c r="D9" s="16">
        <v>338</v>
      </c>
      <c r="E9" s="17">
        <v>601</v>
      </c>
      <c r="F9" s="17">
        <v>675</v>
      </c>
      <c r="G9" s="17">
        <v>432</v>
      </c>
      <c r="H9" s="17">
        <v>529</v>
      </c>
      <c r="I9" s="17">
        <f>ZBIORCZO!F9</f>
        <v>459</v>
      </c>
    </row>
    <row r="10" spans="1:10" ht="17.5" customHeight="1" x14ac:dyDescent="0.25">
      <c r="A10" s="54"/>
      <c r="B10" s="77" t="s">
        <v>19</v>
      </c>
      <c r="C10" s="128"/>
      <c r="D10" s="16">
        <v>1</v>
      </c>
      <c r="E10" s="17">
        <v>0</v>
      </c>
      <c r="F10" s="17">
        <v>6</v>
      </c>
      <c r="G10" s="17">
        <v>3</v>
      </c>
      <c r="H10" s="17">
        <v>1</v>
      </c>
      <c r="I10" s="17">
        <f>ZBIORCZO!F10</f>
        <v>0</v>
      </c>
    </row>
    <row r="11" spans="1:10" ht="17.5" customHeight="1" x14ac:dyDescent="0.25">
      <c r="A11" s="54"/>
      <c r="B11" s="77" t="s">
        <v>20</v>
      </c>
      <c r="C11" s="128"/>
      <c r="D11" s="16">
        <v>135</v>
      </c>
      <c r="E11" s="17">
        <v>120</v>
      </c>
      <c r="F11" s="17">
        <v>82</v>
      </c>
      <c r="G11" s="17">
        <v>56</v>
      </c>
      <c r="H11" s="17">
        <v>88</v>
      </c>
      <c r="I11" s="17">
        <f>ZBIORCZO!F11</f>
        <v>67</v>
      </c>
    </row>
    <row r="12" spans="1:10" ht="17.5" customHeight="1" x14ac:dyDescent="0.25">
      <c r="A12" s="54"/>
      <c r="B12" s="77" t="s">
        <v>21</v>
      </c>
      <c r="C12" s="128"/>
      <c r="D12" s="16">
        <v>370</v>
      </c>
      <c r="E12" s="17">
        <v>265</v>
      </c>
      <c r="F12" s="17">
        <v>159</v>
      </c>
      <c r="G12" s="17">
        <v>199</v>
      </c>
      <c r="H12" s="17">
        <v>208</v>
      </c>
      <c r="I12" s="17">
        <f>ZBIORCZO!F12</f>
        <v>229</v>
      </c>
    </row>
    <row r="13" spans="1:10" ht="17.5" customHeight="1" x14ac:dyDescent="0.25">
      <c r="A13" s="55"/>
      <c r="B13" s="78" t="s">
        <v>22</v>
      </c>
      <c r="C13" s="128"/>
      <c r="D13" s="18">
        <v>145</v>
      </c>
      <c r="E13" s="19">
        <v>115</v>
      </c>
      <c r="F13" s="19">
        <v>57</v>
      </c>
      <c r="G13" s="19">
        <v>54</v>
      </c>
      <c r="H13" s="19">
        <v>54</v>
      </c>
      <c r="I13" s="19">
        <f>ZBIORCZO!F13</f>
        <v>62</v>
      </c>
    </row>
    <row r="14" spans="1:10" ht="45.65" customHeight="1" x14ac:dyDescent="0.25">
      <c r="A14" s="6">
        <v>7</v>
      </c>
      <c r="B14" s="78" t="s">
        <v>32</v>
      </c>
      <c r="C14" s="7" t="s">
        <v>27</v>
      </c>
      <c r="D14" s="13">
        <v>1403</v>
      </c>
      <c r="E14" s="14">
        <v>1145</v>
      </c>
      <c r="F14" s="14">
        <v>1046</v>
      </c>
      <c r="G14" s="14">
        <v>1091</v>
      </c>
      <c r="H14" s="14">
        <v>1167</v>
      </c>
      <c r="I14" s="15">
        <f>ZBIORCZO!F14</f>
        <v>1315</v>
      </c>
    </row>
    <row r="15" spans="1:10" ht="45.65" customHeight="1" x14ac:dyDescent="0.25">
      <c r="A15" s="6">
        <v>8</v>
      </c>
      <c r="B15" s="75" t="s">
        <v>33</v>
      </c>
      <c r="C15" s="86" t="s">
        <v>17</v>
      </c>
      <c r="D15" s="13">
        <v>1602</v>
      </c>
      <c r="E15" s="14">
        <v>1265</v>
      </c>
      <c r="F15" s="14">
        <v>1127</v>
      </c>
      <c r="G15" s="14">
        <v>1183</v>
      </c>
      <c r="H15" s="14">
        <v>1260</v>
      </c>
      <c r="I15" s="15">
        <f>ZBIORCZO!F15</f>
        <v>1478</v>
      </c>
    </row>
    <row r="16" spans="1:10" ht="45.65" customHeight="1" x14ac:dyDescent="0.25">
      <c r="A16" s="6">
        <v>9</v>
      </c>
      <c r="B16" s="76" t="s">
        <v>34</v>
      </c>
      <c r="C16" s="7" t="s">
        <v>27</v>
      </c>
      <c r="D16" s="13">
        <v>382</v>
      </c>
      <c r="E16" s="14">
        <v>271</v>
      </c>
      <c r="F16" s="14">
        <v>229</v>
      </c>
      <c r="G16" s="14">
        <v>256</v>
      </c>
      <c r="H16" s="14">
        <v>249</v>
      </c>
      <c r="I16" s="15">
        <f>ZBIORCZO!F16</f>
        <v>258</v>
      </c>
    </row>
    <row r="17" spans="1:9" ht="45.65" customHeight="1" x14ac:dyDescent="0.25">
      <c r="A17" s="53">
        <v>10</v>
      </c>
      <c r="B17" s="75" t="s">
        <v>84</v>
      </c>
      <c r="C17" s="128" t="s">
        <v>17</v>
      </c>
      <c r="D17" s="13">
        <v>459</v>
      </c>
      <c r="E17" s="14">
        <v>317</v>
      </c>
      <c r="F17" s="14">
        <v>279</v>
      </c>
      <c r="G17" s="14">
        <v>288</v>
      </c>
      <c r="H17" s="14">
        <v>264</v>
      </c>
      <c r="I17" s="14">
        <f>ZBIORCZO!F17</f>
        <v>291</v>
      </c>
    </row>
    <row r="18" spans="1:9" ht="17.149999999999999" customHeight="1" x14ac:dyDescent="0.25">
      <c r="A18" s="54"/>
      <c r="B18" s="77" t="s">
        <v>18</v>
      </c>
      <c r="C18" s="128"/>
      <c r="D18" s="16">
        <v>103</v>
      </c>
      <c r="E18" s="17">
        <v>95</v>
      </c>
      <c r="F18" s="17">
        <v>93</v>
      </c>
      <c r="G18" s="17">
        <v>115</v>
      </c>
      <c r="H18" s="17">
        <v>75</v>
      </c>
      <c r="I18" s="17">
        <f>ZBIORCZO!F18</f>
        <v>96</v>
      </c>
    </row>
    <row r="19" spans="1:9" ht="17.149999999999999" customHeight="1" x14ac:dyDescent="0.25">
      <c r="A19" s="54"/>
      <c r="B19" s="77" t="s">
        <v>19</v>
      </c>
      <c r="C19" s="128"/>
      <c r="D19" s="16">
        <v>0</v>
      </c>
      <c r="E19" s="17">
        <v>0</v>
      </c>
      <c r="F19" s="17">
        <v>3</v>
      </c>
      <c r="G19" s="17">
        <v>0</v>
      </c>
      <c r="H19" s="17">
        <v>0</v>
      </c>
      <c r="I19" s="17">
        <f>ZBIORCZO!F19</f>
        <v>0</v>
      </c>
    </row>
    <row r="20" spans="1:9" ht="17.149999999999999" customHeight="1" x14ac:dyDescent="0.25">
      <c r="A20" s="54"/>
      <c r="B20" s="77" t="s">
        <v>20</v>
      </c>
      <c r="C20" s="128"/>
      <c r="D20" s="16">
        <v>24</v>
      </c>
      <c r="E20" s="17">
        <v>27</v>
      </c>
      <c r="F20" s="17">
        <v>39</v>
      </c>
      <c r="G20" s="17">
        <v>26</v>
      </c>
      <c r="H20" s="17">
        <v>32</v>
      </c>
      <c r="I20" s="17">
        <f>ZBIORCZO!F20</f>
        <v>7</v>
      </c>
    </row>
    <row r="21" spans="1:9" ht="17.149999999999999" customHeight="1" x14ac:dyDescent="0.25">
      <c r="A21" s="54"/>
      <c r="B21" s="77" t="s">
        <v>21</v>
      </c>
      <c r="C21" s="128"/>
      <c r="D21" s="16">
        <v>228</v>
      </c>
      <c r="E21" s="17">
        <v>132</v>
      </c>
      <c r="F21" s="17">
        <v>106</v>
      </c>
      <c r="G21" s="17">
        <v>106</v>
      </c>
      <c r="H21" s="17">
        <v>106</v>
      </c>
      <c r="I21" s="17">
        <f>ZBIORCZO!F21</f>
        <v>128</v>
      </c>
    </row>
    <row r="22" spans="1:9" ht="17.149999999999999" customHeight="1" x14ac:dyDescent="0.25">
      <c r="A22" s="55"/>
      <c r="B22" s="78" t="s">
        <v>22</v>
      </c>
      <c r="C22" s="128"/>
      <c r="D22" s="18">
        <v>122</v>
      </c>
      <c r="E22" s="19">
        <v>70</v>
      </c>
      <c r="F22" s="19">
        <v>44</v>
      </c>
      <c r="G22" s="19">
        <v>41</v>
      </c>
      <c r="H22" s="19">
        <v>53</v>
      </c>
      <c r="I22" s="19">
        <f>ZBIORCZO!F22</f>
        <v>64</v>
      </c>
    </row>
    <row r="23" spans="1:9" ht="32.5" customHeight="1" x14ac:dyDescent="0.25">
      <c r="A23" s="6">
        <v>11</v>
      </c>
      <c r="B23" s="78" t="s">
        <v>35</v>
      </c>
      <c r="C23" s="7" t="s">
        <v>23</v>
      </c>
      <c r="D23" s="13">
        <v>974</v>
      </c>
      <c r="E23" s="14">
        <v>891</v>
      </c>
      <c r="F23" s="14">
        <v>688</v>
      </c>
      <c r="G23" s="14">
        <v>752</v>
      </c>
      <c r="H23" s="14">
        <v>835</v>
      </c>
      <c r="I23" s="15">
        <f>ZBIORCZO!F23</f>
        <v>949</v>
      </c>
    </row>
    <row r="24" spans="1:9" ht="45.65" customHeight="1" x14ac:dyDescent="0.25">
      <c r="A24" s="6">
        <v>12</v>
      </c>
      <c r="B24" s="76" t="s">
        <v>36</v>
      </c>
      <c r="C24" s="86" t="s">
        <v>37</v>
      </c>
      <c r="D24" s="13">
        <v>1201</v>
      </c>
      <c r="E24" s="14">
        <v>1050</v>
      </c>
      <c r="F24" s="14">
        <v>834</v>
      </c>
      <c r="G24" s="14">
        <v>951</v>
      </c>
      <c r="H24" s="14">
        <v>1026</v>
      </c>
      <c r="I24" s="15">
        <f>ZBIORCZO!F24</f>
        <v>1202</v>
      </c>
    </row>
    <row r="25" spans="1:9" ht="21" customHeight="1" x14ac:dyDescent="0.25">
      <c r="A25" s="53">
        <v>13</v>
      </c>
      <c r="B25" s="75" t="s">
        <v>73</v>
      </c>
      <c r="C25" s="128" t="s">
        <v>27</v>
      </c>
      <c r="D25" s="13">
        <v>260</v>
      </c>
      <c r="E25" s="14">
        <v>305</v>
      </c>
      <c r="F25" s="14">
        <v>252</v>
      </c>
      <c r="G25" s="14">
        <v>250</v>
      </c>
      <c r="H25" s="14">
        <v>270</v>
      </c>
      <c r="I25" s="14">
        <f>ZBIORCZO!F25</f>
        <v>287</v>
      </c>
    </row>
    <row r="26" spans="1:9" ht="33.65" customHeight="1" x14ac:dyDescent="0.25">
      <c r="A26" s="54"/>
      <c r="B26" s="77" t="s">
        <v>38</v>
      </c>
      <c r="C26" s="128"/>
      <c r="D26" s="16">
        <v>174</v>
      </c>
      <c r="E26" s="17">
        <v>189</v>
      </c>
      <c r="F26" s="17">
        <v>152</v>
      </c>
      <c r="G26" s="17">
        <v>152</v>
      </c>
      <c r="H26" s="17">
        <v>190</v>
      </c>
      <c r="I26" s="17">
        <f>ZBIORCZO!F26</f>
        <v>210</v>
      </c>
    </row>
    <row r="27" spans="1:9" ht="26.5" customHeight="1" x14ac:dyDescent="0.25">
      <c r="A27" s="54"/>
      <c r="B27" s="77" t="s">
        <v>39</v>
      </c>
      <c r="C27" s="128"/>
      <c r="D27" s="16">
        <v>21</v>
      </c>
      <c r="E27" s="17">
        <v>32</v>
      </c>
      <c r="F27" s="17">
        <v>6</v>
      </c>
      <c r="G27" s="17">
        <v>17</v>
      </c>
      <c r="H27" s="17">
        <v>22</v>
      </c>
      <c r="I27" s="17">
        <f>ZBIORCZO!F27</f>
        <v>21</v>
      </c>
    </row>
    <row r="28" spans="1:9" ht="66" customHeight="1" x14ac:dyDescent="0.25">
      <c r="A28" s="54"/>
      <c r="B28" s="77" t="s">
        <v>40</v>
      </c>
      <c r="C28" s="128"/>
      <c r="D28" s="16">
        <v>14</v>
      </c>
      <c r="E28" s="17">
        <v>21</v>
      </c>
      <c r="F28" s="17">
        <v>22</v>
      </c>
      <c r="G28" s="17">
        <v>8</v>
      </c>
      <c r="H28" s="17">
        <v>19</v>
      </c>
      <c r="I28" s="17">
        <f>ZBIORCZO!F28</f>
        <v>17</v>
      </c>
    </row>
    <row r="29" spans="1:9" ht="33.65" customHeight="1" x14ac:dyDescent="0.25">
      <c r="A29" s="54"/>
      <c r="B29" s="77" t="s">
        <v>41</v>
      </c>
      <c r="C29" s="128"/>
      <c r="D29" s="16">
        <v>46</v>
      </c>
      <c r="E29" s="17">
        <v>37</v>
      </c>
      <c r="F29" s="17">
        <v>32</v>
      </c>
      <c r="G29" s="17">
        <v>32</v>
      </c>
      <c r="H29" s="17">
        <v>27</v>
      </c>
      <c r="I29" s="17">
        <f>ZBIORCZO!F29</f>
        <v>36</v>
      </c>
    </row>
    <row r="30" spans="1:9" ht="31" x14ac:dyDescent="0.25">
      <c r="A30" s="55"/>
      <c r="B30" s="78" t="s">
        <v>69</v>
      </c>
      <c r="C30" s="128"/>
      <c r="D30" s="18">
        <v>9</v>
      </c>
      <c r="E30" s="19">
        <v>26</v>
      </c>
      <c r="F30" s="19">
        <v>40</v>
      </c>
      <c r="G30" s="19">
        <v>42</v>
      </c>
      <c r="H30" s="19">
        <v>12</v>
      </c>
      <c r="I30" s="19">
        <f>ZBIORCZO!F30</f>
        <v>3</v>
      </c>
    </row>
    <row r="31" spans="1:9" ht="46.5" x14ac:dyDescent="0.25">
      <c r="A31" s="6">
        <v>14</v>
      </c>
      <c r="B31" s="77" t="s">
        <v>42</v>
      </c>
      <c r="C31" s="86" t="s">
        <v>25</v>
      </c>
      <c r="D31" s="13">
        <v>389</v>
      </c>
      <c r="E31" s="14">
        <v>434</v>
      </c>
      <c r="F31" s="14">
        <v>350</v>
      </c>
      <c r="G31" s="14">
        <v>328</v>
      </c>
      <c r="H31" s="14">
        <v>380</v>
      </c>
      <c r="I31" s="15">
        <f>ZBIORCZO!F31</f>
        <v>324</v>
      </c>
    </row>
    <row r="32" spans="1:9" ht="45.65" customHeight="1" x14ac:dyDescent="0.25">
      <c r="A32" s="53">
        <v>15</v>
      </c>
      <c r="B32" s="75" t="s">
        <v>86</v>
      </c>
      <c r="C32" s="128" t="s">
        <v>37</v>
      </c>
      <c r="D32" s="13">
        <v>1168</v>
      </c>
      <c r="E32" s="14">
        <v>1045</v>
      </c>
      <c r="F32" s="14">
        <v>1188</v>
      </c>
      <c r="G32" s="14">
        <v>960</v>
      </c>
      <c r="H32" s="14">
        <v>944</v>
      </c>
      <c r="I32" s="15">
        <f>ZBIORCZO!F32</f>
        <v>930</v>
      </c>
    </row>
    <row r="33" spans="1:12" ht="17.149999999999999" customHeight="1" x14ac:dyDescent="0.25">
      <c r="A33" s="54"/>
      <c r="B33" s="77" t="s">
        <v>43</v>
      </c>
      <c r="C33" s="128"/>
      <c r="D33" s="16">
        <v>287</v>
      </c>
      <c r="E33" s="17">
        <v>220</v>
      </c>
      <c r="F33" s="17">
        <v>256</v>
      </c>
      <c r="G33" s="17">
        <v>180</v>
      </c>
      <c r="H33" s="17">
        <v>170</v>
      </c>
      <c r="I33" s="17">
        <f>ZBIORCZO!F33</f>
        <v>150</v>
      </c>
    </row>
    <row r="34" spans="1:12" ht="18.5" x14ac:dyDescent="0.25">
      <c r="A34" s="54"/>
      <c r="B34" s="77" t="s">
        <v>65</v>
      </c>
      <c r="C34" s="128"/>
      <c r="D34" s="16">
        <v>396</v>
      </c>
      <c r="E34" s="17">
        <v>369</v>
      </c>
      <c r="F34" s="17">
        <v>452</v>
      </c>
      <c r="G34" s="17">
        <v>339</v>
      </c>
      <c r="H34" s="17">
        <v>346</v>
      </c>
      <c r="I34" s="17">
        <f>ZBIORCZO!F34</f>
        <v>344</v>
      </c>
    </row>
    <row r="35" spans="1:12" ht="17.149999999999999" customHeight="1" x14ac:dyDescent="0.25">
      <c r="A35" s="54"/>
      <c r="B35" s="77" t="s">
        <v>44</v>
      </c>
      <c r="C35" s="128"/>
      <c r="D35" s="16">
        <v>378</v>
      </c>
      <c r="E35" s="17">
        <v>336</v>
      </c>
      <c r="F35" s="17">
        <v>384</v>
      </c>
      <c r="G35" s="17">
        <v>362</v>
      </c>
      <c r="H35" s="17">
        <v>370</v>
      </c>
      <c r="I35" s="17">
        <f>ZBIORCZO!F35</f>
        <v>380</v>
      </c>
    </row>
    <row r="36" spans="1:12" ht="17.149999999999999" customHeight="1" x14ac:dyDescent="0.25">
      <c r="A36" s="54"/>
      <c r="B36" s="78" t="s">
        <v>45</v>
      </c>
      <c r="C36" s="128"/>
      <c r="D36" s="18">
        <v>128</v>
      </c>
      <c r="E36" s="19">
        <v>129</v>
      </c>
      <c r="F36" s="19">
        <v>117</v>
      </c>
      <c r="G36" s="19">
        <v>82</v>
      </c>
      <c r="H36" s="19">
        <v>63</v>
      </c>
      <c r="I36" s="19">
        <f>ZBIORCZO!F36</f>
        <v>56</v>
      </c>
    </row>
    <row r="37" spans="1:12" ht="31.4" customHeight="1" x14ac:dyDescent="0.25">
      <c r="A37" s="6">
        <v>16</v>
      </c>
      <c r="B37" s="78" t="s">
        <v>46</v>
      </c>
      <c r="C37" s="86" t="s">
        <v>37</v>
      </c>
      <c r="D37" s="13">
        <v>23</v>
      </c>
      <c r="E37" s="14">
        <v>16</v>
      </c>
      <c r="F37" s="14">
        <v>33</v>
      </c>
      <c r="G37" s="14">
        <v>28</v>
      </c>
      <c r="H37" s="14">
        <v>27</v>
      </c>
      <c r="I37" s="15">
        <f>ZBIORCZO!F37</f>
        <v>13</v>
      </c>
    </row>
    <row r="39" spans="1:12" ht="21" customHeight="1" x14ac:dyDescent="0.25">
      <c r="A39" s="20"/>
      <c r="B39" s="79"/>
      <c r="C39" s="79"/>
      <c r="D39" s="21"/>
      <c r="E39" s="21"/>
      <c r="F39" s="119"/>
      <c r="G39" s="119"/>
      <c r="H39" s="119"/>
      <c r="I39" s="119"/>
      <c r="J39" s="21"/>
      <c r="K39" s="21"/>
      <c r="L39" s="21"/>
    </row>
  </sheetData>
  <mergeCells count="6">
    <mergeCell ref="A1:I1"/>
    <mergeCell ref="C32:C36"/>
    <mergeCell ref="B2:C2"/>
    <mergeCell ref="C8:C13"/>
    <mergeCell ref="C17:C22"/>
    <mergeCell ref="C25:C30"/>
  </mergeCells>
  <printOptions horizontalCentered="1"/>
  <pageMargins left="0.27559055118110237" right="0.15748031496062992" top="0.43307086614173229" bottom="0.35433070866141736" header="0.15748031496062992" footer="0.19685039370078741"/>
  <pageSetup paperSize="9" scale="64" orientation="portrait" r:id="rId1"/>
  <headerFooter alignWithMargins="0">
    <oddFooter>&amp;R&amp;"Times New Roman,Normalny"&amp;9Magdalena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5D21-7744-4CFD-B5C8-3AEB1DC68418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ZBIORCZO</vt:lpstr>
      <vt:lpstr>RIO</vt:lpstr>
      <vt:lpstr>Międzyresort.</vt:lpstr>
      <vt:lpstr>PORÓWN</vt:lpstr>
      <vt:lpstr>Międzyresort.!Obszar_wydruku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2026-02-18T13:42:48Z</cp:lastPrinted>
  <dcterms:created xsi:type="dcterms:W3CDTF">2012-12-06T08:26:34Z</dcterms:created>
  <dcterms:modified xsi:type="dcterms:W3CDTF">2026-06-15T10:54:30Z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2021-12-30T10:54:15.6169770+01:00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GRN-b43eb17d-ade3-4f3b-a6a8-883f2efd4626</vt:lpwstr>
  </property>
  <property fmtid="{D5CDD505-2E9C-101B-9397-08002B2CF9AE}" pid="8" name="MFHash">
    <vt:lpwstr>PH0WxDaV6AOG2hCjH2WCsl60TkiHkM7eWXeaFjD0VW4=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