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B1E3049C-ADBF-4A07-AF54-6B9FB6E982E1}"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_2024" sheetId="82" r:id="rId15"/>
    <sheet name="Eksport_I-II_2024" sheetId="81" r:id="rId16"/>
    <sheet name="Import_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'Import_I-II_2024'!$F$7:$I$14</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K463" i="45"/>
  <c r="J463" i="45"/>
  <c r="I463" i="45"/>
  <c r="H463" i="45"/>
  <c r="G463" i="45"/>
  <c r="F463" i="45"/>
  <c r="E463" i="45"/>
  <c r="D463" i="45"/>
  <c r="C451" i="45"/>
  <c r="C450" i="45"/>
  <c r="C463" i="45" s="1"/>
  <c r="K441" i="45"/>
  <c r="J441" i="45"/>
  <c r="I441" i="45"/>
  <c r="H441" i="45"/>
  <c r="G441" i="45"/>
  <c r="F441" i="45"/>
  <c r="E441" i="45"/>
  <c r="D441" i="45"/>
  <c r="C429" i="45"/>
  <c r="C428" i="45"/>
  <c r="C441" i="45" s="1"/>
  <c r="K424" i="45"/>
  <c r="J424" i="45"/>
  <c r="I424" i="45"/>
  <c r="H424" i="45"/>
  <c r="G424" i="45"/>
  <c r="F424" i="45"/>
  <c r="E424" i="45"/>
  <c r="D424" i="45"/>
  <c r="C412" i="45"/>
  <c r="C466" i="45" s="1"/>
  <c r="C411"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C424" i="45" l="1"/>
  <c r="F26" i="82"/>
  <c r="D26" i="82"/>
  <c r="F13" i="82"/>
  <c r="D13" i="82"/>
  <c r="C194"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<sst xmlns="http://schemas.openxmlformats.org/spreadsheetml/2006/main" count="4661" uniqueCount="539">
  <si>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</si>
  <si>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</si>
  <si>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</si>
  <si>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</si>
  <si>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</si>
  <si>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</si>
  <si>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</si>
  <si>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</si>
  <si>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</si>
  <si>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</si>
  <si>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</si>
  <si>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</si>
  <si>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</si>
  <si>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</si>
  <si>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</si>
  <si>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</si>
  <si>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</si>
  <si>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</si>
  <si>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</si>
  <si>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</si>
  <si>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</si>
  <si>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</si>
  <si>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</si>
  <si>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</si>
  <si>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</si>
  <si>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</si>
  <si>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</si>
  <si>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</si>
  <si>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</si>
  <si>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</si>
  <si>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</si>
  <si>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</si>
  <si>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</si>
  <si>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</si>
  <si>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</si>
  <si>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</si>
  <si>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</si>
  <si>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</si>
  <si>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</si>
  <si>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</si>
  <si>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</si>
  <si>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</si>
  <si>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</si>
  <si>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</si>
  <si>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</si>
  <si>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</si>
  <si>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</si>
  <si>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</si>
  <si>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</si>
  <si>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</si>
  <si>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</si>
  <si>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</si>
  <si>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</si>
  <si>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</si>
  <si>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</si>
  <si>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</si>
  <si>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</si>
  <si>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</si>
  <si>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</si>
  <si>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</si>
  <si>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</si>
  <si>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</si>
  <si>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</si>
  <si>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</si>
  <si>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</si>
  <si>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</si>
  <si>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</si>
  <si>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</si>
  <si>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</si>
  <si>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</si>
  <si>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</si>
  <si>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</si>
  <si>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</si>
  <si>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</si>
  <si>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</si>
  <si>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</si>
  <si>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</si>
  <si>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</si>
  <si>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</si>
  <si>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</si>
  <si>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</si>
  <si>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</si>
  <si>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</si>
  <si>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</si>
  <si>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</si>
  <si>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</si>
  <si>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</si>
  <si>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</si>
  <si>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</si>
  <si>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</si>
  <si>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</si>
  <si>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</si>
  <si>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</si>
  <si>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</si>
  <si>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</si>
  <si>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</si>
  <si>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</si>
  <si>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</si>
  <si>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</si>
  <si>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</si>
  <si>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</si>
  <si>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</si>
  <si>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</si>
  <si>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</si>
  <si>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</si>
  <si>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</si>
  <si>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</si>
  <si>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</si>
  <si>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</si>
  <si>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</si>
  <si>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</si>
  <si>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</si>
  <si>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</si>
  <si>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</si>
  <si>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</si>
  <si>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</si>
  <si>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</si>
  <si>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</si>
  <si>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</si>
  <si>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</si>
  <si>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</si>
  <si>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</si>
  <si>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</si>
  <si>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</si>
  <si>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</si>
  <si>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</si>
  <si>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</si>
  <si>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</si>
  <si>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</si>
  <si>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</si>
  <si>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</si>
  <si>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</si>
  <si>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</si>
  <si>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</si>
  <si>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</si>
  <si>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</si>
  <si>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</si>
  <si>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</si>
  <si>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</si>
  <si>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</si>
  <si>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</si>
  <si>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</si>
  <si>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</si>
  <si>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</si>
  <si>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</si>
  <si>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</si>
  <si>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</si>
  <si>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</si>
  <si>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</si>
  <si>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</si>
  <si>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</si>
  <si>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</si>
  <si>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</si>
  <si>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</si>
  <si>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</si>
  <si>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</si>
  <si>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</si>
  <si>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</si>
  <si>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</si>
  <si>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</si>
  <si>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</si>
  <si>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</si>
  <si>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</si>
  <si>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</si>
  <si>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</si>
  <si>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</si>
  <si>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</si>
  <si>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</si>
  <si>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</si>
  <si>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</si>
  <si>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</si>
  <si>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</si>
  <si>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</si>
  <si>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</si>
  <si>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</si>
  <si>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</si>
  <si>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</si>
  <si>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</si>
  <si>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</si>
  <si>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</si>
  <si>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</si>
  <si>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</si>
  <si>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</si>
  <si>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</si>
  <si>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</si>
  <si>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</si>
  <si>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</si>
  <si>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</si>
  <si>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</si>
  <si>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</si>
  <si>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</si>
  <si>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</si>
  <si>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</si>
  <si>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</si>
  <si>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</si>
  <si>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</si>
  <si>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</si>
  <si>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</si>
  <si>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</si>
  <si>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</si>
  <si>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</si>
  <si>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</si>
  <si>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</si>
  <si>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</si>
  <si>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</si>
  <si>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</si>
  <si>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</si>
  <si>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</si>
  <si>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</si>
  <si>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</si>
  <si>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</si>
  <si>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</si>
  <si>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</si>
  <si>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</si>
  <si>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</si>
  <si>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</si>
  <si>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</si>
  <si>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</si>
  <si>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</si>
  <si>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</si>
  <si>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</si>
  <si>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</si>
  <si>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</si>
  <si>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</si>
  <si>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</si>
  <si>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</si>
  <si>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</si>
  <si>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</si>
  <si>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</si>
  <si>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</si>
  <si>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</si>
  <si>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</si>
  <si>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</si>
  <si>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</si>
  <si>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</si>
  <si>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</si>
  <si>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</si>
  <si>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</si>
  <si>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</si>
  <si>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</si>
  <si>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</si>
  <si>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</si>
  <si>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</si>
  <si>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</si>
  <si>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</si>
  <si>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</si>
  <si>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</si>
  <si>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</si>
  <si>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</si>
  <si>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</si>
  <si>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</si>
  <si>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</si>
  <si>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</si>
  <si>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</si>
  <si>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</si>
  <si>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</si>
  <si>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</si>
  <si>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</si>
  <si>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</si>
  <si>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</si>
  <si>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</si>
  <si>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</si>
  <si>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</si>
  <si>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</si>
  <si>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</si>
  <si>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</si>
  <si>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</si>
  <si>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</si>
  <si>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</si>
  <si>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</si>
  <si>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</si>
  <si>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</si>
  <si>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</si>
  <si>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</si>
  <si>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</si>
  <si>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</si>
  <si>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</si>
  <si>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</si>
  <si>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</si>
  <si>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</si>
  <si>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</si>
  <si>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</si>
  <si>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</si>
  <si>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</si>
  <si>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</si>
  <si>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</si>
  <si>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</si>
  <si>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</si>
  <si>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</si>
  <si>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</si>
  <si>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</si>
  <si>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</si>
  <si>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</si>
  <si>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</si>
  <si>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</si>
  <si>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</si>
  <si>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</si>
  <si>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</si>
  <si>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</si>
  <si>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</si>
  <si>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</si>
  <si>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</si>
  <si>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</si>
  <si>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</si>
  <si>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</si>
  <si>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</si>
  <si>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</si>
  <si>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</si>
  <si>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</si>
  <si>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</si>
  <si>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</si>
  <si>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</si>
  <si>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</si>
  <si>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</si>
  <si>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</si>
  <si>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</si>
  <si>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</si>
  <si>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</si>
  <si>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</si>
  <si>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</si>
  <si>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</si>
  <si>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</si>
  <si>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</si>
  <si>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</si>
  <si>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</si>
  <si>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</si>
  <si>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</si>
  <si>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</si>
  <si>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</si>
  <si>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</si>
  <si>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</si>
  <si>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</si>
  <si>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</si>
  <si>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</si>
  <si>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</si>
  <si>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</si>
  <si>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</si>
  <si>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</si>
  <si>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</si>
  <si>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</si>
  <si>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</si>
  <si>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</si>
  <si>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</si>
  <si>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</si>
  <si>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</si>
  <si>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</si>
  <si>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</si>
  <si>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</si>
  <si>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</si>
  <si>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</si>
  <si>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</si>
  <si>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</si>
  <si>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</si>
  <si>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</si>
  <si>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</si>
  <si>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</si>
  <si>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</si>
  <si>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</si>
  <si>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</si>
  <si>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</si>
  <si>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</si>
  <si>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</si>
  <si>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</si>
  <si>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</si>
  <si>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</si>
  <si>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</si>
  <si>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</si>
  <si>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</si>
  <si>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</si>
  <si>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</si>
  <si>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</si>
  <si>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</si>
  <si>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</si>
  <si>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</si>
  <si>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</si>
  <si>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</si>
  <si>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</si>
  <si>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</si>
  <si>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</si>
  <si>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</si>
  <si>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</si>
  <si>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</si>
  <si>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</si>
  <si>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</si>
  <si>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</si>
  <si>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</si>
  <si>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</si>
  <si>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</si>
  <si>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</si>
  <si>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</si>
  <si>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</si>
  <si>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</si>
  <si>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</si>
  <si>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</si>
  <si>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</si>
  <si>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</si>
  <si>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</si>
  <si>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</si>
  <si>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</si>
  <si>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</si>
  <si>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</si>
  <si>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</si>
  <si>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</si>
  <si>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</si>
  <si>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</si>
  <si>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</si>
  <si>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</si>
  <si>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</si>
  <si>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</si>
  <si>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</si>
  <si>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</si>
  <si>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</si>
  <si>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</si>
  <si>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</si>
  <si>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</si>
  <si>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</si>
  <si>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</si>
  <si>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</si>
  <si>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</si>
  <si>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</si>
  <si>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</si>
  <si>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</si>
  <si>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</si>
  <si>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</si>
  <si>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</si>
  <si>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</si>
  <si>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</si>
  <si>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</si>
  <si>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</si>
  <si>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</si>
  <si>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</si>
  <si>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</si>
  <si>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</si>
  <si>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</si>
  <si>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</si>
  <si>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</si>
  <si>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</si>
  <si>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</si>
  <si>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</si>
  <si>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</si>
  <si>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</si>
  <si>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</si>
  <si>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</si>
  <si>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</si>
  <si>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</si>
  <si>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</si>
  <si>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</si>
  <si>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</si>
  <si>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</si>
  <si>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</si>
  <si>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</si>
  <si>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</si>
  <si>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</si>
  <si>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</si>
  <si>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</si>
  <si>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</si>
  <si>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</si>
  <si>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</si>
  <si>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</si>
  <si>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</si>
  <si>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</si>
  <si>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</si>
  <si>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</si>
  <si>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</si>
  <si>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</si>
  <si>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</si>
  <si>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</si>
  <si>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</si>
  <si>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</si>
  <si>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</si>
  <si>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</si>
  <si>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</si>
  <si>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</si>
  <si>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</si>
  <si>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</si>
  <si>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</si>
  <si>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</si>
  <si>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</si>
  <si>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</si>
  <si>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</si>
  <si>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</si>
  <si>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</si>
  <si>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</si>
  <si>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</si>
  <si>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</si>
  <si>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</si>
  <si>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</si>
  <si>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</si>
  <si>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</si>
  <si>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</si>
  <si>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</si>
  <si>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</si>
  <si>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</si>
  <si>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</si>
  <si>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</si>
  <si>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</si>
  <si>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</si>
  <si>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</si>
  <si>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</si>
  <si>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</si>
  <si>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</si>
  <si>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</si>
  <si>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</si>
  <si>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</si>
  <si>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</si>
  <si>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</si>
  <si>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</si>
  <si>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</si>
  <si>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</si>
  <si>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</si>
  <si>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</si>
  <si>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</si>
  <si>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</si>
  <si>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OKRES: I 2024 r. (wstępne) - ważniejsze państwa</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</si>
  <si>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</si>
  <si>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</si>
  <si>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</si>
  <si>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04.04.2024</t>
  </si>
  <si>
    <t>Week 13</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</si>
  <si>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 2024 r.</t>
    </r>
    <r>
      <rPr>
        <b/>
        <sz val="14"/>
        <color indexed="8"/>
        <rFont val="Calibri"/>
        <family val="2"/>
        <charset val="238"/>
        <scheme val="minor"/>
      </rPr>
      <t xml:space="preserve"> (dane wstępne)</t>
    </r>
  </si>
  <si>
    <t>OKRES: I -II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</si>
  <si>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2024 r. (dane wstępne) </t>
    </r>
    <r>
      <rPr>
        <b/>
        <sz val="11"/>
        <rFont val="Calibri"/>
        <family val="2"/>
        <charset val="238"/>
        <scheme val="minor"/>
      </rPr>
      <t xml:space="preserve">w porównaniu do I-II 2023 r. </t>
    </r>
    <r>
      <rPr>
        <i/>
        <sz val="11"/>
        <rFont val="Calibri"/>
        <family val="2"/>
        <charset val="238"/>
        <scheme val="minor"/>
      </rPr>
      <t>(wg wstępnych danych Min. Finansów).</t>
    </r>
  </si>
  <si>
    <t>I-II 2024 r. (wstępne)</t>
  </si>
  <si>
    <t>I-II 2023 r.</t>
  </si>
  <si>
    <t>zm. w stos. do  I-II 2023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</si>
  <si>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2024 r. (dane wstępne)  </t>
    </r>
    <r>
      <rPr>
        <b/>
        <sz val="11"/>
        <rFont val="Calibri"/>
        <family val="2"/>
        <charset val="238"/>
        <scheme val="minor"/>
      </rPr>
      <t>w porównaniu do I-II 2023 r.  (</t>
    </r>
    <r>
      <rPr>
        <i/>
        <sz val="11"/>
        <rFont val="Calibri"/>
        <family val="2"/>
        <charset val="238"/>
        <scheme val="minor"/>
      </rPr>
      <t>wg wstępnych danych Min. Finansów</t>
    </r>
    <r>
      <rPr>
        <b/>
        <sz val="11"/>
        <rFont val="Calibri"/>
        <family val="2"/>
        <charset val="238"/>
        <scheme val="minor"/>
      </rPr>
      <t>).</t>
    </r>
  </si>
  <si>
    <t>I-II  2024 r. (wstępne)</t>
  </si>
  <si>
    <t>zm. w stos. do I-II 2023 r. (%)</t>
  </si>
  <si>
    <t>21.04.2024</t>
  </si>
  <si>
    <t>NR 17-18/2024</t>
  </si>
  <si>
    <t>09 maja 2024r.</t>
  </si>
  <si>
    <t>22.04 - 05.05.2024 r.</t>
  </si>
  <si>
    <r>
      <t>Tablica 6. Średnie ceny sprzedaży netto (bez VAT) elementów mięsa wołowego (kraj) wg makroregionów:</t>
    </r>
    <r>
      <rPr>
        <b/>
        <sz val="14"/>
        <color rgb="FF0000FF"/>
        <rFont val="Calibri"/>
        <family val="2"/>
        <charset val="238"/>
        <scheme val="minor"/>
      </rPr>
      <t xml:space="preserve"> 22.04 - 05.05.2024 r.</t>
    </r>
  </si>
  <si>
    <r>
      <t>Tablica 5. Średnie ceny sprzedaży netto (bez VAT) ćwierci wołowych (zagranica):</t>
    </r>
    <r>
      <rPr>
        <b/>
        <sz val="12"/>
        <color rgb="FF0000FF"/>
        <rFont val="Calibri"/>
        <family val="2"/>
        <charset val="238"/>
        <scheme val="minor"/>
      </rPr>
      <t xml:space="preserve"> 22.04 - 05.05.2024 r.</t>
    </r>
  </si>
  <si>
    <r>
      <t>Tablica 7. Średnie ceny sprzedaży netto (bez VAT) elementów mięsa wołowego (zagranica):</t>
    </r>
    <r>
      <rPr>
        <b/>
        <sz val="12"/>
        <color rgb="FF0000FF"/>
        <rFont val="Calibri"/>
        <family val="2"/>
        <charset val="238"/>
        <scheme val="minor"/>
      </rPr>
      <t xml:space="preserve"> 22.04-05.05.2024 r.</t>
    </r>
  </si>
  <si>
    <r>
      <t>Tablica 9. Średnie ceny zakupu mięsa wołowego płacone przez podmioty handlu detalicznego w okresie:</t>
    </r>
    <r>
      <rPr>
        <b/>
        <sz val="16"/>
        <color rgb="FF0000FF"/>
        <rFont val="Calibri"/>
        <family val="2"/>
        <charset val="238"/>
        <scheme val="minor"/>
      </rPr>
      <t xml:space="preserve"> 22.04-05.05.2024 r.</t>
    </r>
  </si>
  <si>
    <t>05.05.2024</t>
  </si>
  <si>
    <t>22.04.2024 - 05.05.2024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</si>
  <si>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- 23 387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</si>
</sst>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71">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3" fontId="156" fillId="0" borderId="65" xfId="188" applyNumberFormat="1" applyFont="1" applyBorder="1"/>
    <xf numFmtId="2" fontId="157" fillId="0" borderId="65" xfId="188" applyNumberFormat="1" applyFont="1" applyBorder="1"/>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1" xfId="0" applyFont="1" applyBorder="1" applyAlignment="1">
      <alignment horizontal="centerContinuous" vertical="center"/>
    </xf>
    <xf numFmtId="0" fontId="255" fillId="0" borderId="7" xfId="0" applyFont="1" applyBorder="1" applyAlignment="1">
      <alignment horizontal="centerContinuous" vertical="center" wrapText="1"/>
    </xf>
    <xf numFmtId="0" fontId="255" fillId="0" borderId="8" xfId="0" applyFont="1" applyBorder="1" applyAlignment="1">
      <alignment horizontal="centerContinuous" vertical="center"/>
    </xf>
    <xf numFmtId="0" fontId="255" fillId="0" borderId="8" xfId="0" applyFont="1" applyBorder="1" applyAlignment="1">
      <alignment horizontal="centerContinuous" vertical="center" wrapText="1"/>
    </xf>
    <xf numFmtId="0" fontId="255" fillId="0" borderId="9" xfId="0" applyFont="1" applyBorder="1" applyAlignment="1">
      <alignment horizontal="centerContinuous" vertical="center" wrapText="1"/>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5" fillId="0" borderId="0" xfId="0" applyFont="1" applyAlignment="1">
      <alignment horizontal="center" vertical="center" wrapText="1"/>
    </xf>
    <xf numFmtId="0" fontId="255" fillId="0" borderId="52" xfId="0" applyFont="1" applyBorder="1" applyAlignment="1">
      <alignment horizontal="centerContinuous" vertical="center"/>
    </xf>
    <xf numFmtId="0" fontId="255" fillId="0" borderId="54" xfId="0" applyFont="1" applyBorder="1" applyAlignment="1">
      <alignment horizontal="centerContinuous" vertical="center" wrapText="1"/>
    </xf>
    <xf numFmtId="0" fontId="255" fillId="0" borderId="13" xfId="0" applyFont="1" applyBorder="1" applyAlignment="1">
      <alignment horizontal="centerContinuous" vertical="center" wrapText="1"/>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5" fillId="0" borderId="13" xfId="0" applyFont="1" applyBorder="1" applyAlignment="1">
      <alignment horizontal="center" vertical="center" wrapText="1"/>
    </xf>
    <xf numFmtId="0" fontId="255" fillId="0" borderId="53" xfId="0" applyFont="1" applyBorder="1" applyAlignment="1">
      <alignment horizontal="center" vertical="center" wrapText="1"/>
    </xf>
    <xf numFmtId="0" fontId="255" fillId="0" borderId="12" xfId="0" applyFont="1" applyBorder="1" applyAlignment="1">
      <alignment horizontal="center" vertical="center" wrapText="1"/>
    </xf>
    <xf numFmtId="14" fontId="255" fillId="0" borderId="12" xfId="0" applyNumberFormat="1" applyFont="1" applyBorder="1" applyAlignment="1">
      <alignment horizontal="center" vertical="center" wrapText="1"/>
    </xf>
    <xf numFmtId="14" fontId="255" fillId="0" borderId="29" xfId="0" applyNumberFormat="1" applyFont="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2" fontId="255" fillId="0" borderId="4" xfId="0" applyNumberFormat="1" applyFont="1" applyBorder="1"/>
    <xf numFmtId="165" fontId="255" fillId="0" borderId="56" xfId="0" applyNumberFormat="1" applyFont="1" applyBorder="1"/>
    <xf numFmtId="165" fontId="255" fillId="0" borderId="3" xfId="0" applyNumberFormat="1" applyFont="1" applyBorder="1"/>
    <xf numFmtId="165" fontId="255" fillId="0" borderId="27" xfId="0" applyNumberFormat="1" applyFont="1" applyBorder="1"/>
    <xf numFmtId="0" fontId="257" fillId="0" borderId="2" xfId="0" applyFont="1" applyBorder="1"/>
    <xf numFmtId="0" fontId="257" fillId="0" borderId="3" xfId="0" applyFont="1" applyBorder="1" applyAlignment="1">
      <alignment horizontal="center"/>
    </xf>
    <xf numFmtId="3" fontId="255" fillId="0" borderId="3" xfId="0" applyNumberFormat="1" applyFont="1" applyBorder="1"/>
    <xf numFmtId="2" fontId="255" fillId="0" borderId="3" xfId="0" applyNumberFormat="1" applyFont="1" applyBorder="1"/>
    <xf numFmtId="165" fontId="255" fillId="0" borderId="4" xfId="0" applyNumberFormat="1" applyFont="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2" fontId="258" fillId="0" borderId="35" xfId="0" applyNumberFormat="1" applyFont="1" applyBorder="1"/>
    <xf numFmtId="165" fontId="258" fillId="0" borderId="57" xfId="0" applyNumberFormat="1" applyFont="1" applyBorder="1"/>
    <xf numFmtId="165" fontId="258" fillId="0" borderId="7" xfId="0" applyNumberFormat="1" applyFont="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2" fontId="258" fillId="0" borderId="13" xfId="0" applyNumberFormat="1" applyFont="1" applyBorder="1"/>
    <xf numFmtId="165" fontId="258" fillId="0" borderId="53" xfId="0" applyNumberFormat="1" applyFont="1" applyBorder="1"/>
    <xf numFmtId="165" fontId="258" fillId="0" borderId="28" xfId="0" applyNumberFormat="1" applyFont="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2" fontId="258" fillId="0" borderId="58" xfId="0" applyNumberFormat="1" applyFont="1" applyBorder="1"/>
    <xf numFmtId="165" fontId="258" fillId="0" borderId="47" xfId="0" applyNumberFormat="1" applyFont="1" applyBorder="1"/>
    <xf numFmtId="165" fontId="258" fillId="0" borderId="29" xfId="0" applyNumberFormat="1" applyFont="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2" fontId="258" fillId="0" borderId="59" xfId="0" applyNumberFormat="1" applyFont="1" applyBorder="1"/>
    <xf numFmtId="165" fontId="258" fillId="0" borderId="60" xfId="0" applyNumberFormat="1" applyFont="1" applyBorder="1"/>
    <xf numFmtId="165" fontId="258" fillId="0" borderId="30" xfId="0" applyNumberFormat="1" applyFont="1" applyBorder="1"/>
    <xf numFmtId="0" fontId="257" fillId="0" borderId="3" xfId="0" applyFont="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2" fontId="255" fillId="0" borderId="13" xfId="0" applyNumberFormat="1" applyFont="1" applyBorder="1"/>
    <xf numFmtId="165" fontId="255" fillId="0" borderId="53" xfId="0" applyNumberFormat="1" applyFont="1" applyBorder="1"/>
    <xf numFmtId="165" fontId="255" fillId="0" borderId="49" xfId="0" applyNumberFormat="1" applyFont="1" applyBorder="1"/>
    <xf numFmtId="165" fontId="255" fillId="0" borderId="37" xfId="0" applyNumberFormat="1" applyFont="1" applyBorder="1"/>
    <xf numFmtId="0" fontId="216" fillId="0" borderId="21" xfId="0" applyFont="1" applyBorder="1"/>
    <xf numFmtId="165" fontId="258" fillId="0" borderId="61" xfId="0" applyNumberFormat="1" applyFont="1" applyBorder="1"/>
    <xf numFmtId="165" fontId="258" fillId="0" borderId="62" xfId="0" applyNumberFormat="1"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Border="1"/>
    <xf numFmtId="165" fontId="255" fillId="0" borderId="47" xfId="0" applyNumberFormat="1" applyFont="1" applyBorder="1"/>
    <xf numFmtId="165" fontId="255" fillId="0" borderId="61" xfId="0" applyNumberFormat="1" applyFont="1" applyBorder="1"/>
    <xf numFmtId="165" fontId="255" fillId="0" borderId="62" xfId="0" applyNumberFormat="1" applyFont="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2" fontId="258" fillId="0" borderId="63" xfId="0" applyNumberFormat="1" applyFont="1" applyBorder="1"/>
    <xf numFmtId="0" fontId="216" fillId="0" borderId="2" xfId="0" applyFont="1" applyBorder="1"/>
    <xf numFmtId="0" fontId="216" fillId="0" borderId="3" xfId="0" applyFont="1" applyBorder="1"/>
    <xf numFmtId="3" fontId="258" fillId="0" borderId="3" xfId="0" applyNumberFormat="1" applyFont="1" applyBorder="1"/>
    <xf numFmtId="2" fontId="258" fillId="0" borderId="3" xfId="0" applyNumberFormat="1" applyFont="1" applyBorder="1"/>
    <xf numFmtId="165" fontId="258" fillId="0" borderId="3" xfId="0" applyNumberFormat="1" applyFont="1" applyBorder="1"/>
    <xf numFmtId="165" fontId="258" fillId="0" borderId="4" xfId="0" applyNumberFormat="1" applyFont="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2" fontId="258" fillId="0" borderId="64" xfId="0" applyNumberFormat="1" applyFont="1" applyBorder="1"/>
    <xf numFmtId="165" fontId="258" fillId="0" borderId="49" xfId="0" applyNumberFormat="1" applyFont="1" applyBorder="1"/>
    <xf numFmtId="165" fontId="258" fillId="0" borderId="37" xfId="0" applyNumberFormat="1" applyFont="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2" fontId="259" fillId="0" borderId="58" xfId="0" applyNumberFormat="1" applyFont="1" applyBorder="1"/>
    <xf numFmtId="165" fontId="259" fillId="0" borderId="47" xfId="0" applyNumberFormat="1" applyFont="1" applyBorder="1"/>
    <xf numFmtId="165" fontId="259" fillId="0" borderId="61" xfId="0" applyNumberFormat="1" applyFont="1" applyBorder="1"/>
    <xf numFmtId="165" fontId="259" fillId="0" borderId="62" xfId="0" applyNumberFormat="1" applyFont="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0" fontId="0" fillId="0" borderId="41" xfId="0"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5" fillId="0" borderId="32"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66" xfId="0" applyFont="1" applyBorder="1" applyAlignment="1">
      <alignment horizontal="center" vertical="center" wrapText="1"/>
    </xf>
    <xf numFmtId="0" fontId="255"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33"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165" fontId="72" fillId="0" borderId="41" xfId="51" applyNumberFormat="1" applyFont="1" applyBorder="1"/>
    <xf numFmtId="165" fontId="72" fillId="0" borderId="42" xfId="51" applyNumberFormat="1" applyFont="1" applyBorder="1"/>
    <xf numFmtId="0" fontId="0" fillId="0" borderId="0" xfId="0" applyBorder="1" applyAlignment="1">
      <alignment horizontal="center"/>
    </xf>
    <xf numFmtId="0" fontId="11" fillId="0" borderId="0" xfId="0" applyFont="1" applyBorder="1" applyAlignment="1">
      <alignment horizontal="center"/>
    </xf>
    <xf numFmtId="170" fontId="5" fillId="0" borderId="0" xfId="239" applyNumberFormat="1" applyFont="1" applyBorder="1" applyAlignment="1">
      <alignment horizontal="right"/>
    </xf>
    <xf numFmtId="170" fontId="5" fillId="0" borderId="0" xfId="0" applyNumberFormat="1" applyFont="1" applyBorder="1"/>
    <xf numFmtId="0" fontId="5" fillId="0" borderId="0" xfId="0" applyFont="1" applyBorder="1"/>
    <xf numFmtId="0" fontId="19" fillId="0" borderId="0" xfId="0" applyFont="1" applyBorder="1" applyAlignment="1">
      <alignment horizontal="center"/>
    </xf>
    <xf numFmtId="170" fontId="19" fillId="0" borderId="0" xfId="0" applyNumberFormat="1" applyFont="1" applyBorder="1"/>
    <xf numFmtId="0" fontId="19" fillId="0" borderId="0" xfId="0" applyFont="1" applyBorder="1"/>
    <xf numFmtId="0" fontId="72" fillId="0" borderId="0" xfId="51" applyFont="1" applyBorder="1"/>
    <xf numFmtId="0" fontId="247" fillId="0" borderId="0" xfId="51" applyFont="1" applyBorder="1" applyAlignment="1">
      <alignment horizontal="center"/>
    </xf>
    <xf numFmtId="0" fontId="248" fillId="0" borderId="0" xfId="51" applyFont="1" applyBorder="1" applyAlignment="1">
      <alignment horizontal="center"/>
    </xf>
    <xf numFmtId="165" fontId="72" fillId="0" borderId="0" xfId="51" applyNumberFormat="1" applyFont="1" applyBorder="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609599</xdr:colOff>
      <xdr:row>0</xdr:row>
      <xdr:rowOff>0</xdr:rowOff>
    </xdr:from>
    <xdr:to>
      <xdr:col>22</xdr:col>
      <xdr:colOff>9524</xdr:colOff>
      <xdr:row>20</xdr:row>
      <xdr:rowOff>209549</xdr:rowOff>
    </xdr:to>
    <xdr:pic>
      <xdr:nvPicPr>
        <xdr:cNvPr id="4" name="Obraz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705599" y="0"/>
          <a:ext cx="6715125" cy="3590924"/>
        </a:xfrm>
        <a:prstGeom prst="rect">
          <a:avLst/>
        </a:prstGeom>
      </xdr:spPr>
    </xdr:pic>
    <xdr:clientData/>
  </xdr:twoCellAnchor>
  <xdr:twoCellAnchor editAs="oneCell">
    <xdr:from>
      <xdr:col>0</xdr:col>
      <xdr:colOff>0</xdr:colOff>
      <xdr:row>0</xdr:row>
      <xdr:rowOff>1</xdr:rowOff>
    </xdr:from>
    <xdr:to>
      <xdr:col>10</xdr:col>
      <xdr:colOff>12700</xdr:colOff>
      <xdr:row>20</xdr:row>
      <xdr:rowOff>215901</xdr:rowOff>
    </xdr:to>
    <xdr:pic>
      <xdr:nvPicPr>
        <xdr:cNvPr id="5" name="Obraz 4">
          <a:extLst>
            <a:ext uri="{FF2B5EF4-FFF2-40B4-BE49-F238E27FC236}">
              <a16:creationId xmlns:a16="http://schemas.microsoft.com/office/drawing/2014/main" id="{E677E4CD-C8D9-CBDF-A2E4-293B34A6A89C}"/>
            </a:ext>
          </a:extLst>
        </xdr:cNvPr>
        <xdr:cNvPicPr>
          <a:picLocks noChangeAspect="1"/>
        </xdr:cNvPicPr>
      </xdr:nvPicPr>
      <xdr:blipFill>
        <a:blip xmlns:r="http://schemas.openxmlformats.org/officeDocument/2006/relationships" r:embed="rId2"/>
        <a:stretch>
          <a:fillRect/>
        </a:stretch>
      </xdr:blipFill>
      <xdr:spPr>
        <a:xfrm>
          <a:off x="0" y="1"/>
          <a:ext cx="6426200" cy="3536950"/>
        </a:xfrm>
        <a:prstGeom prst="rect">
          <a:avLst/>
        </a:prstGeom>
      </xdr:spPr>
    </xdr:pic>
    <xdr:clientData/>
  </xdr:twoCellAnchor>
  <xdr:twoCellAnchor editAs="oneCell">
    <xdr:from>
      <xdr:col>0</xdr:col>
      <xdr:colOff>0</xdr:colOff>
      <xdr:row>22</xdr:row>
      <xdr:rowOff>0</xdr:rowOff>
    </xdr:from>
    <xdr:to>
      <xdr:col>10</xdr:col>
      <xdr:colOff>12700</xdr:colOff>
      <xdr:row>44</xdr:row>
      <xdr:rowOff>6350</xdr:rowOff>
    </xdr:to>
    <xdr:pic>
      <xdr:nvPicPr>
        <xdr:cNvPr id="11" name="Obraz 10">
          <a:extLst>
            <a:ext uri="{FF2B5EF4-FFF2-40B4-BE49-F238E27FC236}">
              <a16:creationId xmlns:a16="http://schemas.microsoft.com/office/drawing/2014/main" id="{82A15E31-D8C4-5911-593E-51AAA8C5F17F}"/>
            </a:ext>
          </a:extLst>
        </xdr:cNvPr>
        <xdr:cNvPicPr>
          <a:picLocks noChangeAspect="1"/>
        </xdr:cNvPicPr>
      </xdr:nvPicPr>
      <xdr:blipFill>
        <a:blip xmlns:r="http://schemas.openxmlformats.org/officeDocument/2006/relationships" r:embed="rId3"/>
        <a:stretch>
          <a:fillRect/>
        </a:stretch>
      </xdr:blipFill>
      <xdr:spPr>
        <a:xfrm>
          <a:off x="0" y="3708400"/>
          <a:ext cx="6426200" cy="3473450"/>
        </a:xfrm>
        <a:prstGeom prst="rect">
          <a:avLst/>
        </a:prstGeom>
      </xdr:spPr>
    </xdr:pic>
    <xdr:clientData/>
  </xdr:twoCellAnchor>
  <xdr:twoCellAnchor editAs="oneCell">
    <xdr:from>
      <xdr:col>10</xdr:col>
      <xdr:colOff>596900</xdr:colOff>
      <xdr:row>22</xdr:row>
      <xdr:rowOff>0</xdr:rowOff>
    </xdr:from>
    <xdr:to>
      <xdr:col>22</xdr:col>
      <xdr:colOff>12700</xdr:colOff>
      <xdr:row>44</xdr:row>
      <xdr:rowOff>31750</xdr:rowOff>
    </xdr:to>
    <xdr:pic>
      <xdr:nvPicPr>
        <xdr:cNvPr id="13" name="Obraz 12">
          <a:extLst>
            <a:ext uri="{FF2B5EF4-FFF2-40B4-BE49-F238E27FC236}">
              <a16:creationId xmlns:a16="http://schemas.microsoft.com/office/drawing/2014/main" id="{16DF7E55-1EFF-889E-978B-3D39D44BC58A}"/>
            </a:ext>
          </a:extLst>
        </xdr:cNvPr>
        <xdr:cNvPicPr>
          <a:picLocks noChangeAspect="1"/>
        </xdr:cNvPicPr>
      </xdr:nvPicPr>
      <xdr:blipFill>
        <a:blip xmlns:r="http://schemas.openxmlformats.org/officeDocument/2006/relationships" r:embed="rId4"/>
        <a:stretch>
          <a:fillRect/>
        </a:stretch>
      </xdr:blipFill>
      <xdr:spPr>
        <a:xfrm>
          <a:off x="7010400" y="3708400"/>
          <a:ext cx="7112000" cy="3498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G7" sqref="G7"/>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182"/>
      <c r="C10" s="334"/>
      <c r="D10" s="334"/>
      <c r="E10" s="334"/>
      <c r="F10" s="334"/>
      <c r="G10" s="334"/>
      <c r="H10" s="334"/>
      <c r="I10" s="334"/>
      <c r="J10" s="334"/>
      <c r="K10" s="334"/>
      <c r="L10" s="334"/>
      <c r="M10" s="334"/>
      <c r="N10" s="334"/>
      <c r="O10" s="334"/>
      <c r="P10" s="334"/>
      <c r="Q10" s="334"/>
      <c r="R10" s="334"/>
      <c r="S10" s="334"/>
      <c r="T10" s="334"/>
    </row>
    <row r="11" spans="2:36" ht="23.5">
      <c r="B11" s="339" t="s">
        <v>529</v>
      </c>
      <c r="C11" s="340"/>
      <c r="D11" s="341"/>
      <c r="E11" s="342" t="s">
        <v>530</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474" t="s">
        <v>437</v>
      </c>
      <c r="C14" s="475"/>
      <c r="D14" s="477" t="s">
        <v>531</v>
      </c>
      <c r="E14" s="478"/>
      <c r="F14" s="475"/>
      <c r="G14" s="476"/>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34" t="s">
        <v>451</v>
      </c>
      <c r="C16" s="334"/>
      <c r="D16" s="334"/>
      <c r="E16" s="334"/>
      <c r="F16" s="344"/>
      <c r="G16" s="334"/>
      <c r="H16" s="334"/>
      <c r="I16" s="334"/>
      <c r="J16" s="334"/>
      <c r="K16" s="334"/>
      <c r="L16" s="334"/>
      <c r="M16" s="334"/>
      <c r="N16" s="334"/>
      <c r="O16" s="334"/>
      <c r="P16" s="334"/>
      <c r="Q16" s="334"/>
      <c r="R16" s="334"/>
      <c r="S16" s="334"/>
      <c r="T16" s="334"/>
    </row>
    <row r="17" spans="2:20" ht="14.5">
      <c r="B17" s="334" t="s">
        <v>1</v>
      </c>
      <c r="C17" s="334"/>
      <c r="D17" s="334"/>
      <c r="E17" s="334"/>
      <c r="F17" s="344"/>
      <c r="G17" s="334"/>
      <c r="H17" s="334"/>
      <c r="I17" s="334"/>
      <c r="J17" s="334"/>
      <c r="K17" s="334"/>
      <c r="L17" s="334"/>
      <c r="M17" s="334"/>
      <c r="N17" s="334"/>
      <c r="O17" s="334"/>
      <c r="P17" s="334"/>
      <c r="Q17" s="334"/>
      <c r="R17" s="334"/>
      <c r="S17" s="334"/>
      <c r="T17" s="334"/>
    </row>
    <row r="18" spans="2:20" ht="14.5">
      <c r="B18" s="346" t="s">
        <v>448</v>
      </c>
      <c r="C18" s="346"/>
      <c r="D18" s="346"/>
      <c r="E18" s="346"/>
      <c r="F18" s="345"/>
      <c r="G18" s="346"/>
      <c r="H18" s="346"/>
      <c r="I18" s="346"/>
      <c r="J18" s="346"/>
      <c r="K18" s="334"/>
      <c r="L18" s="334"/>
      <c r="M18" s="334"/>
      <c r="N18" s="334"/>
      <c r="O18" s="334"/>
      <c r="P18" s="334"/>
      <c r="Q18" s="334"/>
      <c r="R18" s="334"/>
      <c r="S18" s="334"/>
      <c r="T18" s="334"/>
    </row>
    <row r="19" spans="2:20" ht="14.5">
      <c r="B19" s="346" t="s">
        <v>449</v>
      </c>
      <c r="C19" s="346"/>
      <c r="D19" s="346"/>
      <c r="E19" s="346"/>
      <c r="F19" s="344"/>
      <c r="G19" s="334"/>
      <c r="H19" s="334"/>
      <c r="I19" s="334"/>
      <c r="J19" s="334"/>
      <c r="K19" s="334"/>
      <c r="L19" s="334"/>
      <c r="M19" s="334"/>
      <c r="N19" s="334"/>
      <c r="O19" s="334"/>
      <c r="P19" s="334"/>
      <c r="Q19" s="334"/>
      <c r="R19" s="334"/>
      <c r="S19" s="334"/>
      <c r="T19" s="334"/>
    </row>
    <row r="20" spans="2:20" ht="14.5">
      <c r="B20" s="334" t="s">
        <v>2</v>
      </c>
      <c r="C20" s="334"/>
      <c r="D20" s="334"/>
      <c r="E20" s="334"/>
      <c r="F20" s="344"/>
      <c r="G20" s="334"/>
      <c r="H20" s="334"/>
      <c r="I20" s="334"/>
      <c r="J20" s="334"/>
      <c r="K20" s="334"/>
      <c r="L20" s="334"/>
      <c r="M20" s="334"/>
      <c r="N20" s="334"/>
      <c r="O20" s="334"/>
      <c r="P20" s="334"/>
      <c r="Q20" s="334"/>
      <c r="R20" s="334"/>
      <c r="S20" s="334"/>
      <c r="T20" s="334"/>
    </row>
    <row r="21" spans="2:20" ht="14.5">
      <c r="B21" s="334" t="s">
        <v>3</v>
      </c>
      <c r="C21" s="334"/>
      <c r="D21" s="334"/>
      <c r="E21" s="33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462</v>
      </c>
      <c r="D27" s="344"/>
      <c r="E27" s="344"/>
      <c r="F27" s="344"/>
      <c r="G27" s="334"/>
      <c r="H27" s="334"/>
      <c r="I27" s="334"/>
      <c r="J27" s="334"/>
      <c r="K27" s="334"/>
      <c r="L27" s="334"/>
      <c r="M27" s="334"/>
      <c r="N27" s="334"/>
      <c r="O27" s="334"/>
      <c r="P27" s="334"/>
      <c r="Q27" s="334"/>
      <c r="R27" s="334"/>
      <c r="S27" s="334"/>
      <c r="T27" s="334"/>
    </row>
    <row r="28" spans="2:20" ht="14.5">
      <c r="B28" s="344" t="s">
        <v>452</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H12" sqref="H12"/>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97" t="s">
        <v>534</v>
      </c>
      <c r="B2" s="356"/>
      <c r="C2" s="356"/>
      <c r="D2" s="356"/>
      <c r="E2" s="356"/>
      <c r="F2" s="367"/>
      <c r="G2" s="367"/>
      <c r="H2" s="367"/>
    </row>
    <row r="3" spans="1:14" ht="18" customHeight="1" thickBot="1">
      <c r="A3"/>
      <c r="B3"/>
      <c r="C3"/>
      <c r="D3"/>
      <c r="E3"/>
      <c r="G3"/>
      <c r="H3"/>
    </row>
    <row r="4" spans="1:14" s="233" customFormat="1" ht="18" customHeight="1" thickBot="1">
      <c r="A4" s="1230" t="s">
        <v>392</v>
      </c>
      <c r="B4" s="747" t="s">
        <v>390</v>
      </c>
      <c r="C4" s="748"/>
      <c r="D4" s="749"/>
      <c r="E4" s="750" t="s">
        <v>219</v>
      </c>
      <c r="F4" s="751"/>
      <c r="G4" s="696"/>
      <c r="H4" s="232"/>
    </row>
    <row r="5" spans="1:14" s="233" customFormat="1" ht="30" customHeight="1" thickBot="1">
      <c r="A5" s="1231"/>
      <c r="B5" s="752" t="s">
        <v>111</v>
      </c>
      <c r="C5" s="753" t="s">
        <v>112</v>
      </c>
      <c r="D5" s="754" t="s">
        <v>389</v>
      </c>
      <c r="E5" s="755" t="s">
        <v>111</v>
      </c>
      <c r="F5" s="756" t="s">
        <v>112</v>
      </c>
      <c r="G5" s="757" t="s">
        <v>389</v>
      </c>
      <c r="H5" s="232"/>
      <c r="I5" s="805"/>
      <c r="J5" s="805"/>
      <c r="K5" s="805"/>
      <c r="L5" s="805"/>
      <c r="M5" s="805"/>
      <c r="N5" s="359"/>
    </row>
    <row r="6" spans="1:14" s="235" customFormat="1" ht="25" customHeight="1" thickBot="1">
      <c r="A6" s="358"/>
      <c r="B6" s="770">
        <v>42730.82</v>
      </c>
      <c r="C6" s="771">
        <v>30970.31</v>
      </c>
      <c r="D6" s="772" t="s">
        <v>72</v>
      </c>
      <c r="E6" s="773">
        <v>4.1552339011590025</v>
      </c>
      <c r="F6" s="774">
        <v>-0.13298271128014549</v>
      </c>
      <c r="G6" s="775" t="s">
        <v>72</v>
      </c>
      <c r="H6" s="234"/>
    </row>
    <row r="7" spans="1:14" customFormat="1" ht="15.75" customHeight="1">
      <c r="A7" s="460" t="s">
        <v>514</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M6" sqref="M6"/>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36" t="s">
        <v>391</v>
      </c>
      <c r="B1" s="1236"/>
      <c r="C1" s="1236"/>
      <c r="D1" s="1236"/>
      <c r="E1" s="1236"/>
      <c r="F1" s="1236"/>
      <c r="G1" s="58"/>
      <c r="H1" s="58"/>
    </row>
    <row r="2" spans="1:13" ht="18.75" customHeight="1" thickBot="1">
      <c r="A2" s="371"/>
      <c r="B2" s="370"/>
      <c r="C2" s="370"/>
      <c r="D2" s="370"/>
      <c r="E2" s="370"/>
      <c r="F2" s="370"/>
    </row>
    <row r="3" spans="1:13" ht="27" customHeight="1">
      <c r="A3" s="1232" t="s">
        <v>53</v>
      </c>
      <c r="B3" s="1232" t="s">
        <v>89</v>
      </c>
      <c r="C3" s="1237" t="s">
        <v>59</v>
      </c>
      <c r="D3" s="1238"/>
      <c r="E3" s="1239"/>
      <c r="F3" s="1234" t="s">
        <v>90</v>
      </c>
      <c r="G3" s="1235"/>
    </row>
    <row r="4" spans="1:13" ht="32.25" customHeight="1" thickBot="1">
      <c r="A4" s="1233"/>
      <c r="B4" s="1233"/>
      <c r="C4" s="487">
        <v>45417</v>
      </c>
      <c r="D4" s="487">
        <v>45403</v>
      </c>
      <c r="E4" s="488">
        <v>45053</v>
      </c>
      <c r="F4" s="489" t="s">
        <v>239</v>
      </c>
      <c r="G4" s="490" t="s">
        <v>91</v>
      </c>
    </row>
    <row r="5" spans="1:13" ht="29.25" customHeight="1">
      <c r="A5" s="758" t="s">
        <v>95</v>
      </c>
      <c r="B5" s="759" t="s">
        <v>224</v>
      </c>
      <c r="C5" s="491" t="s">
        <v>511</v>
      </c>
      <c r="D5" s="491" t="s">
        <v>511</v>
      </c>
      <c r="E5" s="492" t="s">
        <v>511</v>
      </c>
      <c r="F5" s="493" t="s">
        <v>72</v>
      </c>
      <c r="G5" s="494" t="s">
        <v>72</v>
      </c>
      <c r="I5" s="366"/>
      <c r="M5" s="366"/>
    </row>
    <row r="6" spans="1:13" ht="28.5" customHeight="1" thickBot="1">
      <c r="A6" s="760" t="s">
        <v>96</v>
      </c>
      <c r="B6" s="761" t="s">
        <v>224</v>
      </c>
      <c r="C6" s="495" t="s">
        <v>511</v>
      </c>
      <c r="D6" s="495" t="s">
        <v>511</v>
      </c>
      <c r="E6" s="496" t="s">
        <v>511</v>
      </c>
      <c r="F6" s="497" t="s">
        <v>72</v>
      </c>
      <c r="G6" s="498" t="s">
        <v>72</v>
      </c>
    </row>
    <row r="7" spans="1:13" ht="32.25" customHeight="1" thickBot="1">
      <c r="A7" s="762" t="s">
        <v>92</v>
      </c>
      <c r="B7" s="763" t="s">
        <v>93</v>
      </c>
      <c r="C7" s="495" t="s">
        <v>511</v>
      </c>
      <c r="D7" s="495" t="s">
        <v>511</v>
      </c>
      <c r="E7" s="499" t="s">
        <v>511</v>
      </c>
      <c r="F7" s="497" t="s">
        <v>72</v>
      </c>
      <c r="G7" s="498" t="s">
        <v>72</v>
      </c>
    </row>
    <row r="8" spans="1:13" ht="15.5">
      <c r="A8" s="110"/>
      <c r="B8" s="111"/>
      <c r="D8" s="101"/>
      <c r="E8" s="102"/>
      <c r="F8" s="103"/>
      <c r="G8" s="103"/>
    </row>
    <row r="9" spans="1:13" ht="19.5" customHeight="1">
      <c r="A9" s="465" t="s">
        <v>38</v>
      </c>
      <c r="B9" s="357"/>
    </row>
    <row r="10" spans="1:13" ht="13">
      <c r="A10" s="466" t="s">
        <v>515</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14" ht="27.75" customHeight="1">
      <c r="A1" s="363" t="s">
        <v>535</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5" customHeight="1">
      <c r="B5" s="1240" t="s">
        <v>94</v>
      </c>
      <c r="C5" s="1242" t="s">
        <v>387</v>
      </c>
      <c r="D5" s="1243"/>
      <c r="E5" s="1244" t="s">
        <v>388</v>
      </c>
      <c r="F5" s="368"/>
    </row>
    <row r="6" spans="1:14" ht="25" customHeight="1" thickBot="1">
      <c r="B6" s="1241"/>
      <c r="C6" s="970">
        <v>45417</v>
      </c>
      <c r="D6" s="971">
        <v>45403</v>
      </c>
      <c r="E6" s="1245"/>
    </row>
    <row r="7" spans="1:14" ht="25" customHeight="1" thickBot="1">
      <c r="B7" s="1246" t="s">
        <v>404</v>
      </c>
      <c r="C7" s="1247"/>
      <c r="D7" s="1247"/>
      <c r="E7" s="1248"/>
    </row>
    <row r="8" spans="1:14" ht="25" customHeight="1">
      <c r="B8" s="972" t="s">
        <v>433</v>
      </c>
      <c r="C8" s="1179">
        <v>60.27</v>
      </c>
      <c r="D8" s="1180">
        <v>57.92</v>
      </c>
      <c r="E8" s="1181">
        <v>4.0573204419889528</v>
      </c>
    </row>
    <row r="9" spans="1:14" ht="25" customHeight="1">
      <c r="B9" s="973" t="s">
        <v>405</v>
      </c>
      <c r="C9" s="974">
        <v>34.200000000000003</v>
      </c>
      <c r="D9" s="975">
        <v>34.39</v>
      </c>
      <c r="E9" s="976">
        <v>-0.55248618784529724</v>
      </c>
      <c r="G9" s="366"/>
      <c r="H9" s="366"/>
      <c r="I9" s="366"/>
      <c r="J9" s="366"/>
    </row>
    <row r="10" spans="1:14" ht="25" customHeight="1" thickBot="1">
      <c r="B10" s="977" t="s">
        <v>406</v>
      </c>
      <c r="C10" s="978">
        <v>22.2</v>
      </c>
      <c r="D10" s="979">
        <v>23.04</v>
      </c>
      <c r="E10" s="980">
        <v>-3.645833333333333</v>
      </c>
      <c r="G10" s="366"/>
      <c r="H10" s="366"/>
      <c r="I10" s="366"/>
      <c r="J10" s="366"/>
    </row>
    <row r="11" spans="1:14" ht="25.5" customHeight="1" thickBot="1">
      <c r="B11" s="1249" t="s">
        <v>407</v>
      </c>
      <c r="C11" s="1247"/>
      <c r="D11" s="1247"/>
      <c r="E11" s="1248"/>
    </row>
    <row r="12" spans="1:14" ht="20.25" customHeight="1" thickBot="1">
      <c r="B12" s="981" t="s">
        <v>405</v>
      </c>
      <c r="C12" s="982">
        <v>34.72</v>
      </c>
      <c r="D12" s="983">
        <v>34.5</v>
      </c>
      <c r="E12" s="984">
        <v>0.63768115942028702</v>
      </c>
    </row>
    <row r="13" spans="1:14" ht="15.5">
      <c r="B13" s="369" t="s">
        <v>510</v>
      </c>
    </row>
    <row r="17" spans="18:24" ht="18.5">
      <c r="R17" s="366"/>
      <c r="S17" s="366"/>
      <c r="T17" s="366"/>
      <c r="U17" s="366"/>
      <c r="V17" s="366"/>
      <c r="W17" s="806"/>
      <c r="X17" s="806"/>
    </row>
    <row r="18" spans="18:24" ht="18.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topLeftCell="A10" workbookViewId="0">
      <selection activeCell="AH22" sqref="AH22"/>
    </sheetView>
  </sheetViews>
  <sheetFormatPr defaultColWidth="9.453125" defaultRowHeight="13"/>
  <cols>
    <col min="1" max="1" width="17.453125" style="205" customWidth="1"/>
    <col min="2" max="2" width="1" style="205" customWidth="1"/>
    <col min="3" max="7" width="7.453125" style="205" customWidth="1"/>
    <col min="8" max="8" width="7.5429687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4" t="s">
        <v>374</v>
      </c>
      <c r="B1" s="515"/>
      <c r="C1" s="515"/>
      <c r="D1" s="516"/>
      <c r="E1" s="516"/>
      <c r="F1" s="515"/>
      <c r="G1" s="515"/>
      <c r="H1" s="515"/>
      <c r="I1" s="515"/>
      <c r="J1" s="515"/>
      <c r="K1" s="515"/>
      <c r="L1" s="515"/>
      <c r="M1" s="515"/>
      <c r="N1" s="515"/>
      <c r="O1" s="515"/>
      <c r="P1" s="515"/>
      <c r="Q1" s="515"/>
      <c r="R1" s="515"/>
      <c r="S1" s="515"/>
      <c r="T1" s="515"/>
      <c r="U1" s="515"/>
      <c r="V1" s="515"/>
      <c r="W1" s="515"/>
      <c r="X1" s="515"/>
      <c r="Y1" s="515"/>
      <c r="Z1" s="517"/>
      <c r="AA1" s="517" t="s">
        <v>379</v>
      </c>
      <c r="AD1" s="196">
        <v>1</v>
      </c>
      <c r="AE1" s="196"/>
      <c r="AF1" s="196"/>
      <c r="AG1" s="196">
        <v>0</v>
      </c>
      <c r="AH1" s="196">
        <v>0</v>
      </c>
      <c r="AI1" s="196">
        <v>0</v>
      </c>
    </row>
    <row r="2" spans="1:35" s="198" customFormat="1" ht="18" customHeight="1">
      <c r="A2" s="518"/>
      <c r="B2" s="519"/>
      <c r="C2" s="519"/>
      <c r="D2" s="520"/>
      <c r="E2" s="520"/>
      <c r="F2" s="519"/>
      <c r="G2" s="519"/>
      <c r="H2" s="519"/>
      <c r="I2" s="519"/>
      <c r="J2" s="519"/>
      <c r="K2" s="519"/>
      <c r="L2" s="519"/>
      <c r="M2" s="519"/>
      <c r="N2" s="519"/>
      <c r="O2" s="519"/>
      <c r="P2" s="519"/>
      <c r="Q2" s="519"/>
      <c r="R2" s="519"/>
      <c r="S2" s="519"/>
      <c r="T2" s="519"/>
      <c r="U2" s="519"/>
      <c r="V2" s="519"/>
      <c r="W2" s="519"/>
      <c r="X2" s="519"/>
      <c r="Y2" s="519"/>
      <c r="Z2" s="197"/>
      <c r="AA2" s="521" t="s">
        <v>517</v>
      </c>
      <c r="AD2" s="199"/>
      <c r="AF2" s="200"/>
    </row>
    <row r="3" spans="1:35" s="195" customFormat="1" ht="15" customHeight="1">
      <c r="A3" s="201"/>
      <c r="B3" s="202"/>
      <c r="C3" s="203"/>
      <c r="D3" s="764"/>
      <c r="E3" s="764"/>
      <c r="F3" s="203"/>
      <c r="G3" s="203"/>
      <c r="H3" s="203"/>
      <c r="I3" s="203"/>
      <c r="J3" s="203"/>
      <c r="K3" s="203"/>
      <c r="L3" s="203"/>
      <c r="M3" s="203"/>
      <c r="N3" s="203"/>
      <c r="Y3" s="204"/>
      <c r="Z3" s="205"/>
      <c r="AA3" s="206"/>
    </row>
    <row r="4" spans="1:35" ht="14.5">
      <c r="A4" s="201"/>
      <c r="Y4" s="1250">
        <v>13</v>
      </c>
      <c r="Z4" s="1250"/>
      <c r="AA4" s="1250"/>
    </row>
    <row r="5" spans="1:35" ht="15.5">
      <c r="A5" s="522" t="s">
        <v>478</v>
      </c>
      <c r="B5" s="207"/>
      <c r="C5" s="207"/>
      <c r="D5" s="207"/>
      <c r="E5" s="207"/>
      <c r="F5" s="207"/>
      <c r="G5" s="207"/>
      <c r="H5" s="207"/>
      <c r="I5" s="207"/>
      <c r="J5" s="207"/>
      <c r="Y5" s="995"/>
      <c r="Z5" s="996" t="s">
        <v>380</v>
      </c>
      <c r="AA5" s="997">
        <v>45376</v>
      </c>
      <c r="AE5"/>
      <c r="AF5"/>
      <c r="AG5"/>
      <c r="AH5"/>
      <c r="AI5"/>
    </row>
    <row r="6" spans="1:35">
      <c r="Y6" s="995"/>
      <c r="Z6" s="998" t="s">
        <v>381</v>
      </c>
      <c r="AA6" s="999">
        <v>45382</v>
      </c>
      <c r="AE6"/>
      <c r="AF6"/>
      <c r="AG6"/>
      <c r="AH6"/>
      <c r="AI6"/>
    </row>
    <row r="7" spans="1:35" s="207" customFormat="1" ht="15.5">
      <c r="A7" s="1251" t="s">
        <v>382</v>
      </c>
      <c r="B7" s="1251"/>
      <c r="C7" s="1251"/>
      <c r="D7" s="1251"/>
      <c r="E7" s="1251"/>
      <c r="F7" s="1251"/>
      <c r="G7" s="1251"/>
      <c r="H7" s="1251"/>
      <c r="I7" s="1251"/>
      <c r="J7" s="1251"/>
      <c r="K7" s="1251"/>
      <c r="L7" s="1251"/>
      <c r="M7" s="1251"/>
      <c r="N7" s="1251"/>
      <c r="O7" s="1251"/>
      <c r="P7" s="1251"/>
      <c r="Q7" s="1251"/>
      <c r="R7" s="1251"/>
      <c r="S7" s="1251"/>
      <c r="T7" s="1251"/>
      <c r="U7" s="1251"/>
      <c r="V7" s="1251"/>
      <c r="W7" s="1251"/>
      <c r="X7" s="1251"/>
      <c r="Y7" s="1251"/>
      <c r="Z7" s="1251"/>
      <c r="AA7" s="1000"/>
      <c r="AB7" s="1001"/>
      <c r="AC7" s="1001"/>
      <c r="AD7" s="1001"/>
      <c r="AE7"/>
      <c r="AF7"/>
      <c r="AG7"/>
      <c r="AH7"/>
      <c r="AI7"/>
    </row>
    <row r="8" spans="1:35" s="207" customFormat="1" ht="15.5">
      <c r="A8" s="1251" t="s">
        <v>383</v>
      </c>
      <c r="B8" s="1251"/>
      <c r="C8" s="1251"/>
      <c r="D8" s="1251"/>
      <c r="E8" s="1251"/>
      <c r="F8" s="1251"/>
      <c r="G8" s="1251"/>
      <c r="H8" s="1251"/>
      <c r="I8" s="1251"/>
      <c r="J8" s="1251"/>
      <c r="K8" s="1251"/>
      <c r="L8" s="1251"/>
      <c r="M8" s="1251"/>
      <c r="N8" s="1251"/>
      <c r="O8" s="1251"/>
      <c r="P8" s="1251"/>
      <c r="Q8" s="1251"/>
      <c r="R8" s="1251"/>
      <c r="S8" s="1251"/>
      <c r="T8" s="1251"/>
      <c r="U8" s="1251"/>
      <c r="V8" s="1251"/>
      <c r="W8" s="1251"/>
      <c r="X8" s="1251"/>
      <c r="Y8" s="1251"/>
      <c r="Z8" s="1251"/>
      <c r="AA8" s="1000"/>
      <c r="AB8" s="1001"/>
      <c r="AC8" s="1001"/>
      <c r="AD8" s="1001"/>
      <c r="AE8"/>
      <c r="AF8"/>
      <c r="AG8"/>
      <c r="AH8"/>
      <c r="AI8"/>
    </row>
    <row r="9" spans="1:35" s="207" customFormat="1" ht="13.5" thickBot="1">
      <c r="A9" s="1002"/>
      <c r="B9" s="1002"/>
      <c r="C9" s="1003"/>
      <c r="D9" s="1003"/>
      <c r="E9" s="1003"/>
      <c r="F9" s="1003"/>
      <c r="G9" s="1003"/>
      <c r="H9" s="1004"/>
      <c r="I9" s="1003"/>
      <c r="J9" s="1003"/>
      <c r="K9" s="1003"/>
      <c r="L9" s="1003"/>
      <c r="M9" s="1003"/>
      <c r="N9" s="1003"/>
      <c r="O9" s="1003"/>
      <c r="P9" s="1003"/>
      <c r="Q9" s="1003"/>
      <c r="R9" s="1003"/>
      <c r="S9" s="1003"/>
      <c r="T9" s="1003"/>
      <c r="U9" s="1003"/>
      <c r="V9" s="1003"/>
      <c r="W9" s="1003"/>
      <c r="X9" s="1003"/>
      <c r="Y9" s="1003"/>
      <c r="Z9" s="1002"/>
      <c r="AA9" s="1002"/>
      <c r="AB9" s="1001"/>
      <c r="AC9" s="1001"/>
      <c r="AD9" s="1001"/>
      <c r="AE9"/>
      <c r="AF9"/>
      <c r="AG9"/>
      <c r="AH9"/>
      <c r="AI9"/>
    </row>
    <row r="10" spans="1:35" s="207" customFormat="1" ht="13.5" thickBot="1">
      <c r="A10" s="1005" t="s">
        <v>270</v>
      </c>
      <c r="B10" s="1002"/>
      <c r="C10" s="1252" t="s">
        <v>321</v>
      </c>
      <c r="D10" s="1253"/>
      <c r="E10" s="1253"/>
      <c r="F10" s="1253"/>
      <c r="G10" s="1253"/>
      <c r="H10" s="1254"/>
      <c r="I10" s="1003"/>
      <c r="J10" s="1252" t="s">
        <v>322</v>
      </c>
      <c r="K10" s="1253"/>
      <c r="L10" s="1253"/>
      <c r="M10" s="1253"/>
      <c r="N10" s="1253"/>
      <c r="O10" s="1254"/>
      <c r="P10" s="1003"/>
      <c r="Q10" s="1252" t="s">
        <v>323</v>
      </c>
      <c r="R10" s="1253"/>
      <c r="S10" s="1253"/>
      <c r="T10" s="1253"/>
      <c r="U10" s="1253"/>
      <c r="V10" s="1254"/>
      <c r="W10" s="1003"/>
      <c r="X10" s="1255" t="s">
        <v>324</v>
      </c>
      <c r="Y10" s="1256"/>
      <c r="Z10" s="1256"/>
      <c r="AA10" s="1257"/>
      <c r="AB10" s="1001"/>
      <c r="AC10" s="1001"/>
      <c r="AD10" s="1001"/>
      <c r="AE10"/>
      <c r="AF10"/>
      <c r="AG10"/>
      <c r="AH10"/>
      <c r="AI10"/>
    </row>
    <row r="11" spans="1:35" s="207" customFormat="1" ht="12" customHeight="1">
      <c r="A11" s="1002"/>
      <c r="B11" s="1002"/>
      <c r="C11" s="1258" t="s">
        <v>271</v>
      </c>
      <c r="D11" s="1258" t="s">
        <v>272</v>
      </c>
      <c r="E11" s="1258" t="s">
        <v>273</v>
      </c>
      <c r="F11" s="1258" t="s">
        <v>274</v>
      </c>
      <c r="G11" s="1007" t="s">
        <v>316</v>
      </c>
      <c r="H11" s="1008"/>
      <c r="I11" s="1003"/>
      <c r="J11" s="1260" t="s">
        <v>275</v>
      </c>
      <c r="K11" s="1260" t="s">
        <v>276</v>
      </c>
      <c r="L11" s="1260" t="s">
        <v>277</v>
      </c>
      <c r="M11" s="1260" t="s">
        <v>274</v>
      </c>
      <c r="N11" s="1007" t="s">
        <v>316</v>
      </c>
      <c r="O11" s="1007"/>
      <c r="P11" s="1003"/>
      <c r="Q11" s="1258" t="s">
        <v>271</v>
      </c>
      <c r="R11" s="1258" t="s">
        <v>272</v>
      </c>
      <c r="S11" s="1258" t="s">
        <v>273</v>
      </c>
      <c r="T11" s="1258" t="s">
        <v>274</v>
      </c>
      <c r="U11" s="1007" t="s">
        <v>316</v>
      </c>
      <c r="V11" s="1008"/>
      <c r="W11" s="1003"/>
      <c r="X11" s="1261" t="s">
        <v>278</v>
      </c>
      <c r="Y11" s="1010" t="s">
        <v>279</v>
      </c>
      <c r="Z11" s="1007" t="s">
        <v>316</v>
      </c>
      <c r="AA11" s="1007"/>
      <c r="AB11" s="1001"/>
      <c r="AC11" s="1001"/>
      <c r="AD11" s="1001"/>
      <c r="AE11"/>
      <c r="AF11"/>
      <c r="AG11"/>
      <c r="AH11"/>
      <c r="AI11"/>
    </row>
    <row r="12" spans="1:35" s="207" customFormat="1" ht="12" customHeight="1" thickBot="1">
      <c r="A12" s="1011" t="s">
        <v>317</v>
      </c>
      <c r="B12" s="1002"/>
      <c r="C12" s="1259"/>
      <c r="D12" s="1259"/>
      <c r="E12" s="1259"/>
      <c r="F12" s="1259"/>
      <c r="G12" s="1012" t="s">
        <v>318</v>
      </c>
      <c r="H12" s="1013" t="s">
        <v>280</v>
      </c>
      <c r="I12" s="1014"/>
      <c r="J12" s="1259"/>
      <c r="K12" s="1259"/>
      <c r="L12" s="1259"/>
      <c r="M12" s="1259"/>
      <c r="N12" s="1012" t="s">
        <v>318</v>
      </c>
      <c r="O12" s="1013" t="s">
        <v>280</v>
      </c>
      <c r="P12" s="1002"/>
      <c r="Q12" s="1259"/>
      <c r="R12" s="1259"/>
      <c r="S12" s="1259"/>
      <c r="T12" s="1259"/>
      <c r="U12" s="1012" t="s">
        <v>318</v>
      </c>
      <c r="V12" s="1013" t="s">
        <v>280</v>
      </c>
      <c r="W12" s="1002"/>
      <c r="X12" s="1262"/>
      <c r="Y12" s="1015" t="s">
        <v>281</v>
      </c>
      <c r="Z12" s="1012" t="s">
        <v>318</v>
      </c>
      <c r="AA12" s="1012" t="s">
        <v>280</v>
      </c>
      <c r="AB12" s="1001"/>
      <c r="AC12" s="1001"/>
      <c r="AD12" s="1001"/>
      <c r="AE12" s="1001"/>
    </row>
    <row r="13" spans="1:35" s="207" customFormat="1" ht="15.5" thickBot="1">
      <c r="A13" s="1016" t="s">
        <v>319</v>
      </c>
      <c r="B13" s="1002"/>
      <c r="C13" s="1017">
        <v>505.55099999999999</v>
      </c>
      <c r="D13" s="1018">
        <v>496.86399999999998</v>
      </c>
      <c r="E13" s="1019"/>
      <c r="F13" s="1020">
        <v>497.334</v>
      </c>
      <c r="G13" s="208">
        <v>-1.6630000000000109</v>
      </c>
      <c r="H13" s="209">
        <v>-3.3326853668459444E-3</v>
      </c>
      <c r="I13" s="1014"/>
      <c r="J13" s="1017">
        <v>403.91199999999998</v>
      </c>
      <c r="K13" s="1018">
        <v>523.75099999999998</v>
      </c>
      <c r="L13" s="1019">
        <v>537.52200000000005</v>
      </c>
      <c r="M13" s="1020">
        <v>528.38699999999994</v>
      </c>
      <c r="N13" s="208">
        <v>-0.14800000000002456</v>
      </c>
      <c r="O13" s="209">
        <v>-2.8001929862742081E-4</v>
      </c>
      <c r="P13" s="1002"/>
      <c r="Q13" s="1017">
        <v>524.74300000000005</v>
      </c>
      <c r="R13" s="1018">
        <v>520.47699999999998</v>
      </c>
      <c r="S13" s="1019"/>
      <c r="T13" s="1020">
        <v>505.21800000000002</v>
      </c>
      <c r="U13" s="208">
        <v>1.4630000000000223</v>
      </c>
      <c r="V13" s="209">
        <v>2.9041895365802262E-3</v>
      </c>
      <c r="W13" s="1002"/>
      <c r="X13" s="1021">
        <v>502.6746</v>
      </c>
      <c r="Y13" s="240">
        <v>226.02275179856113</v>
      </c>
      <c r="Z13" s="208">
        <v>-0.8820999999999799</v>
      </c>
      <c r="AA13" s="209">
        <v>-1.751739178527445E-3</v>
      </c>
      <c r="AB13" s="1001"/>
      <c r="AC13" s="1001"/>
      <c r="AD13" s="1001"/>
      <c r="AE13" s="1001"/>
      <c r="AF13" s="210"/>
    </row>
    <row r="14" spans="1:35" s="207" customFormat="1" ht="2.15" customHeight="1">
      <c r="A14" s="1022"/>
      <c r="B14" s="1002"/>
      <c r="C14" s="1022"/>
      <c r="D14" s="1003"/>
      <c r="E14" s="1003"/>
      <c r="F14" s="1003"/>
      <c r="G14" s="1003"/>
      <c r="H14" s="211"/>
      <c r="I14" s="1003"/>
      <c r="J14" s="1003"/>
      <c r="K14" s="1003"/>
      <c r="L14" s="1003"/>
      <c r="M14" s="1003"/>
      <c r="N14" s="1003"/>
      <c r="O14" s="212"/>
      <c r="P14" s="1002"/>
      <c r="Q14" s="1022"/>
      <c r="R14" s="1003"/>
      <c r="S14" s="1003"/>
      <c r="T14" s="1003"/>
      <c r="U14" s="1003"/>
      <c r="V14" s="211"/>
      <c r="W14" s="1002"/>
      <c r="X14" s="1023"/>
      <c r="Y14" s="1024"/>
      <c r="Z14" s="1022"/>
      <c r="AA14" s="1022"/>
      <c r="AB14" s="1001"/>
      <c r="AC14" s="1001"/>
      <c r="AD14" s="1001"/>
      <c r="AE14" s="1001"/>
    </row>
    <row r="15" spans="1:35" s="207" customFormat="1" ht="2.9" customHeight="1">
      <c r="A15" s="1025"/>
      <c r="B15" s="1002"/>
      <c r="C15" s="1025"/>
      <c r="D15" s="1025"/>
      <c r="E15" s="1025"/>
      <c r="F15" s="1025"/>
      <c r="G15" s="213"/>
      <c r="H15" s="214"/>
      <c r="I15" s="1025"/>
      <c r="J15" s="1025"/>
      <c r="K15" s="1025"/>
      <c r="L15" s="1025"/>
      <c r="M15" s="1025"/>
      <c r="N15" s="1025"/>
      <c r="O15" s="215"/>
      <c r="P15" s="1025"/>
      <c r="Q15" s="1025"/>
      <c r="R15" s="1025"/>
      <c r="S15" s="1025"/>
      <c r="T15" s="1025"/>
      <c r="U15" s="213"/>
      <c r="V15" s="214"/>
      <c r="W15" s="1025"/>
      <c r="X15" s="1025"/>
      <c r="Y15" s="1025"/>
      <c r="Z15" s="1026"/>
      <c r="AA15" s="1026"/>
      <c r="AB15" s="1001"/>
      <c r="AC15" s="1001"/>
      <c r="AD15" s="1001"/>
      <c r="AE15" s="1001"/>
    </row>
    <row r="16" spans="1:35" s="207" customFormat="1" ht="13.5" thickBot="1">
      <c r="A16" s="1025"/>
      <c r="B16" s="1002"/>
      <c r="C16" s="1006" t="s">
        <v>282</v>
      </c>
      <c r="D16" s="1006" t="s">
        <v>283</v>
      </c>
      <c r="E16" s="1006" t="s">
        <v>284</v>
      </c>
      <c r="F16" s="1006" t="s">
        <v>285</v>
      </c>
      <c r="G16" s="1006"/>
      <c r="H16" s="216"/>
      <c r="I16" s="1003"/>
      <c r="J16" s="1006" t="s">
        <v>282</v>
      </c>
      <c r="K16" s="1006" t="s">
        <v>283</v>
      </c>
      <c r="L16" s="1006" t="s">
        <v>284</v>
      </c>
      <c r="M16" s="1006" t="s">
        <v>285</v>
      </c>
      <c r="N16" s="1027"/>
      <c r="O16" s="217"/>
      <c r="P16" s="1003"/>
      <c r="Q16" s="1006" t="s">
        <v>282</v>
      </c>
      <c r="R16" s="1006" t="s">
        <v>283</v>
      </c>
      <c r="S16" s="1006" t="s">
        <v>284</v>
      </c>
      <c r="T16" s="1006" t="s">
        <v>285</v>
      </c>
      <c r="U16" s="1006"/>
      <c r="V16" s="216"/>
      <c r="W16" s="1002"/>
      <c r="X16" s="1009" t="s">
        <v>278</v>
      </c>
      <c r="Y16" s="1003"/>
      <c r="Z16" s="1026"/>
      <c r="AA16" s="1026"/>
      <c r="AB16" s="1001"/>
      <c r="AC16" s="1001"/>
      <c r="AD16" s="1001"/>
      <c r="AE16" s="1001"/>
    </row>
    <row r="17" spans="1:31" s="207" customFormat="1">
      <c r="A17" s="1028" t="s">
        <v>286</v>
      </c>
      <c r="B17" s="1002"/>
      <c r="C17" s="1029">
        <v>467.20710000000003</v>
      </c>
      <c r="D17" s="1030">
        <v>433.80360000000002</v>
      </c>
      <c r="E17" s="1030" t="s">
        <v>331</v>
      </c>
      <c r="F17" s="1031">
        <v>462.85579999999999</v>
      </c>
      <c r="G17" s="218">
        <v>-0.51879999999999882</v>
      </c>
      <c r="H17" s="219">
        <v>-1.1196125122093781E-3</v>
      </c>
      <c r="I17" s="1032"/>
      <c r="J17" s="1029" t="s">
        <v>331</v>
      </c>
      <c r="K17" s="1030" t="s">
        <v>331</v>
      </c>
      <c r="L17" s="1030" t="s">
        <v>331</v>
      </c>
      <c r="M17" s="1031" t="s">
        <v>331</v>
      </c>
      <c r="N17" s="218"/>
      <c r="O17" s="219"/>
      <c r="P17" s="1002"/>
      <c r="Q17" s="1029" t="s">
        <v>331</v>
      </c>
      <c r="R17" s="1030" t="s">
        <v>331</v>
      </c>
      <c r="S17" s="1030" t="s">
        <v>331</v>
      </c>
      <c r="T17" s="1031" t="s">
        <v>331</v>
      </c>
      <c r="U17" s="218" t="s">
        <v>331</v>
      </c>
      <c r="V17" s="220" t="s">
        <v>331</v>
      </c>
      <c r="W17" s="1002"/>
      <c r="X17" s="1033">
        <v>462.85579999999999</v>
      </c>
      <c r="Y17" s="1034"/>
      <c r="Z17" s="221">
        <v>-0.51879999999999882</v>
      </c>
      <c r="AA17" s="220">
        <v>-1.1196125122093781E-3</v>
      </c>
      <c r="AB17" s="1035"/>
      <c r="AC17" s="1035"/>
      <c r="AD17" s="1035"/>
      <c r="AE17" s="1035"/>
    </row>
    <row r="18" spans="1:31" s="207" customFormat="1">
      <c r="A18" s="1036" t="s">
        <v>287</v>
      </c>
      <c r="B18" s="1002"/>
      <c r="C18" s="1037" t="s">
        <v>331</v>
      </c>
      <c r="D18" s="1038">
        <v>454.46530000000001</v>
      </c>
      <c r="E18" s="1038" t="s">
        <v>331</v>
      </c>
      <c r="F18" s="1039">
        <v>454.46530000000001</v>
      </c>
      <c r="G18" s="222"/>
      <c r="H18" s="223">
        <v>0</v>
      </c>
      <c r="I18" s="1032"/>
      <c r="J18" s="1037" t="s">
        <v>331</v>
      </c>
      <c r="K18" s="1038" t="s">
        <v>331</v>
      </c>
      <c r="L18" s="1038" t="s">
        <v>331</v>
      </c>
      <c r="M18" s="1039" t="s">
        <v>331</v>
      </c>
      <c r="N18" s="222" t="s">
        <v>331</v>
      </c>
      <c r="O18" s="224" t="s">
        <v>331</v>
      </c>
      <c r="P18" s="1002"/>
      <c r="Q18" s="1037" t="s">
        <v>331</v>
      </c>
      <c r="R18" s="1038" t="s">
        <v>331</v>
      </c>
      <c r="S18" s="1038" t="s">
        <v>331</v>
      </c>
      <c r="T18" s="1039" t="s">
        <v>331</v>
      </c>
      <c r="U18" s="222" t="s">
        <v>331</v>
      </c>
      <c r="V18" s="224" t="s">
        <v>331</v>
      </c>
      <c r="W18" s="1002"/>
      <c r="X18" s="1040">
        <v>454.46530000000001</v>
      </c>
      <c r="Y18" s="1003"/>
      <c r="Z18" s="225" t="s">
        <v>331</v>
      </c>
      <c r="AA18" s="224" t="s">
        <v>331</v>
      </c>
      <c r="AB18" s="1035"/>
      <c r="AC18" s="1035"/>
      <c r="AD18" s="1035"/>
      <c r="AE18" s="1035"/>
    </row>
    <row r="19" spans="1:31" s="207" customFormat="1">
      <c r="A19" s="1036" t="s">
        <v>288</v>
      </c>
      <c r="B19" s="1002"/>
      <c r="C19" s="1037" t="s">
        <v>460</v>
      </c>
      <c r="D19" s="1038">
        <v>451.80990000000003</v>
      </c>
      <c r="E19" s="1038" t="s">
        <v>460</v>
      </c>
      <c r="F19" s="1039" t="s">
        <v>460</v>
      </c>
      <c r="G19" s="222" t="s">
        <v>331</v>
      </c>
      <c r="H19" s="223" t="s">
        <v>331</v>
      </c>
      <c r="I19" s="1032"/>
      <c r="J19" s="1037" t="s">
        <v>331</v>
      </c>
      <c r="K19" s="1038" t="s">
        <v>331</v>
      </c>
      <c r="L19" s="1038" t="s">
        <v>331</v>
      </c>
      <c r="M19" s="1039" t="s">
        <v>331</v>
      </c>
      <c r="N19" s="222" t="s">
        <v>331</v>
      </c>
      <c r="O19" s="224" t="s">
        <v>331</v>
      </c>
      <c r="P19" s="1002"/>
      <c r="Q19" s="1037" t="s">
        <v>331</v>
      </c>
      <c r="R19" s="1038" t="s">
        <v>460</v>
      </c>
      <c r="S19" s="1038" t="s">
        <v>460</v>
      </c>
      <c r="T19" s="1039" t="s">
        <v>460</v>
      </c>
      <c r="U19" s="222" t="s">
        <v>331</v>
      </c>
      <c r="V19" s="224" t="s">
        <v>331</v>
      </c>
      <c r="W19" s="1002"/>
      <c r="X19" s="1040" t="s">
        <v>460</v>
      </c>
      <c r="Y19" s="1003"/>
      <c r="Z19" s="225" t="s">
        <v>331</v>
      </c>
      <c r="AA19" s="224" t="s">
        <v>331</v>
      </c>
      <c r="AB19" s="1035"/>
      <c r="AC19" s="1035"/>
      <c r="AD19" s="1035"/>
      <c r="AE19" s="1035"/>
    </row>
    <row r="20" spans="1:31" s="207" customFormat="1">
      <c r="A20" s="1036" t="s">
        <v>289</v>
      </c>
      <c r="B20" s="1002"/>
      <c r="C20" s="1037" t="s">
        <v>331</v>
      </c>
      <c r="D20" s="1038">
        <v>424.40870000000001</v>
      </c>
      <c r="E20" s="1038">
        <v>396.15429999999998</v>
      </c>
      <c r="F20" s="1039">
        <v>407.6164</v>
      </c>
      <c r="G20" s="222">
        <v>8.8222999999999843</v>
      </c>
      <c r="H20" s="223">
        <v>2.2122443636954481E-2</v>
      </c>
      <c r="I20" s="1032"/>
      <c r="J20" s="1037" t="s">
        <v>331</v>
      </c>
      <c r="K20" s="1038" t="s">
        <v>331</v>
      </c>
      <c r="L20" s="1038" t="s">
        <v>331</v>
      </c>
      <c r="M20" s="1039" t="s">
        <v>331</v>
      </c>
      <c r="N20" s="222" t="s">
        <v>331</v>
      </c>
      <c r="O20" s="224" t="s">
        <v>331</v>
      </c>
      <c r="P20" s="1002"/>
      <c r="Q20" s="1037" t="s">
        <v>331</v>
      </c>
      <c r="R20" s="1038">
        <v>441.4606</v>
      </c>
      <c r="S20" s="1038">
        <v>454.06450000000001</v>
      </c>
      <c r="T20" s="1039">
        <v>450.55579999999998</v>
      </c>
      <c r="U20" s="222">
        <v>2.3375999999999522</v>
      </c>
      <c r="V20" s="224">
        <v>5.2153170040840635E-3</v>
      </c>
      <c r="W20" s="1002"/>
      <c r="X20" s="1041">
        <v>438.36579999999998</v>
      </c>
      <c r="Y20" s="1002"/>
      <c r="Z20" s="225">
        <v>4.1785999999999603</v>
      </c>
      <c r="AA20" s="224">
        <v>9.6239594350084889E-3</v>
      </c>
      <c r="AB20" s="1035"/>
      <c r="AC20" s="1035"/>
      <c r="AD20" s="1035"/>
      <c r="AE20" s="1035"/>
    </row>
    <row r="21" spans="1:31" s="207" customFormat="1">
      <c r="A21" s="1036" t="s">
        <v>290</v>
      </c>
      <c r="B21" s="1002"/>
      <c r="C21" s="1037">
        <v>471.30500000000001</v>
      </c>
      <c r="D21" s="1038">
        <v>486.17809999999997</v>
      </c>
      <c r="E21" s="1038" t="s">
        <v>331</v>
      </c>
      <c r="F21" s="1039">
        <v>478.57139999999998</v>
      </c>
      <c r="G21" s="222">
        <v>-3.0006000000000199</v>
      </c>
      <c r="H21" s="223">
        <v>-6.2308439859460885E-3</v>
      </c>
      <c r="I21" s="1032"/>
      <c r="J21" s="1037" t="s">
        <v>331</v>
      </c>
      <c r="K21" s="1038" t="s">
        <v>331</v>
      </c>
      <c r="L21" s="1038" t="s">
        <v>331</v>
      </c>
      <c r="M21" s="1039" t="s">
        <v>331</v>
      </c>
      <c r="N21" s="222" t="s">
        <v>331</v>
      </c>
      <c r="O21" s="224" t="s">
        <v>331</v>
      </c>
      <c r="P21" s="1002"/>
      <c r="Q21" s="1037" t="s">
        <v>331</v>
      </c>
      <c r="R21" s="1038" t="s">
        <v>331</v>
      </c>
      <c r="S21" s="1038" t="s">
        <v>331</v>
      </c>
      <c r="T21" s="1039" t="s">
        <v>331</v>
      </c>
      <c r="U21" s="222" t="s">
        <v>331</v>
      </c>
      <c r="V21" s="224" t="s">
        <v>331</v>
      </c>
      <c r="W21" s="1002"/>
      <c r="X21" s="1041">
        <v>478.57139999999998</v>
      </c>
      <c r="Y21" s="1003"/>
      <c r="Z21" s="225">
        <v>-3.0006000000000199</v>
      </c>
      <c r="AA21" s="224">
        <v>-6.2308439859460885E-3</v>
      </c>
      <c r="AB21" s="1035"/>
      <c r="AC21" s="1035"/>
      <c r="AD21" s="1035"/>
      <c r="AE21" s="1035"/>
    </row>
    <row r="22" spans="1:31" s="207" customFormat="1">
      <c r="A22" s="1036" t="s">
        <v>291</v>
      </c>
      <c r="B22" s="1002"/>
      <c r="C22" s="1037" t="s">
        <v>331</v>
      </c>
      <c r="D22" s="1038" t="s">
        <v>460</v>
      </c>
      <c r="E22" s="1038" t="s">
        <v>331</v>
      </c>
      <c r="F22" s="1039" t="s">
        <v>460</v>
      </c>
      <c r="G22" s="236" t="s">
        <v>331</v>
      </c>
      <c r="H22" s="237" t="s">
        <v>331</v>
      </c>
      <c r="I22" s="1032"/>
      <c r="J22" s="1037" t="s">
        <v>331</v>
      </c>
      <c r="K22" s="1038" t="s">
        <v>331</v>
      </c>
      <c r="L22" s="1038" t="s">
        <v>331</v>
      </c>
      <c r="M22" s="1039" t="s">
        <v>331</v>
      </c>
      <c r="N22" s="222" t="s">
        <v>331</v>
      </c>
      <c r="O22" s="224" t="s">
        <v>331</v>
      </c>
      <c r="P22" s="1002"/>
      <c r="Q22" s="1037" t="s">
        <v>331</v>
      </c>
      <c r="R22" s="1038" t="s">
        <v>331</v>
      </c>
      <c r="S22" s="1038" t="s">
        <v>331</v>
      </c>
      <c r="T22" s="1039" t="s">
        <v>331</v>
      </c>
      <c r="U22" s="222" t="s">
        <v>331</v>
      </c>
      <c r="V22" s="224" t="s">
        <v>331</v>
      </c>
      <c r="W22" s="1002"/>
      <c r="X22" s="1041" t="s">
        <v>460</v>
      </c>
      <c r="Y22" s="1003"/>
      <c r="Z22" s="225"/>
      <c r="AA22" s="224"/>
      <c r="AB22" s="1035"/>
      <c r="AC22" s="1035"/>
      <c r="AD22" s="1035"/>
      <c r="AE22" s="1035"/>
    </row>
    <row r="23" spans="1:31" s="207" customFormat="1">
      <c r="A23" s="1036" t="s">
        <v>292</v>
      </c>
      <c r="B23" s="1002"/>
      <c r="C23" s="1042" t="s">
        <v>331</v>
      </c>
      <c r="D23" s="1043" t="s">
        <v>331</v>
      </c>
      <c r="E23" s="1043" t="s">
        <v>331</v>
      </c>
      <c r="F23" s="1044" t="s">
        <v>331</v>
      </c>
      <c r="G23" s="222"/>
      <c r="H23" s="223"/>
      <c r="I23" s="1045"/>
      <c r="J23" s="1042">
        <v>507.55239999999998</v>
      </c>
      <c r="K23" s="1043">
        <v>523.08360000000005</v>
      </c>
      <c r="L23" s="1043">
        <v>546.45960000000002</v>
      </c>
      <c r="M23" s="1044">
        <v>533.87919999999997</v>
      </c>
      <c r="N23" s="222">
        <v>0.32309999999995398</v>
      </c>
      <c r="O23" s="224">
        <v>6.0555956533892008E-4</v>
      </c>
      <c r="P23" s="1002"/>
      <c r="Q23" s="1042" t="s">
        <v>331</v>
      </c>
      <c r="R23" s="1043" t="s">
        <v>331</v>
      </c>
      <c r="S23" s="1043" t="s">
        <v>331</v>
      </c>
      <c r="T23" s="1044" t="s">
        <v>331</v>
      </c>
      <c r="U23" s="222" t="s">
        <v>331</v>
      </c>
      <c r="V23" s="224" t="s">
        <v>331</v>
      </c>
      <c r="W23" s="1002"/>
      <c r="X23" s="1041">
        <v>533.87919999999997</v>
      </c>
      <c r="Y23" s="1034"/>
      <c r="Z23" s="225">
        <v>0.32309999999995398</v>
      </c>
      <c r="AA23" s="224">
        <v>6.0555956533892008E-4</v>
      </c>
      <c r="AB23" s="1035"/>
      <c r="AC23" s="1035"/>
      <c r="AD23" s="1035"/>
      <c r="AE23" s="1035"/>
    </row>
    <row r="24" spans="1:31" s="207" customFormat="1">
      <c r="A24" s="1036" t="s">
        <v>293</v>
      </c>
      <c r="B24" s="1002"/>
      <c r="C24" s="1037" t="s">
        <v>331</v>
      </c>
      <c r="D24" s="1038">
        <v>441.3415</v>
      </c>
      <c r="E24" s="1038">
        <v>467.27870000000001</v>
      </c>
      <c r="F24" s="1039">
        <v>453.20460000000003</v>
      </c>
      <c r="G24" s="222">
        <v>0</v>
      </c>
      <c r="H24" s="223">
        <v>0</v>
      </c>
      <c r="I24" s="1032"/>
      <c r="J24" s="1037" t="s">
        <v>331</v>
      </c>
      <c r="K24" s="1038" t="s">
        <v>331</v>
      </c>
      <c r="L24" s="1038" t="s">
        <v>331</v>
      </c>
      <c r="M24" s="1039" t="s">
        <v>331</v>
      </c>
      <c r="N24" s="222" t="s">
        <v>331</v>
      </c>
      <c r="O24" s="224" t="s">
        <v>331</v>
      </c>
      <c r="P24" s="1002"/>
      <c r="Q24" s="1037" t="s">
        <v>331</v>
      </c>
      <c r="R24" s="1038">
        <v>475.19209999999998</v>
      </c>
      <c r="S24" s="1038">
        <v>500.93099999999998</v>
      </c>
      <c r="T24" s="1039">
        <v>490.94450000000001</v>
      </c>
      <c r="U24" s="222" t="s">
        <v>331</v>
      </c>
      <c r="V24" s="224" t="s">
        <v>331</v>
      </c>
      <c r="W24" s="1002"/>
      <c r="X24" s="1041">
        <v>471.46010000000001</v>
      </c>
      <c r="Y24" s="1034"/>
      <c r="Z24" s="225" t="s">
        <v>331</v>
      </c>
      <c r="AA24" s="224" t="s">
        <v>331</v>
      </c>
      <c r="AB24" s="1035"/>
      <c r="AC24" s="1035"/>
      <c r="AD24" s="1035"/>
      <c r="AE24" s="1035"/>
    </row>
    <row r="25" spans="1:31" s="207" customFormat="1">
      <c r="A25" s="1036" t="s">
        <v>294</v>
      </c>
      <c r="B25" s="1002"/>
      <c r="C25" s="1037">
        <v>521.23239999999998</v>
      </c>
      <c r="D25" s="1038">
        <v>531.41120000000001</v>
      </c>
      <c r="E25" s="1038" t="s">
        <v>331</v>
      </c>
      <c r="F25" s="1039">
        <v>524.80499999999995</v>
      </c>
      <c r="G25" s="222">
        <v>3.2044999999999391</v>
      </c>
      <c r="H25" s="223">
        <v>6.1435907365885445E-3</v>
      </c>
      <c r="I25" s="1032"/>
      <c r="J25" s="1037" t="s">
        <v>331</v>
      </c>
      <c r="K25" s="1038" t="s">
        <v>331</v>
      </c>
      <c r="L25" s="1038" t="s">
        <v>331</v>
      </c>
      <c r="M25" s="1039" t="s">
        <v>331</v>
      </c>
      <c r="N25" s="222" t="s">
        <v>331</v>
      </c>
      <c r="O25" s="224" t="s">
        <v>331</v>
      </c>
      <c r="P25" s="1002"/>
      <c r="Q25" s="1037">
        <v>520.16589999999997</v>
      </c>
      <c r="R25" s="1038">
        <v>538.53589999999997</v>
      </c>
      <c r="S25" s="1038">
        <v>500.93099999999998</v>
      </c>
      <c r="T25" s="1039">
        <v>531.3374</v>
      </c>
      <c r="U25" s="222">
        <v>-1.9800000000032014E-2</v>
      </c>
      <c r="V25" s="224">
        <v>-3.7263068986437275E-5</v>
      </c>
      <c r="W25" s="1002"/>
      <c r="X25" s="1041">
        <v>528.29759999999999</v>
      </c>
      <c r="Y25" s="1034"/>
      <c r="Z25" s="225">
        <v>1.4805000000000064</v>
      </c>
      <c r="AA25" s="224">
        <v>2.8102732428390009E-3</v>
      </c>
      <c r="AB25" s="1035"/>
      <c r="AC25" s="1035"/>
      <c r="AD25" s="1035"/>
      <c r="AE25" s="1035"/>
    </row>
    <row r="26" spans="1:31" s="207" customFormat="1">
      <c r="A26" s="1036" t="s">
        <v>295</v>
      </c>
      <c r="B26" s="1002"/>
      <c r="C26" s="1042">
        <v>529.1798</v>
      </c>
      <c r="D26" s="1043">
        <v>531.0127</v>
      </c>
      <c r="E26" s="1043">
        <v>505.98419999999999</v>
      </c>
      <c r="F26" s="1044">
        <v>526.34040000000005</v>
      </c>
      <c r="G26" s="222">
        <v>-2.2204999999999018</v>
      </c>
      <c r="H26" s="223">
        <v>-4.2010296259142876E-3</v>
      </c>
      <c r="I26" s="1032"/>
      <c r="J26" s="1042" t="s">
        <v>331</v>
      </c>
      <c r="K26" s="1043">
        <v>529</v>
      </c>
      <c r="L26" s="1043" t="s">
        <v>94</v>
      </c>
      <c r="M26" s="1044">
        <v>501.0625</v>
      </c>
      <c r="N26" s="222">
        <v>-2.4913999999999987</v>
      </c>
      <c r="O26" s="224">
        <v>-4.9476332126511258E-3</v>
      </c>
      <c r="P26" s="1002"/>
      <c r="Q26" s="1042" t="s">
        <v>331</v>
      </c>
      <c r="R26" s="1043" t="s">
        <v>331</v>
      </c>
      <c r="S26" s="1043" t="s">
        <v>331</v>
      </c>
      <c r="T26" s="1044" t="s">
        <v>331</v>
      </c>
      <c r="U26" s="222" t="s">
        <v>331</v>
      </c>
      <c r="V26" s="224" t="s">
        <v>331</v>
      </c>
      <c r="W26" s="1002"/>
      <c r="X26" s="1041">
        <v>522.41539999999998</v>
      </c>
      <c r="Y26" s="1003"/>
      <c r="Z26" s="225">
        <v>-2.2625000000000455</v>
      </c>
      <c r="AA26" s="224">
        <v>-4.3121694281387235E-3</v>
      </c>
      <c r="AB26" s="1035"/>
      <c r="AC26" s="1035"/>
      <c r="AD26" s="1035"/>
      <c r="AE26" s="1035"/>
    </row>
    <row r="27" spans="1:31" s="207" customFormat="1">
      <c r="A27" s="1036" t="s">
        <v>296</v>
      </c>
      <c r="B27" s="1002"/>
      <c r="C27" s="1042">
        <v>510.53930000000003</v>
      </c>
      <c r="D27" s="1043">
        <v>517.23009999999999</v>
      </c>
      <c r="E27" s="1043" t="s">
        <v>331</v>
      </c>
      <c r="F27" s="1044">
        <v>515.61559999999997</v>
      </c>
      <c r="G27" s="222">
        <v>2.9970999999999322</v>
      </c>
      <c r="H27" s="223">
        <v>5.8466481408687709E-3</v>
      </c>
      <c r="I27" s="1032"/>
      <c r="J27" s="1042" t="s">
        <v>331</v>
      </c>
      <c r="K27" s="1043" t="s">
        <v>331</v>
      </c>
      <c r="L27" s="1043" t="s">
        <v>331</v>
      </c>
      <c r="M27" s="1044" t="s">
        <v>331</v>
      </c>
      <c r="N27" s="222" t="s">
        <v>331</v>
      </c>
      <c r="O27" s="224" t="s">
        <v>331</v>
      </c>
      <c r="P27" s="1002"/>
      <c r="Q27" s="1042" t="s">
        <v>331</v>
      </c>
      <c r="R27" s="1043" t="s">
        <v>331</v>
      </c>
      <c r="S27" s="1043" t="s">
        <v>331</v>
      </c>
      <c r="T27" s="1044">
        <v>501.56900000000002</v>
      </c>
      <c r="U27" s="222" t="s">
        <v>331</v>
      </c>
      <c r="V27" s="224" t="s">
        <v>331</v>
      </c>
      <c r="W27" s="1002"/>
      <c r="X27" s="1041">
        <v>515.00409999999999</v>
      </c>
      <c r="Y27" s="1003"/>
      <c r="Z27" s="225">
        <v>2.8665999999999485</v>
      </c>
      <c r="AA27" s="224">
        <v>5.597324937150594E-3</v>
      </c>
      <c r="AB27" s="1035"/>
      <c r="AC27" s="1035"/>
      <c r="AD27" s="1035"/>
      <c r="AE27" s="1035"/>
    </row>
    <row r="28" spans="1:31" s="207" customFormat="1">
      <c r="A28" s="1036" t="s">
        <v>297</v>
      </c>
      <c r="B28" s="1002"/>
      <c r="C28" s="1037">
        <v>535.70510000000002</v>
      </c>
      <c r="D28" s="1038">
        <v>400.53750000000002</v>
      </c>
      <c r="E28" s="1038">
        <v>395.99380000000002</v>
      </c>
      <c r="F28" s="1039">
        <v>516.73289999999997</v>
      </c>
      <c r="G28" s="226">
        <v>-9.4162999999999784</v>
      </c>
      <c r="H28" s="223">
        <v>-1.7896634642797116E-2</v>
      </c>
      <c r="I28" s="1032"/>
      <c r="J28" s="1037" t="s">
        <v>331</v>
      </c>
      <c r="K28" s="1038" t="s">
        <v>331</v>
      </c>
      <c r="L28" s="1038" t="s">
        <v>331</v>
      </c>
      <c r="M28" s="1039" t="s">
        <v>331</v>
      </c>
      <c r="N28" s="222" t="s">
        <v>331</v>
      </c>
      <c r="O28" s="224" t="s">
        <v>331</v>
      </c>
      <c r="P28" s="1002"/>
      <c r="Q28" s="1037">
        <v>607.50250000000005</v>
      </c>
      <c r="R28" s="1038">
        <v>551.60289999999998</v>
      </c>
      <c r="S28" s="1038">
        <v>586.12350000000004</v>
      </c>
      <c r="T28" s="1039">
        <v>581.18600000000004</v>
      </c>
      <c r="U28" s="222">
        <v>1.6539000000000215</v>
      </c>
      <c r="V28" s="224">
        <v>2.8538539970435206E-3</v>
      </c>
      <c r="W28" s="1002"/>
      <c r="X28" s="1041">
        <v>519.9855</v>
      </c>
      <c r="Y28" s="1003"/>
      <c r="Z28" s="225">
        <v>-8.8577000000000226</v>
      </c>
      <c r="AA28" s="224">
        <v>-1.6749199006435234E-2</v>
      </c>
      <c r="AB28" s="1035"/>
      <c r="AC28" s="1035"/>
      <c r="AD28" s="1035"/>
      <c r="AE28" s="1035"/>
    </row>
    <row r="29" spans="1:31" s="207" customFormat="1">
      <c r="A29" s="1036" t="s">
        <v>298</v>
      </c>
      <c r="B29" s="1002"/>
      <c r="C29" s="1037" t="s">
        <v>331</v>
      </c>
      <c r="D29" s="1038" t="s">
        <v>331</v>
      </c>
      <c r="E29" s="1038" t="s">
        <v>331</v>
      </c>
      <c r="F29" s="1039" t="s">
        <v>331</v>
      </c>
      <c r="G29" s="222">
        <v>0</v>
      </c>
      <c r="H29" s="223">
        <v>0</v>
      </c>
      <c r="I29" s="1032"/>
      <c r="J29" s="1037" t="s">
        <v>331</v>
      </c>
      <c r="K29" s="1038" t="s">
        <v>331</v>
      </c>
      <c r="L29" s="1038" t="s">
        <v>331</v>
      </c>
      <c r="M29" s="1039" t="s">
        <v>331</v>
      </c>
      <c r="N29" s="222" t="s">
        <v>331</v>
      </c>
      <c r="O29" s="224" t="s">
        <v>331</v>
      </c>
      <c r="P29" s="1002"/>
      <c r="Q29" s="1037" t="s">
        <v>331</v>
      </c>
      <c r="R29" s="1038" t="s">
        <v>331</v>
      </c>
      <c r="S29" s="1038" t="s">
        <v>331</v>
      </c>
      <c r="T29" s="1039" t="s">
        <v>331</v>
      </c>
      <c r="U29" s="222" t="s">
        <v>331</v>
      </c>
      <c r="V29" s="224" t="s">
        <v>331</v>
      </c>
      <c r="W29" s="1002"/>
      <c r="X29" s="1041" t="s">
        <v>331</v>
      </c>
      <c r="Y29" s="1034"/>
      <c r="Z29" s="225" t="s">
        <v>331</v>
      </c>
      <c r="AA29" s="224" t="s">
        <v>331</v>
      </c>
      <c r="AB29" s="1035"/>
      <c r="AC29" s="1035"/>
      <c r="AD29" s="1035"/>
      <c r="AE29" s="1035"/>
    </row>
    <row r="30" spans="1:31" s="207" customFormat="1">
      <c r="A30" s="1036" t="s">
        <v>299</v>
      </c>
      <c r="B30" s="1002"/>
      <c r="C30" s="1037" t="s">
        <v>331</v>
      </c>
      <c r="D30" s="1038">
        <v>425.4074</v>
      </c>
      <c r="E30" s="1038" t="s">
        <v>331</v>
      </c>
      <c r="F30" s="1039">
        <v>425.4074</v>
      </c>
      <c r="G30" s="222">
        <v>0</v>
      </c>
      <c r="H30" s="223">
        <v>0</v>
      </c>
      <c r="I30" s="1032"/>
      <c r="J30" s="1037" t="s">
        <v>331</v>
      </c>
      <c r="K30" s="1038" t="s">
        <v>331</v>
      </c>
      <c r="L30" s="1038" t="s">
        <v>331</v>
      </c>
      <c r="M30" s="1039" t="s">
        <v>331</v>
      </c>
      <c r="N30" s="222" t="s">
        <v>331</v>
      </c>
      <c r="O30" s="224" t="s">
        <v>331</v>
      </c>
      <c r="P30" s="1002"/>
      <c r="Q30" s="1037" t="s">
        <v>331</v>
      </c>
      <c r="R30" s="1038">
        <v>369.5736</v>
      </c>
      <c r="S30" s="1038" t="s">
        <v>331</v>
      </c>
      <c r="T30" s="1039">
        <v>369.5736</v>
      </c>
      <c r="U30" s="222">
        <v>51.286900000000003</v>
      </c>
      <c r="V30" s="224">
        <v>0.16113428553565079</v>
      </c>
      <c r="W30" s="1002"/>
      <c r="X30" s="1041">
        <v>413.93389999999999</v>
      </c>
      <c r="Y30" s="1034"/>
      <c r="Z30" s="225">
        <v>10.539100000000019</v>
      </c>
      <c r="AA30" s="224">
        <v>2.6126018481150481E-2</v>
      </c>
      <c r="AB30" s="1035"/>
      <c r="AC30" s="1035"/>
      <c r="AD30" s="1035"/>
      <c r="AE30" s="1035"/>
    </row>
    <row r="31" spans="1:31" s="207" customFormat="1">
      <c r="A31" s="1036" t="s">
        <v>300</v>
      </c>
      <c r="B31" s="1002"/>
      <c r="C31" s="1037" t="s">
        <v>331</v>
      </c>
      <c r="D31" s="1038">
        <v>406.61509999999998</v>
      </c>
      <c r="E31" s="1038">
        <v>413.72770000000003</v>
      </c>
      <c r="F31" s="1039">
        <v>411.63679999999999</v>
      </c>
      <c r="G31" s="222">
        <v>0.7932999999999879</v>
      </c>
      <c r="H31" s="223">
        <v>1.9309055637972694E-3</v>
      </c>
      <c r="I31" s="1032"/>
      <c r="J31" s="1037" t="s">
        <v>331</v>
      </c>
      <c r="K31" s="1038" t="s">
        <v>331</v>
      </c>
      <c r="L31" s="1038" t="s">
        <v>331</v>
      </c>
      <c r="M31" s="1039" t="s">
        <v>331</v>
      </c>
      <c r="N31" s="222" t="s">
        <v>331</v>
      </c>
      <c r="O31" s="224" t="s">
        <v>331</v>
      </c>
      <c r="P31" s="1002"/>
      <c r="Q31" s="1037" t="s">
        <v>331</v>
      </c>
      <c r="R31" s="1038" t="s">
        <v>460</v>
      </c>
      <c r="S31" s="1038" t="s">
        <v>331</v>
      </c>
      <c r="T31" s="1039" t="s">
        <v>460</v>
      </c>
      <c r="U31" s="222" t="s">
        <v>331</v>
      </c>
      <c r="V31" s="224" t="s">
        <v>331</v>
      </c>
      <c r="W31" s="1002"/>
      <c r="X31" s="1041" t="s">
        <v>460</v>
      </c>
      <c r="Y31" s="1034"/>
      <c r="Z31" s="225" t="s">
        <v>331</v>
      </c>
      <c r="AA31" s="224" t="s">
        <v>331</v>
      </c>
      <c r="AB31" s="1035"/>
      <c r="AC31" s="1035"/>
      <c r="AD31" s="1035"/>
      <c r="AE31" s="1035"/>
    </row>
    <row r="32" spans="1:31" s="207" customFormat="1">
      <c r="A32" s="1036" t="s">
        <v>301</v>
      </c>
      <c r="B32" s="1002"/>
      <c r="C32" s="1037" t="s">
        <v>460</v>
      </c>
      <c r="D32" s="1043" t="s">
        <v>460</v>
      </c>
      <c r="E32" s="1043" t="s">
        <v>331</v>
      </c>
      <c r="F32" s="1044" t="s">
        <v>460</v>
      </c>
      <c r="G32" s="222" t="s">
        <v>331</v>
      </c>
      <c r="H32" s="223" t="s">
        <v>331</v>
      </c>
      <c r="I32" s="1032"/>
      <c r="J32" s="1037" t="s">
        <v>331</v>
      </c>
      <c r="K32" s="1043" t="s">
        <v>331</v>
      </c>
      <c r="L32" s="1043" t="s">
        <v>331</v>
      </c>
      <c r="M32" s="1044" t="s">
        <v>331</v>
      </c>
      <c r="N32" s="222" t="s">
        <v>331</v>
      </c>
      <c r="O32" s="224" t="s">
        <v>331</v>
      </c>
      <c r="P32" s="1002"/>
      <c r="Q32" s="1037" t="s">
        <v>331</v>
      </c>
      <c r="R32" s="1043" t="s">
        <v>331</v>
      </c>
      <c r="S32" s="1043" t="s">
        <v>331</v>
      </c>
      <c r="T32" s="1044" t="s">
        <v>331</v>
      </c>
      <c r="U32" s="222" t="s">
        <v>331</v>
      </c>
      <c r="V32" s="224" t="s">
        <v>331</v>
      </c>
      <c r="W32" s="1002"/>
      <c r="X32" s="1041" t="s">
        <v>460</v>
      </c>
      <c r="Y32" s="1034"/>
      <c r="Z32" s="225" t="s">
        <v>331</v>
      </c>
      <c r="AA32" s="224" t="s">
        <v>331</v>
      </c>
      <c r="AB32" s="1035"/>
      <c r="AC32" s="1035"/>
      <c r="AD32" s="1035"/>
      <c r="AE32" s="1035"/>
    </row>
    <row r="33" spans="1:31" s="207" customFormat="1">
      <c r="A33" s="1036" t="s">
        <v>302</v>
      </c>
      <c r="B33" s="1002"/>
      <c r="C33" s="1037" t="s">
        <v>331</v>
      </c>
      <c r="D33" s="1043">
        <v>203.0172</v>
      </c>
      <c r="E33" s="1043" t="s">
        <v>331</v>
      </c>
      <c r="F33" s="1044">
        <v>203.0172</v>
      </c>
      <c r="G33" s="222">
        <v>-0.37979999999998881</v>
      </c>
      <c r="H33" s="223">
        <v>-1.8672841782326755E-3</v>
      </c>
      <c r="I33" s="1032"/>
      <c r="J33" s="1037" t="s">
        <v>331</v>
      </c>
      <c r="K33" s="1043" t="s">
        <v>331</v>
      </c>
      <c r="L33" s="1043" t="s">
        <v>331</v>
      </c>
      <c r="M33" s="1044" t="s">
        <v>331</v>
      </c>
      <c r="N33" s="222" t="s">
        <v>331</v>
      </c>
      <c r="O33" s="224" t="s">
        <v>331</v>
      </c>
      <c r="P33" s="1002"/>
      <c r="Q33" s="1037" t="s">
        <v>331</v>
      </c>
      <c r="R33" s="1043" t="s">
        <v>331</v>
      </c>
      <c r="S33" s="1043" t="s">
        <v>331</v>
      </c>
      <c r="T33" s="1044" t="s">
        <v>331</v>
      </c>
      <c r="U33" s="222" t="s">
        <v>331</v>
      </c>
      <c r="V33" s="224" t="s">
        <v>331</v>
      </c>
      <c r="W33" s="1002"/>
      <c r="X33" s="1041">
        <v>203.0172</v>
      </c>
      <c r="Y33" s="1034"/>
      <c r="Z33" s="225">
        <v>-0.37979999999998881</v>
      </c>
      <c r="AA33" s="224">
        <v>-1.8672841782326755E-3</v>
      </c>
      <c r="AB33" s="1035"/>
      <c r="AC33" s="1035"/>
      <c r="AD33" s="1035"/>
      <c r="AE33" s="1035"/>
    </row>
    <row r="34" spans="1:31" s="207" customFormat="1">
      <c r="A34" s="1036" t="s">
        <v>303</v>
      </c>
      <c r="B34" s="1002"/>
      <c r="C34" s="1037" t="s">
        <v>331</v>
      </c>
      <c r="D34" s="1043" t="s">
        <v>331</v>
      </c>
      <c r="E34" s="1043" t="s">
        <v>331</v>
      </c>
      <c r="F34" s="1044" t="s">
        <v>331</v>
      </c>
      <c r="G34" s="222"/>
      <c r="H34" s="223" t="s">
        <v>331</v>
      </c>
      <c r="I34" s="1032"/>
      <c r="J34" s="1037" t="s">
        <v>331</v>
      </c>
      <c r="K34" s="1043" t="s">
        <v>331</v>
      </c>
      <c r="L34" s="1043" t="s">
        <v>331</v>
      </c>
      <c r="M34" s="1044" t="s">
        <v>331</v>
      </c>
      <c r="N34" s="222" t="s">
        <v>331</v>
      </c>
      <c r="O34" s="224" t="s">
        <v>331</v>
      </c>
      <c r="P34" s="1002"/>
      <c r="Q34" s="1037" t="s">
        <v>331</v>
      </c>
      <c r="R34" s="1043" t="s">
        <v>331</v>
      </c>
      <c r="S34" s="1043" t="s">
        <v>331</v>
      </c>
      <c r="T34" s="1044" t="s">
        <v>331</v>
      </c>
      <c r="U34" s="222" t="s">
        <v>331</v>
      </c>
      <c r="V34" s="224" t="s">
        <v>331</v>
      </c>
      <c r="W34" s="1002"/>
      <c r="X34" s="1041" t="s">
        <v>331</v>
      </c>
      <c r="Y34" s="1034"/>
      <c r="Z34" s="225" t="s">
        <v>331</v>
      </c>
      <c r="AA34" s="224" t="s">
        <v>331</v>
      </c>
      <c r="AB34" s="1035"/>
      <c r="AC34" s="1035"/>
      <c r="AD34" s="1035"/>
      <c r="AE34" s="1035"/>
    </row>
    <row r="35" spans="1:31" s="207" customFormat="1">
      <c r="A35" s="1036" t="s">
        <v>304</v>
      </c>
      <c r="B35" s="1002"/>
      <c r="C35" s="1037" t="s">
        <v>331</v>
      </c>
      <c r="D35" s="1038">
        <v>463.83730000000003</v>
      </c>
      <c r="E35" s="1038">
        <v>145.411</v>
      </c>
      <c r="F35" s="1039">
        <v>302.44389999999999</v>
      </c>
      <c r="G35" s="222">
        <v>33.764999999999986</v>
      </c>
      <c r="H35" s="223">
        <v>0.12567045644447705</v>
      </c>
      <c r="I35" s="1032"/>
      <c r="J35" s="1037" t="s">
        <v>331</v>
      </c>
      <c r="K35" s="1038" t="s">
        <v>331</v>
      </c>
      <c r="L35" s="1038" t="s">
        <v>331</v>
      </c>
      <c r="M35" s="1039" t="s">
        <v>331</v>
      </c>
      <c r="N35" s="222" t="s">
        <v>331</v>
      </c>
      <c r="O35" s="224" t="s">
        <v>331</v>
      </c>
      <c r="P35" s="1002"/>
      <c r="Q35" s="1037" t="s">
        <v>331</v>
      </c>
      <c r="R35" s="1038">
        <v>455.71069999999997</v>
      </c>
      <c r="S35" s="1038">
        <v>428.12619999999998</v>
      </c>
      <c r="T35" s="1039">
        <v>432.8614</v>
      </c>
      <c r="U35" s="222">
        <v>2.6533999999999764</v>
      </c>
      <c r="V35" s="224">
        <v>6.1677142219576098E-3</v>
      </c>
      <c r="W35" s="1002"/>
      <c r="X35" s="1041">
        <v>402.89139999999998</v>
      </c>
      <c r="Y35" s="1003"/>
      <c r="Z35" s="225">
        <v>9.8027999999999906</v>
      </c>
      <c r="AA35" s="224">
        <v>2.4937889320626461E-2</v>
      </c>
      <c r="AB35" s="1035"/>
      <c r="AC35" s="1035"/>
      <c r="AD35" s="1035"/>
      <c r="AE35" s="1035"/>
    </row>
    <row r="36" spans="1:31" s="207" customFormat="1">
      <c r="A36" s="1036" t="s">
        <v>305</v>
      </c>
      <c r="B36" s="1002"/>
      <c r="C36" s="1037">
        <v>470.04539999999997</v>
      </c>
      <c r="D36" s="1038">
        <v>480.60739999999998</v>
      </c>
      <c r="E36" s="1038" t="s">
        <v>331</v>
      </c>
      <c r="F36" s="1039">
        <v>473.52589999999998</v>
      </c>
      <c r="G36" s="222">
        <v>-2.7345000000000255</v>
      </c>
      <c r="H36" s="223">
        <v>-5.7416069024425198E-3</v>
      </c>
      <c r="I36" s="1032"/>
      <c r="J36" s="1037" t="s">
        <v>331</v>
      </c>
      <c r="K36" s="1038" t="s">
        <v>331</v>
      </c>
      <c r="L36" s="1038" t="s">
        <v>331</v>
      </c>
      <c r="M36" s="1039" t="s">
        <v>331</v>
      </c>
      <c r="N36" s="222" t="s">
        <v>331</v>
      </c>
      <c r="O36" s="224" t="s">
        <v>331</v>
      </c>
      <c r="P36" s="1002"/>
      <c r="Q36" s="1037">
        <v>561.15790000000004</v>
      </c>
      <c r="R36" s="1038">
        <v>534.99590000000001</v>
      </c>
      <c r="S36" s="1038" t="s">
        <v>331</v>
      </c>
      <c r="T36" s="1039">
        <v>550.47789999999998</v>
      </c>
      <c r="U36" s="222">
        <v>14.030999999999949</v>
      </c>
      <c r="V36" s="224">
        <v>2.6155431227209869E-2</v>
      </c>
      <c r="W36" s="1002"/>
      <c r="X36" s="1041">
        <v>479.39780000000002</v>
      </c>
      <c r="Y36" s="1003"/>
      <c r="Z36" s="225">
        <v>-1.4551999999999907</v>
      </c>
      <c r="AA36" s="224">
        <v>-3.0262886994569804E-3</v>
      </c>
      <c r="AB36" s="1035"/>
      <c r="AC36" s="1035"/>
      <c r="AD36" s="1035"/>
      <c r="AE36" s="1035"/>
    </row>
    <row r="37" spans="1:31" s="207" customFormat="1">
      <c r="A37" s="1036" t="s">
        <v>306</v>
      </c>
      <c r="B37" s="1002"/>
      <c r="C37" s="1037" t="s">
        <v>331</v>
      </c>
      <c r="D37" s="1038">
        <v>485.62880000000001</v>
      </c>
      <c r="E37" s="1038">
        <v>495.65069999999997</v>
      </c>
      <c r="F37" s="1039">
        <v>492.31400000000002</v>
      </c>
      <c r="G37" s="222">
        <v>5.54000000000201E-2</v>
      </c>
      <c r="H37" s="223">
        <v>1.1254247259473438E-4</v>
      </c>
      <c r="I37" s="1032"/>
      <c r="J37" s="1037" t="s">
        <v>331</v>
      </c>
      <c r="K37" s="1038" t="s">
        <v>331</v>
      </c>
      <c r="L37" s="1038" t="s">
        <v>331</v>
      </c>
      <c r="M37" s="1039" t="s">
        <v>331</v>
      </c>
      <c r="N37" s="222" t="s">
        <v>331</v>
      </c>
      <c r="O37" s="224" t="s">
        <v>331</v>
      </c>
      <c r="P37" s="1002"/>
      <c r="Q37" s="1037" t="s">
        <v>331</v>
      </c>
      <c r="R37" s="1038">
        <v>483.38440000000003</v>
      </c>
      <c r="S37" s="1038">
        <v>460.88249999999999</v>
      </c>
      <c r="T37" s="1039">
        <v>466.89870000000002</v>
      </c>
      <c r="U37" s="222">
        <v>5.2600000000040836E-2</v>
      </c>
      <c r="V37" s="224">
        <v>1.1267096372891139E-4</v>
      </c>
      <c r="W37" s="1002"/>
      <c r="X37" s="1041">
        <v>492.10090000000002</v>
      </c>
      <c r="Y37" s="1003"/>
      <c r="Z37" s="225">
        <v>5.54000000000201E-2</v>
      </c>
      <c r="AA37" s="224">
        <v>1.1259121361750779E-4</v>
      </c>
      <c r="AB37" s="1035"/>
      <c r="AC37" s="1035"/>
      <c r="AD37" s="1035"/>
      <c r="AE37" s="1035"/>
    </row>
    <row r="38" spans="1:31" s="207" customFormat="1">
      <c r="A38" s="1036" t="s">
        <v>307</v>
      </c>
      <c r="B38" s="1002"/>
      <c r="C38" s="1037">
        <v>500.6585</v>
      </c>
      <c r="D38" s="1038">
        <v>497.46269999999998</v>
      </c>
      <c r="E38" s="1038" t="s">
        <v>331</v>
      </c>
      <c r="F38" s="1039">
        <v>499.25479999999999</v>
      </c>
      <c r="G38" s="222">
        <v>1.0231999999999744</v>
      </c>
      <c r="H38" s="223">
        <v>2.0536633967014328E-3</v>
      </c>
      <c r="I38" s="1032"/>
      <c r="J38" s="1037" t="s">
        <v>331</v>
      </c>
      <c r="K38" s="1038" t="s">
        <v>331</v>
      </c>
      <c r="L38" s="1038" t="s">
        <v>331</v>
      </c>
      <c r="M38" s="1039" t="s">
        <v>331</v>
      </c>
      <c r="N38" s="222" t="s">
        <v>331</v>
      </c>
      <c r="O38" s="224" t="s">
        <v>331</v>
      </c>
      <c r="P38" s="1002"/>
      <c r="Q38" s="1037">
        <v>494.22230000000002</v>
      </c>
      <c r="R38" s="1038">
        <v>465.08069999999998</v>
      </c>
      <c r="S38" s="1038" t="s">
        <v>331</v>
      </c>
      <c r="T38" s="1039">
        <v>469.8784</v>
      </c>
      <c r="U38" s="222">
        <v>4.1292000000000257</v>
      </c>
      <c r="V38" s="224">
        <v>8.865715711374289E-3</v>
      </c>
      <c r="W38" s="1002"/>
      <c r="X38" s="1041">
        <v>485.33409999999998</v>
      </c>
      <c r="Y38" s="1003"/>
      <c r="Z38" s="225">
        <v>2.4950000000000045</v>
      </c>
      <c r="AA38" s="224">
        <v>5.1673528510842726E-3</v>
      </c>
      <c r="AB38" s="1001"/>
      <c r="AC38" s="1001"/>
      <c r="AD38" s="1001"/>
      <c r="AE38" s="1001"/>
    </row>
    <row r="39" spans="1:31" s="207" customFormat="1">
      <c r="A39" s="1036" t="s">
        <v>308</v>
      </c>
      <c r="B39" s="1002"/>
      <c r="C39" s="1037">
        <v>406.52420000000001</v>
      </c>
      <c r="D39" s="1038">
        <v>456.5557</v>
      </c>
      <c r="E39" s="1038">
        <v>442.95690000000002</v>
      </c>
      <c r="F39" s="1039">
        <v>446.22969999999998</v>
      </c>
      <c r="G39" s="222">
        <v>-19.282200000000046</v>
      </c>
      <c r="H39" s="223">
        <v>-4.1421497495552795E-2</v>
      </c>
      <c r="I39" s="1032"/>
      <c r="J39" s="1037" t="s">
        <v>331</v>
      </c>
      <c r="K39" s="1038" t="s">
        <v>331</v>
      </c>
      <c r="L39" s="1038" t="s">
        <v>331</v>
      </c>
      <c r="M39" s="1039" t="s">
        <v>331</v>
      </c>
      <c r="N39" s="222" t="s">
        <v>331</v>
      </c>
      <c r="O39" s="224" t="s">
        <v>331</v>
      </c>
      <c r="P39" s="1002"/>
      <c r="Q39" s="1037" t="s">
        <v>331</v>
      </c>
      <c r="R39" s="1038">
        <v>376.74160000000001</v>
      </c>
      <c r="S39" s="1038">
        <v>456.7294</v>
      </c>
      <c r="T39" s="1039">
        <v>446.18819999999999</v>
      </c>
      <c r="U39" s="222">
        <v>16.039499999999975</v>
      </c>
      <c r="V39" s="224">
        <v>3.7288267987326096E-2</v>
      </c>
      <c r="W39" s="1002"/>
      <c r="X39" s="1041">
        <v>446.19929999999999</v>
      </c>
      <c r="Y39" s="1003"/>
      <c r="Z39" s="225">
        <v>6.5953999999999837</v>
      </c>
      <c r="AA39" s="224">
        <v>1.5003051610779528E-2</v>
      </c>
      <c r="AB39" s="1035"/>
      <c r="AC39" s="1035"/>
      <c r="AD39" s="1035"/>
      <c r="AE39" s="1035"/>
    </row>
    <row r="40" spans="1:31" s="207" customFormat="1">
      <c r="A40" s="1036" t="s">
        <v>309</v>
      </c>
      <c r="B40" s="1002"/>
      <c r="C40" s="1037">
        <v>482.0249</v>
      </c>
      <c r="D40" s="1038">
        <v>491.06819999999999</v>
      </c>
      <c r="E40" s="1038">
        <v>490.8682</v>
      </c>
      <c r="F40" s="1039">
        <v>488.05439999999999</v>
      </c>
      <c r="G40" s="222">
        <v>0.952699999999993</v>
      </c>
      <c r="H40" s="223">
        <v>1.9558543934459216E-3</v>
      </c>
      <c r="I40" s="1032"/>
      <c r="J40" s="1037" t="s">
        <v>331</v>
      </c>
      <c r="K40" s="1038" t="s">
        <v>331</v>
      </c>
      <c r="L40" s="1038" t="s">
        <v>331</v>
      </c>
      <c r="M40" s="1039" t="s">
        <v>331</v>
      </c>
      <c r="N40" s="222" t="s">
        <v>331</v>
      </c>
      <c r="O40" s="224" t="s">
        <v>331</v>
      </c>
      <c r="P40" s="1002"/>
      <c r="Q40" s="1037" t="s">
        <v>331</v>
      </c>
      <c r="R40" s="1038">
        <v>438.95249999999999</v>
      </c>
      <c r="S40" s="1038">
        <v>457.53140000000002</v>
      </c>
      <c r="T40" s="1039">
        <v>444.1936</v>
      </c>
      <c r="U40" s="222">
        <v>-29.218999999999994</v>
      </c>
      <c r="V40" s="224">
        <v>-6.1719945772461426E-2</v>
      </c>
      <c r="W40" s="1002"/>
      <c r="X40" s="1041">
        <v>484.43470000000002</v>
      </c>
      <c r="Y40" s="1003"/>
      <c r="Z40" s="225">
        <v>-1.5372999999999593</v>
      </c>
      <c r="AA40" s="224">
        <v>-3.1633509749532385E-3</v>
      </c>
      <c r="AB40" s="1035"/>
      <c r="AC40" s="1035"/>
      <c r="AD40" s="1035"/>
      <c r="AE40" s="1035"/>
    </row>
    <row r="41" spans="1:31" s="207" customFormat="1">
      <c r="A41" s="1036" t="s">
        <v>310</v>
      </c>
      <c r="B41" s="1002"/>
      <c r="C41" s="1037" t="s">
        <v>331</v>
      </c>
      <c r="D41" s="1038">
        <v>468.37599999999998</v>
      </c>
      <c r="E41" s="1038" t="s">
        <v>460</v>
      </c>
      <c r="F41" s="1039" t="s">
        <v>460</v>
      </c>
      <c r="G41" s="222" t="s">
        <v>331</v>
      </c>
      <c r="H41" s="223" t="s">
        <v>331</v>
      </c>
      <c r="I41" s="1032"/>
      <c r="J41" s="1037" t="s">
        <v>331</v>
      </c>
      <c r="K41" s="1038" t="s">
        <v>331</v>
      </c>
      <c r="L41" s="1038" t="s">
        <v>331</v>
      </c>
      <c r="M41" s="1039" t="s">
        <v>331</v>
      </c>
      <c r="N41" s="222" t="s">
        <v>331</v>
      </c>
      <c r="O41" s="224" t="s">
        <v>331</v>
      </c>
      <c r="P41" s="1002"/>
      <c r="Q41" s="1037" t="s">
        <v>331</v>
      </c>
      <c r="R41" s="1038" t="s">
        <v>331</v>
      </c>
      <c r="S41" s="1038" t="s">
        <v>460</v>
      </c>
      <c r="T41" s="1039" t="s">
        <v>460</v>
      </c>
      <c r="U41" s="222" t="s">
        <v>331</v>
      </c>
      <c r="V41" s="224" t="s">
        <v>331</v>
      </c>
      <c r="W41" s="1002"/>
      <c r="X41" s="1041" t="s">
        <v>460</v>
      </c>
      <c r="Y41" s="1003"/>
      <c r="Z41" s="225" t="s">
        <v>331</v>
      </c>
      <c r="AA41" s="224" t="s">
        <v>331</v>
      </c>
      <c r="AB41" s="1035"/>
      <c r="AC41" s="1035"/>
      <c r="AD41" s="1035"/>
      <c r="AE41" s="1035"/>
    </row>
    <row r="42" spans="1:31" s="207" customFormat="1">
      <c r="A42" s="1036" t="s">
        <v>311</v>
      </c>
      <c r="B42" s="1002"/>
      <c r="C42" s="1037" t="s">
        <v>331</v>
      </c>
      <c r="D42" s="1038">
        <v>480.30020000000002</v>
      </c>
      <c r="E42" s="1038">
        <v>475.85160000000002</v>
      </c>
      <c r="F42" s="1039">
        <v>476.8254</v>
      </c>
      <c r="G42" s="222">
        <v>2.4329000000000178</v>
      </c>
      <c r="H42" s="223">
        <v>5.1284537592817259E-3</v>
      </c>
      <c r="I42" s="1032"/>
      <c r="J42" s="1037" t="s">
        <v>331</v>
      </c>
      <c r="K42" s="1038" t="s">
        <v>331</v>
      </c>
      <c r="L42" s="1038" t="s">
        <v>331</v>
      </c>
      <c r="M42" s="1039" t="s">
        <v>331</v>
      </c>
      <c r="N42" s="222" t="s">
        <v>331</v>
      </c>
      <c r="O42" s="224" t="s">
        <v>331</v>
      </c>
      <c r="P42" s="1002"/>
      <c r="Q42" s="1037" t="s">
        <v>331</v>
      </c>
      <c r="R42" s="1038" t="s">
        <v>331</v>
      </c>
      <c r="S42" s="1038" t="s">
        <v>331</v>
      </c>
      <c r="T42" s="1039" t="s">
        <v>331</v>
      </c>
      <c r="U42" s="222" t="s">
        <v>331</v>
      </c>
      <c r="V42" s="224" t="s">
        <v>331</v>
      </c>
      <c r="W42" s="1002"/>
      <c r="X42" s="1041">
        <v>476.8254</v>
      </c>
      <c r="Y42" s="1003"/>
      <c r="Z42" s="225">
        <v>2.4329000000000178</v>
      </c>
      <c r="AA42" s="224">
        <v>5.1284537592817259E-3</v>
      </c>
      <c r="AB42" s="1035"/>
      <c r="AC42" s="1035"/>
      <c r="AD42" s="1035"/>
      <c r="AE42" s="1035"/>
    </row>
    <row r="43" spans="1:31" s="207" customFormat="1" ht="13.5" thickBot="1">
      <c r="A43" s="1046" t="s">
        <v>312</v>
      </c>
      <c r="B43" s="1002"/>
      <c r="C43" s="1047" t="s">
        <v>331</v>
      </c>
      <c r="D43" s="1048">
        <v>525.83109999999999</v>
      </c>
      <c r="E43" s="1048">
        <v>549.54510000000005</v>
      </c>
      <c r="F43" s="1049">
        <v>539.58280000000002</v>
      </c>
      <c r="G43" s="227">
        <v>2.6177000000000135</v>
      </c>
      <c r="H43" s="228">
        <v>4.8749909444767425E-3</v>
      </c>
      <c r="I43" s="1032"/>
      <c r="J43" s="1047" t="s">
        <v>331</v>
      </c>
      <c r="K43" s="1048" t="s">
        <v>331</v>
      </c>
      <c r="L43" s="1048" t="s">
        <v>331</v>
      </c>
      <c r="M43" s="1049" t="s">
        <v>331</v>
      </c>
      <c r="N43" s="227" t="s">
        <v>331</v>
      </c>
      <c r="O43" s="229" t="s">
        <v>331</v>
      </c>
      <c r="P43" s="1002"/>
      <c r="Q43" s="1047" t="s">
        <v>331</v>
      </c>
      <c r="R43" s="1048">
        <v>545.17020000000002</v>
      </c>
      <c r="S43" s="1048" t="s">
        <v>331</v>
      </c>
      <c r="T43" s="1049">
        <v>545.17020000000002</v>
      </c>
      <c r="U43" s="227">
        <v>-2.4519999999999982</v>
      </c>
      <c r="V43" s="229">
        <v>-4.4775394423381965E-3</v>
      </c>
      <c r="W43" s="1002"/>
      <c r="X43" s="1050">
        <v>539.91449999999998</v>
      </c>
      <c r="Y43" s="1003"/>
      <c r="Z43" s="230">
        <v>2.3167999999999438</v>
      </c>
      <c r="AA43" s="229">
        <v>4.3095422469254796E-3</v>
      </c>
      <c r="AB43" s="1001"/>
      <c r="AC43" s="1001"/>
      <c r="AD43" s="1001"/>
      <c r="AE43" s="1001"/>
    </row>
    <row r="44" spans="1:31">
      <c r="A44" s="1051" t="s">
        <v>360</v>
      </c>
    </row>
    <row r="55" spans="3:5" ht="15">
      <c r="D55" s="1001"/>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54296875" style="172" hidden="1" customWidth="1" outlineLevel="1"/>
    <col min="3" max="3" width="32" customWidth="1" collapsed="1"/>
    <col min="4" max="19" width="10.453125" customWidth="1"/>
  </cols>
  <sheetData>
    <row r="1" spans="1:31" ht="53.15" customHeight="1">
      <c r="C1" s="514" t="s">
        <v>374</v>
      </c>
      <c r="D1" s="515"/>
      <c r="E1" s="515"/>
      <c r="F1" s="516"/>
      <c r="G1" s="516"/>
      <c r="H1" s="515"/>
      <c r="I1" s="515"/>
      <c r="J1" s="515"/>
      <c r="K1" s="515"/>
      <c r="L1" s="515"/>
      <c r="M1" s="515"/>
      <c r="N1" s="515"/>
      <c r="O1" s="515"/>
      <c r="P1" s="515"/>
      <c r="Q1" s="515"/>
      <c r="R1" s="515"/>
      <c r="S1" s="517" t="s">
        <v>375</v>
      </c>
      <c r="U1" s="172">
        <v>0</v>
      </c>
      <c r="AE1">
        <v>0</v>
      </c>
    </row>
    <row r="2" spans="1:31" s="137" customFormat="1" ht="20.9" customHeight="1">
      <c r="A2" s="575"/>
      <c r="B2" s="575"/>
      <c r="C2" s="518"/>
      <c r="D2" s="519"/>
      <c r="E2" s="519"/>
      <c r="F2" s="520"/>
      <c r="G2" s="520"/>
      <c r="H2" s="519"/>
      <c r="I2" s="519"/>
      <c r="J2" s="519"/>
      <c r="K2" s="519"/>
      <c r="L2" s="519"/>
      <c r="M2" s="519"/>
      <c r="N2" s="519"/>
      <c r="O2" s="519"/>
      <c r="P2" s="519"/>
      <c r="Q2" s="519"/>
      <c r="R2" s="519"/>
      <c r="S2" s="521" t="s">
        <v>517</v>
      </c>
      <c r="U2" s="575"/>
    </row>
    <row r="3" spans="1:31" s="173" customFormat="1" ht="13">
      <c r="C3" s="576"/>
      <c r="Q3" s="577" t="s">
        <v>518</v>
      </c>
      <c r="R3" s="578" t="s">
        <v>376</v>
      </c>
      <c r="S3" s="579">
        <v>45376</v>
      </c>
    </row>
    <row r="4" spans="1:31" s="173" customFormat="1" ht="13">
      <c r="C4" s="576"/>
      <c r="R4" s="578" t="s">
        <v>377</v>
      </c>
      <c r="S4" s="579">
        <v>45382</v>
      </c>
    </row>
    <row r="5" spans="1:31" ht="6.65" customHeight="1">
      <c r="C5" s="522"/>
    </row>
    <row r="6" spans="1:31" ht="28.4" customHeight="1">
      <c r="C6" s="1263" t="s">
        <v>378</v>
      </c>
      <c r="D6" s="1263"/>
      <c r="E6" s="1263"/>
      <c r="F6" s="1263"/>
      <c r="G6" s="1263"/>
      <c r="H6" s="1263"/>
      <c r="I6" s="1263"/>
      <c r="J6" s="1263"/>
      <c r="K6" s="1263"/>
      <c r="L6" s="1263"/>
      <c r="M6" s="1263"/>
      <c r="N6" s="1263"/>
      <c r="O6" s="1263"/>
      <c r="P6" s="1263"/>
      <c r="Q6" s="1263"/>
      <c r="R6" s="1263"/>
      <c r="S6" s="1263"/>
    </row>
    <row r="7" spans="1:31" ht="5.9" customHeight="1">
      <c r="C7" s="523"/>
      <c r="D7" s="523"/>
      <c r="E7" s="523"/>
      <c r="F7" s="523"/>
      <c r="G7" s="523"/>
      <c r="H7" s="523"/>
      <c r="I7" s="523"/>
      <c r="J7" s="523"/>
      <c r="K7" s="523"/>
      <c r="L7" s="523"/>
      <c r="M7" s="523"/>
      <c r="N7" s="523"/>
      <c r="O7" s="523"/>
      <c r="P7" s="523"/>
      <c r="Q7" s="524"/>
      <c r="R7" s="523"/>
      <c r="S7" s="523"/>
    </row>
    <row r="8" spans="1:31" ht="13" thickBot="1">
      <c r="A8" s="580"/>
      <c r="B8" s="580"/>
      <c r="C8" s="523"/>
      <c r="D8" s="523"/>
      <c r="E8" s="523"/>
      <c r="F8" s="523"/>
      <c r="G8" s="523"/>
      <c r="H8" s="523"/>
      <c r="I8" s="523"/>
      <c r="J8" s="523"/>
      <c r="K8" s="523"/>
      <c r="L8" s="523"/>
      <c r="M8" s="523"/>
      <c r="N8" s="523"/>
      <c r="O8" s="523"/>
      <c r="P8" s="523"/>
      <c r="Q8" s="523"/>
      <c r="R8" s="523"/>
      <c r="S8" s="523"/>
    </row>
    <row r="9" spans="1:31" ht="18.5" thickBot="1">
      <c r="A9" s="580"/>
      <c r="B9" s="580"/>
      <c r="C9" s="525" t="s">
        <v>335</v>
      </c>
      <c r="D9" s="526"/>
      <c r="E9" s="526"/>
      <c r="F9" s="526"/>
      <c r="G9" s="526"/>
      <c r="H9" s="526"/>
      <c r="I9" s="526"/>
      <c r="J9" s="526"/>
      <c r="K9" s="526"/>
      <c r="L9" s="526"/>
      <c r="M9" s="526"/>
      <c r="N9" s="526"/>
      <c r="O9" s="526"/>
      <c r="P9" s="526"/>
      <c r="Q9" s="526"/>
      <c r="R9" s="527"/>
      <c r="S9" s="523"/>
    </row>
    <row r="10" spans="1:31" ht="13.5" thickBot="1">
      <c r="A10" s="172" t="s">
        <v>337</v>
      </c>
      <c r="B10" s="172" t="s">
        <v>338</v>
      </c>
      <c r="C10" s="528"/>
      <c r="D10" s="529" t="s">
        <v>286</v>
      </c>
      <c r="E10" s="530" t="s">
        <v>289</v>
      </c>
      <c r="F10" s="530" t="s">
        <v>290</v>
      </c>
      <c r="G10" s="530" t="s">
        <v>292</v>
      </c>
      <c r="H10" s="530" t="s">
        <v>294</v>
      </c>
      <c r="I10" s="530" t="s">
        <v>295</v>
      </c>
      <c r="J10" s="530" t="s">
        <v>297</v>
      </c>
      <c r="K10" s="530" t="s">
        <v>304</v>
      </c>
      <c r="L10" s="530" t="s">
        <v>305</v>
      </c>
      <c r="M10" s="530" t="s">
        <v>306</v>
      </c>
      <c r="N10" s="530" t="s">
        <v>307</v>
      </c>
      <c r="O10" s="530" t="s">
        <v>308</v>
      </c>
      <c r="P10" s="531" t="s">
        <v>309</v>
      </c>
      <c r="Q10" s="531" t="s">
        <v>312</v>
      </c>
      <c r="R10" s="532" t="s">
        <v>336</v>
      </c>
      <c r="S10" s="523"/>
    </row>
    <row r="11" spans="1:31" ht="14">
      <c r="C11" s="533" t="s">
        <v>339</v>
      </c>
      <c r="D11" s="534"/>
      <c r="E11" s="535"/>
      <c r="F11" s="535"/>
      <c r="G11" s="535"/>
      <c r="H11" s="535"/>
      <c r="I11" s="535"/>
      <c r="J11" s="535"/>
      <c r="K11" s="535"/>
      <c r="L11" s="535"/>
      <c r="M11" s="535"/>
      <c r="N11" s="535"/>
      <c r="O11" s="535"/>
      <c r="P11" s="535"/>
      <c r="Q11" s="535"/>
      <c r="R11" s="536"/>
      <c r="S11" s="523"/>
    </row>
    <row r="12" spans="1:31" ht="13">
      <c r="C12" s="537" t="s">
        <v>340</v>
      </c>
      <c r="D12" s="581">
        <v>71.75</v>
      </c>
      <c r="E12" s="582">
        <v>97.207700000000003</v>
      </c>
      <c r="F12" s="582">
        <v>110.36</v>
      </c>
      <c r="G12" s="582">
        <v>76.42</v>
      </c>
      <c r="H12" s="582">
        <v>105.94</v>
      </c>
      <c r="I12" s="582">
        <v>93.68</v>
      </c>
      <c r="J12" s="582">
        <v>126.18</v>
      </c>
      <c r="K12" s="582">
        <v>88</v>
      </c>
      <c r="L12" s="582">
        <v>129.24</v>
      </c>
      <c r="M12" s="582">
        <v>197.28649999999999</v>
      </c>
      <c r="N12" s="582" t="e">
        <v>#N/A</v>
      </c>
      <c r="O12" s="582">
        <v>51.5246</v>
      </c>
      <c r="P12" s="583" t="e">
        <v>#N/A</v>
      </c>
      <c r="Q12" s="583" t="e">
        <v>#N/A</v>
      </c>
      <c r="R12" s="584">
        <v>109.3053</v>
      </c>
      <c r="S12" s="523"/>
    </row>
    <row r="13" spans="1:31">
      <c r="A13" s="585"/>
      <c r="B13" s="585"/>
      <c r="C13" s="538" t="s">
        <v>341</v>
      </c>
      <c r="D13" s="586">
        <v>69.25</v>
      </c>
      <c r="E13" s="587">
        <v>100.5693</v>
      </c>
      <c r="F13" s="587">
        <v>107.31</v>
      </c>
      <c r="G13" s="587">
        <v>71.989999999999995</v>
      </c>
      <c r="H13" s="587">
        <v>105.94</v>
      </c>
      <c r="I13" s="587">
        <v>88.6</v>
      </c>
      <c r="J13" s="587">
        <v>115.91</v>
      </c>
      <c r="K13" s="587">
        <v>85</v>
      </c>
      <c r="L13" s="587">
        <v>121.4</v>
      </c>
      <c r="M13" s="587">
        <v>197.26429999999999</v>
      </c>
      <c r="N13" s="587" t="e">
        <v>#N/A</v>
      </c>
      <c r="O13" s="587">
        <v>47.229399999999998</v>
      </c>
      <c r="P13" s="588" t="e">
        <v>#N/A</v>
      </c>
      <c r="Q13" s="588" t="e">
        <v>#N/A</v>
      </c>
      <c r="R13" s="589">
        <v>105.4863</v>
      </c>
      <c r="S13" s="523"/>
    </row>
    <row r="14" spans="1:31">
      <c r="A14" s="585"/>
      <c r="B14" s="585"/>
      <c r="C14" s="539" t="s">
        <v>342</v>
      </c>
      <c r="D14" s="590">
        <v>-2.5</v>
      </c>
      <c r="E14" s="591">
        <v>-3.3615999999999957</v>
      </c>
      <c r="F14" s="591">
        <v>3.0499999999999972</v>
      </c>
      <c r="G14" s="591">
        <v>4.4300000000000068</v>
      </c>
      <c r="H14" s="591">
        <v>0</v>
      </c>
      <c r="I14" s="591">
        <v>5.0800000000000125</v>
      </c>
      <c r="J14" s="591">
        <v>10.27000000000001</v>
      </c>
      <c r="K14" s="591">
        <v>3</v>
      </c>
      <c r="L14" s="591">
        <v>7.8400000000000034</v>
      </c>
      <c r="M14" s="591">
        <v>2.2199999999997999E-2</v>
      </c>
      <c r="N14" s="592" t="e">
        <v>#N/A</v>
      </c>
      <c r="O14" s="591">
        <v>4.2952000000000012</v>
      </c>
      <c r="P14" s="593"/>
      <c r="Q14" s="594"/>
      <c r="R14" s="595">
        <v>3.8190000000000026</v>
      </c>
      <c r="S14" s="523"/>
    </row>
    <row r="15" spans="1:31" ht="13">
      <c r="A15" s="596"/>
      <c r="B15" s="596"/>
      <c r="C15" s="539" t="s">
        <v>343</v>
      </c>
      <c r="D15" s="540">
        <v>65.641830725500043</v>
      </c>
      <c r="E15" s="541">
        <v>88.932284161884184</v>
      </c>
      <c r="F15" s="541">
        <v>100.96491203994682</v>
      </c>
      <c r="G15" s="541">
        <v>69.914267652163247</v>
      </c>
      <c r="H15" s="541">
        <v>96.921192293511837</v>
      </c>
      <c r="I15" s="541">
        <v>85.704901775119779</v>
      </c>
      <c r="J15" s="541">
        <v>115.43813520478878</v>
      </c>
      <c r="K15" s="541">
        <v>80.50844744033455</v>
      </c>
      <c r="L15" s="541">
        <v>118.23763349078224</v>
      </c>
      <c r="M15" s="541">
        <v>180.49124790838138</v>
      </c>
      <c r="N15" s="541"/>
      <c r="O15" s="541">
        <v>47.138244897548425</v>
      </c>
      <c r="P15" s="542"/>
      <c r="Q15" s="542"/>
      <c r="R15" s="543"/>
      <c r="S15" s="523"/>
    </row>
    <row r="16" spans="1:31" ht="13">
      <c r="A16" s="172" t="s">
        <v>337</v>
      </c>
      <c r="B16" s="172" t="s">
        <v>345</v>
      </c>
      <c r="C16" s="544" t="s">
        <v>344</v>
      </c>
      <c r="D16" s="545">
        <v>3.1</v>
      </c>
      <c r="E16" s="546">
        <v>3.17</v>
      </c>
      <c r="F16" s="546">
        <v>21.7</v>
      </c>
      <c r="G16" s="546">
        <v>8.6</v>
      </c>
      <c r="H16" s="546">
        <v>4.6100000000000003</v>
      </c>
      <c r="I16" s="546">
        <v>18.399999999999999</v>
      </c>
      <c r="J16" s="546">
        <v>10.62</v>
      </c>
      <c r="K16" s="546">
        <v>8.94</v>
      </c>
      <c r="L16" s="546">
        <v>3.14</v>
      </c>
      <c r="M16" s="546">
        <v>11.6</v>
      </c>
      <c r="N16" s="546">
        <v>0</v>
      </c>
      <c r="O16" s="546">
        <v>6.13</v>
      </c>
      <c r="P16" s="547"/>
      <c r="Q16" s="548"/>
      <c r="R16" s="549">
        <v>100.00999999999999</v>
      </c>
      <c r="S16" s="523"/>
    </row>
    <row r="17" spans="1:19" ht="14">
      <c r="C17" s="533" t="s">
        <v>346</v>
      </c>
      <c r="D17" s="550"/>
      <c r="E17" s="551"/>
      <c r="F17" s="551"/>
      <c r="G17" s="551"/>
      <c r="H17" s="551"/>
      <c r="I17" s="551"/>
      <c r="J17" s="551"/>
      <c r="K17" s="551"/>
      <c r="L17" s="551"/>
      <c r="M17" s="551"/>
      <c r="N17" s="551"/>
      <c r="O17" s="551"/>
      <c r="P17" s="551"/>
      <c r="Q17" s="551"/>
      <c r="R17" s="552"/>
      <c r="S17" s="523"/>
    </row>
    <row r="18" spans="1:19" ht="13">
      <c r="C18" s="537" t="s">
        <v>340</v>
      </c>
      <c r="D18" s="581">
        <v>322.77999999999997</v>
      </c>
      <c r="E18" s="582" t="s">
        <v>331</v>
      </c>
      <c r="F18" s="582">
        <v>214.2</v>
      </c>
      <c r="G18" s="582">
        <v>159.78</v>
      </c>
      <c r="H18" s="582">
        <v>213.3</v>
      </c>
      <c r="I18" s="582">
        <v>260.88</v>
      </c>
      <c r="J18" s="582">
        <v>238.79</v>
      </c>
      <c r="K18" s="582">
        <v>185</v>
      </c>
      <c r="L18" s="582">
        <v>385.79</v>
      </c>
      <c r="M18" s="582">
        <v>304.2235</v>
      </c>
      <c r="N18" s="582" t="e">
        <v>#N/A</v>
      </c>
      <c r="O18" s="582">
        <v>408.25470000000001</v>
      </c>
      <c r="P18" s="583"/>
      <c r="Q18" s="583"/>
      <c r="R18" s="584">
        <v>246.995</v>
      </c>
      <c r="S18" s="523"/>
    </row>
    <row r="19" spans="1:19">
      <c r="A19" s="585"/>
      <c r="B19" s="585"/>
      <c r="C19" s="538" t="s">
        <v>341</v>
      </c>
      <c r="D19" s="586">
        <v>342.78</v>
      </c>
      <c r="E19" s="587" t="s">
        <v>331</v>
      </c>
      <c r="F19" s="587">
        <v>209.1</v>
      </c>
      <c r="G19" s="587">
        <v>169.28</v>
      </c>
      <c r="H19" s="587">
        <v>210.5</v>
      </c>
      <c r="I19" s="587">
        <v>262.79000000000002</v>
      </c>
      <c r="J19" s="587">
        <v>230.75</v>
      </c>
      <c r="K19" s="587">
        <v>182</v>
      </c>
      <c r="L19" s="587">
        <v>383.03</v>
      </c>
      <c r="M19" s="587">
        <v>304.18920000000003</v>
      </c>
      <c r="N19" s="587" t="e">
        <v>#N/A</v>
      </c>
      <c r="O19" s="587">
        <v>301.2543</v>
      </c>
      <c r="P19" s="588"/>
      <c r="Q19" s="588"/>
      <c r="R19" s="589">
        <v>242.25569999999999</v>
      </c>
      <c r="S19" s="523"/>
    </row>
    <row r="20" spans="1:19">
      <c r="A20" s="585"/>
      <c r="B20" s="585"/>
      <c r="C20" s="539" t="s">
        <v>342</v>
      </c>
      <c r="D20" s="590">
        <v>20</v>
      </c>
      <c r="E20" s="592" t="e">
        <v>#VALUE!</v>
      </c>
      <c r="F20" s="591">
        <v>5.0999999999999943</v>
      </c>
      <c r="G20" s="591">
        <v>-9.5</v>
      </c>
      <c r="H20" s="591">
        <v>2.8000000000000114</v>
      </c>
      <c r="I20" s="591">
        <v>-1.910000000000025</v>
      </c>
      <c r="J20" s="591">
        <v>8.039999999999992</v>
      </c>
      <c r="K20" s="591">
        <v>3</v>
      </c>
      <c r="L20" s="591">
        <v>2.7600000000000477</v>
      </c>
      <c r="M20" s="591">
        <v>3.4299999999973352E-2</v>
      </c>
      <c r="N20" s="592">
        <v>0</v>
      </c>
      <c r="O20" s="591">
        <v>107.00040000000001</v>
      </c>
      <c r="P20" s="593"/>
      <c r="Q20" s="594"/>
      <c r="R20" s="595">
        <v>4.7393000000000143</v>
      </c>
      <c r="S20" s="523"/>
    </row>
    <row r="21" spans="1:19" ht="13">
      <c r="A21" s="596"/>
      <c r="B21" s="596"/>
      <c r="C21" s="539" t="s">
        <v>343</v>
      </c>
      <c r="D21" s="540">
        <v>130.68280734427822</v>
      </c>
      <c r="E21" s="553" t="e">
        <v>#VALUE!</v>
      </c>
      <c r="F21" s="541">
        <v>86.722403287515931</v>
      </c>
      <c r="G21" s="541">
        <v>64.689568614749277</v>
      </c>
      <c r="H21" s="541">
        <v>86.358023441770086</v>
      </c>
      <c r="I21" s="541">
        <v>105.62157128686816</v>
      </c>
      <c r="J21" s="541">
        <v>96.678070406283524</v>
      </c>
      <c r="K21" s="541">
        <v>74.900301625538972</v>
      </c>
      <c r="L21" s="541">
        <v>156.19344521144154</v>
      </c>
      <c r="M21" s="541">
        <v>123.16990222474138</v>
      </c>
      <c r="N21" s="541"/>
      <c r="O21" s="541">
        <v>165.28864956780501</v>
      </c>
      <c r="P21" s="542"/>
      <c r="Q21" s="542"/>
      <c r="R21" s="543"/>
      <c r="S21" s="523"/>
    </row>
    <row r="22" spans="1:19" ht="13.5" thickBot="1">
      <c r="C22" s="554" t="s">
        <v>344</v>
      </c>
      <c r="D22" s="555">
        <v>3.57</v>
      </c>
      <c r="E22" s="556">
        <v>0</v>
      </c>
      <c r="F22" s="556">
        <v>17.29</v>
      </c>
      <c r="G22" s="556">
        <v>9.2799999999999994</v>
      </c>
      <c r="H22" s="556">
        <v>11.3</v>
      </c>
      <c r="I22" s="556">
        <v>27.46</v>
      </c>
      <c r="J22" s="556">
        <v>9.18</v>
      </c>
      <c r="K22" s="556">
        <v>6.31</v>
      </c>
      <c r="L22" s="556">
        <v>2.77</v>
      </c>
      <c r="M22" s="556">
        <v>8.49</v>
      </c>
      <c r="N22" s="556">
        <v>0</v>
      </c>
      <c r="O22" s="556">
        <v>4.3499999999999996</v>
      </c>
      <c r="P22" s="557"/>
      <c r="Q22" s="558"/>
      <c r="R22" s="559">
        <v>100</v>
      </c>
      <c r="S22" s="523"/>
    </row>
    <row r="23" spans="1:19" ht="13" thickBot="1">
      <c r="A23" s="580"/>
      <c r="B23" s="580"/>
      <c r="C23" s="523"/>
      <c r="D23" s="523"/>
      <c r="E23" s="523"/>
      <c r="F23" s="523"/>
      <c r="G23" s="523"/>
      <c r="H23" s="523"/>
      <c r="I23" s="523"/>
      <c r="J23" s="523"/>
      <c r="K23" s="523"/>
      <c r="L23" s="523"/>
      <c r="M23" s="523"/>
      <c r="N23" s="523"/>
      <c r="O23" s="523"/>
      <c r="P23" s="523"/>
      <c r="Q23" s="523"/>
      <c r="R23" s="523"/>
      <c r="S23" s="523"/>
    </row>
    <row r="24" spans="1:19" ht="18.5" thickBot="1">
      <c r="A24" s="580"/>
      <c r="B24" s="580"/>
      <c r="C24" s="560" t="s">
        <v>347</v>
      </c>
      <c r="D24" s="526"/>
      <c r="E24" s="526"/>
      <c r="F24" s="526"/>
      <c r="G24" s="526"/>
      <c r="H24" s="526"/>
      <c r="I24" s="526"/>
      <c r="J24" s="526"/>
      <c r="K24" s="526"/>
      <c r="L24" s="526"/>
      <c r="M24" s="526"/>
      <c r="N24" s="526"/>
      <c r="O24" s="526"/>
      <c r="P24" s="526"/>
      <c r="Q24" s="526"/>
      <c r="R24" s="527"/>
      <c r="S24" s="523"/>
    </row>
    <row r="25" spans="1:19" ht="13.5" thickBot="1">
      <c r="A25" s="172" t="s">
        <v>348</v>
      </c>
      <c r="B25" s="172" t="s">
        <v>349</v>
      </c>
      <c r="C25" s="528"/>
      <c r="D25" s="529" t="s">
        <v>286</v>
      </c>
      <c r="E25" s="530" t="s">
        <v>289</v>
      </c>
      <c r="F25" s="530" t="s">
        <v>290</v>
      </c>
      <c r="G25" s="530" t="s">
        <v>292</v>
      </c>
      <c r="H25" s="530" t="s">
        <v>294</v>
      </c>
      <c r="I25" s="530" t="s">
        <v>295</v>
      </c>
      <c r="J25" s="530" t="s">
        <v>297</v>
      </c>
      <c r="K25" s="530" t="s">
        <v>304</v>
      </c>
      <c r="L25" s="530" t="s">
        <v>305</v>
      </c>
      <c r="M25" s="530" t="s">
        <v>306</v>
      </c>
      <c r="N25" s="530" t="s">
        <v>307</v>
      </c>
      <c r="O25" s="530" t="s">
        <v>308</v>
      </c>
      <c r="P25" s="531" t="s">
        <v>309</v>
      </c>
      <c r="Q25" s="531" t="s">
        <v>312</v>
      </c>
      <c r="R25" s="532" t="s">
        <v>336</v>
      </c>
      <c r="S25" s="523"/>
    </row>
    <row r="26" spans="1:19" ht="14">
      <c r="C26" s="533" t="s">
        <v>350</v>
      </c>
      <c r="D26" s="534"/>
      <c r="E26" s="535"/>
      <c r="F26" s="535"/>
      <c r="G26" s="535"/>
      <c r="H26" s="535"/>
      <c r="I26" s="535"/>
      <c r="J26" s="535"/>
      <c r="K26" s="535"/>
      <c r="L26" s="535"/>
      <c r="M26" s="535"/>
      <c r="N26" s="535"/>
      <c r="O26" s="535"/>
      <c r="P26" s="535"/>
      <c r="Q26" s="535"/>
      <c r="R26" s="536"/>
      <c r="S26" s="523"/>
    </row>
    <row r="27" spans="1:19" ht="13">
      <c r="C27" s="537" t="s">
        <v>351</v>
      </c>
      <c r="D27" s="581">
        <v>5.33</v>
      </c>
      <c r="E27" s="582"/>
      <c r="F27" s="582"/>
      <c r="G27" s="582">
        <v>2.91</v>
      </c>
      <c r="H27" s="582">
        <v>3.56</v>
      </c>
      <c r="I27" s="582">
        <v>3.62</v>
      </c>
      <c r="J27" s="582">
        <v>3.57</v>
      </c>
      <c r="K27" s="582"/>
      <c r="L27" s="582">
        <v>2.8</v>
      </c>
      <c r="M27" s="582" t="s">
        <v>331</v>
      </c>
      <c r="N27" s="582">
        <v>3.35</v>
      </c>
      <c r="O27" s="582"/>
      <c r="P27" s="583"/>
      <c r="Q27" s="583">
        <v>2.7932999999999999</v>
      </c>
      <c r="R27" s="584">
        <v>3.4638</v>
      </c>
      <c r="S27" s="523"/>
    </row>
    <row r="28" spans="1:19">
      <c r="A28" s="585"/>
      <c r="B28" s="585"/>
      <c r="C28" s="538" t="s">
        <v>341</v>
      </c>
      <c r="D28" s="586">
        <v>5.29</v>
      </c>
      <c r="E28" s="561"/>
      <c r="F28" s="562"/>
      <c r="G28" s="562">
        <v>2.9</v>
      </c>
      <c r="H28" s="562">
        <v>3.54</v>
      </c>
      <c r="I28" s="562">
        <v>3.62</v>
      </c>
      <c r="J28" s="562">
        <v>3.56</v>
      </c>
      <c r="K28" s="562"/>
      <c r="L28" s="562">
        <v>2.92</v>
      </c>
      <c r="M28" s="562" t="s">
        <v>331</v>
      </c>
      <c r="N28" s="562">
        <v>3.2</v>
      </c>
      <c r="O28" s="562"/>
      <c r="P28" s="563"/>
      <c r="Q28" s="563">
        <v>2.4173</v>
      </c>
      <c r="R28" s="589">
        <v>3.4403999999999999</v>
      </c>
      <c r="S28" s="523"/>
    </row>
    <row r="29" spans="1:19">
      <c r="A29" s="585"/>
      <c r="B29" s="585"/>
      <c r="C29" s="539" t="s">
        <v>342</v>
      </c>
      <c r="D29" s="590">
        <v>-4.0000000000000036E-2</v>
      </c>
      <c r="E29" s="592"/>
      <c r="F29" s="591"/>
      <c r="G29" s="591">
        <v>1.0000000000000231E-2</v>
      </c>
      <c r="H29" s="591">
        <v>2.0000000000000018E-2</v>
      </c>
      <c r="I29" s="591">
        <v>0</v>
      </c>
      <c r="J29" s="591">
        <v>9.9999999999997868E-3</v>
      </c>
      <c r="K29" s="591"/>
      <c r="L29" s="591">
        <v>-0.12000000000000011</v>
      </c>
      <c r="M29" s="591" t="e">
        <v>#VALUE!</v>
      </c>
      <c r="N29" s="591">
        <v>0.14999999999999991</v>
      </c>
      <c r="O29" s="592"/>
      <c r="P29" s="594"/>
      <c r="Q29" s="593">
        <v>0.37599999999999989</v>
      </c>
      <c r="R29" s="595">
        <v>2.3400000000000087E-2</v>
      </c>
      <c r="S29" s="523"/>
    </row>
    <row r="30" spans="1:19" ht="13">
      <c r="A30" s="596"/>
      <c r="B30" s="596"/>
      <c r="C30" s="539" t="s">
        <v>343</v>
      </c>
      <c r="D30" s="540">
        <v>153.87724464460996</v>
      </c>
      <c r="E30" s="553"/>
      <c r="F30" s="541"/>
      <c r="G30" s="541">
        <v>84.011778971072232</v>
      </c>
      <c r="H30" s="541">
        <v>102.77729661065882</v>
      </c>
      <c r="I30" s="541">
        <v>104.50949823892834</v>
      </c>
      <c r="J30" s="541">
        <v>103.06599688203706</v>
      </c>
      <c r="K30" s="541"/>
      <c r="L30" s="541">
        <v>80.836075985911421</v>
      </c>
      <c r="M30" s="541" t="e">
        <v>#VALUE!</v>
      </c>
      <c r="N30" s="541">
        <v>96.714590911715462</v>
      </c>
      <c r="O30" s="541"/>
      <c r="P30" s="542"/>
      <c r="Q30" s="542">
        <v>80.642646804087988</v>
      </c>
      <c r="R30" s="564"/>
      <c r="S30" s="523"/>
    </row>
    <row r="31" spans="1:19" ht="13">
      <c r="A31" s="172" t="s">
        <v>348</v>
      </c>
      <c r="B31" s="172" t="s">
        <v>352</v>
      </c>
      <c r="C31" s="544" t="s">
        <v>344</v>
      </c>
      <c r="D31" s="545">
        <v>5.45</v>
      </c>
      <c r="E31" s="546"/>
      <c r="F31" s="546">
        <v>0</v>
      </c>
      <c r="G31" s="546">
        <v>20.34</v>
      </c>
      <c r="H31" s="546">
        <v>7.69</v>
      </c>
      <c r="I31" s="546">
        <v>44.62</v>
      </c>
      <c r="J31" s="546">
        <v>7.21</v>
      </c>
      <c r="K31" s="546"/>
      <c r="L31" s="546">
        <v>5.73</v>
      </c>
      <c r="M31" s="546">
        <v>0</v>
      </c>
      <c r="N31" s="546">
        <v>4.37</v>
      </c>
      <c r="O31" s="546"/>
      <c r="P31" s="547"/>
      <c r="Q31" s="548">
        <v>4.59</v>
      </c>
      <c r="R31" s="549">
        <v>100</v>
      </c>
      <c r="S31" s="523"/>
    </row>
    <row r="32" spans="1:19" ht="14">
      <c r="C32" s="533" t="s">
        <v>353</v>
      </c>
      <c r="D32" s="550"/>
      <c r="E32" s="551"/>
      <c r="F32" s="551"/>
      <c r="G32" s="551"/>
      <c r="H32" s="551"/>
      <c r="I32" s="551"/>
      <c r="J32" s="551"/>
      <c r="K32" s="551"/>
      <c r="L32" s="551"/>
      <c r="M32" s="551"/>
      <c r="N32" s="551"/>
      <c r="O32" s="551"/>
      <c r="P32" s="551"/>
      <c r="Q32" s="551"/>
      <c r="R32" s="552"/>
      <c r="S32" s="523"/>
    </row>
    <row r="33" spans="1:19" ht="13">
      <c r="C33" s="537" t="s">
        <v>351</v>
      </c>
      <c r="D33" s="581">
        <v>4.93</v>
      </c>
      <c r="E33" s="582"/>
      <c r="F33" s="582">
        <v>5.49</v>
      </c>
      <c r="G33" s="582">
        <v>2.58</v>
      </c>
      <c r="H33" s="582" t="e">
        <v>#N/A</v>
      </c>
      <c r="I33" s="582">
        <v>3.25</v>
      </c>
      <c r="J33" s="582">
        <v>3.88</v>
      </c>
      <c r="K33" s="582"/>
      <c r="L33" s="582">
        <v>2.5299999999999998</v>
      </c>
      <c r="M33" s="582"/>
      <c r="N33" s="582">
        <v>3.13</v>
      </c>
      <c r="O33" s="582"/>
      <c r="P33" s="583"/>
      <c r="Q33" s="583">
        <v>2.3222</v>
      </c>
      <c r="R33" s="584">
        <v>3.7343000000000002</v>
      </c>
      <c r="S33" s="523"/>
    </row>
    <row r="34" spans="1:19">
      <c r="A34" s="585"/>
      <c r="B34" s="585"/>
      <c r="C34" s="538" t="s">
        <v>341</v>
      </c>
      <c r="D34" s="586">
        <v>4.91</v>
      </c>
      <c r="E34" s="587"/>
      <c r="F34" s="587">
        <v>5.41</v>
      </c>
      <c r="G34" s="587">
        <v>2.6</v>
      </c>
      <c r="H34" s="587" t="e">
        <v>#N/A</v>
      </c>
      <c r="I34" s="587">
        <v>3.25</v>
      </c>
      <c r="J34" s="587">
        <v>3.85</v>
      </c>
      <c r="K34" s="587"/>
      <c r="L34" s="587">
        <v>3.03</v>
      </c>
      <c r="M34" s="587"/>
      <c r="N34" s="587">
        <v>3.12</v>
      </c>
      <c r="O34" s="587"/>
      <c r="P34" s="588"/>
      <c r="Q34" s="588">
        <v>2.1909000000000001</v>
      </c>
      <c r="R34" s="589">
        <v>3.7334000000000001</v>
      </c>
      <c r="S34" s="523"/>
    </row>
    <row r="35" spans="1:19">
      <c r="A35" s="585"/>
      <c r="B35" s="585"/>
      <c r="C35" s="539" t="s">
        <v>342</v>
      </c>
      <c r="D35" s="590">
        <v>-1.9999999999999574E-2</v>
      </c>
      <c r="E35" s="592"/>
      <c r="F35" s="591">
        <v>8.0000000000000071E-2</v>
      </c>
      <c r="G35" s="591">
        <v>-2.0000000000000018E-2</v>
      </c>
      <c r="H35" s="591" t="e">
        <v>#N/A</v>
      </c>
      <c r="I35" s="591">
        <v>0</v>
      </c>
      <c r="J35" s="591">
        <v>2.9999999999999805E-2</v>
      </c>
      <c r="K35" s="591"/>
      <c r="L35" s="591">
        <v>-0.5</v>
      </c>
      <c r="M35" s="591"/>
      <c r="N35" s="591">
        <v>9.9999999999997868E-3</v>
      </c>
      <c r="O35" s="592"/>
      <c r="P35" s="594"/>
      <c r="Q35" s="593">
        <v>0.13129999999999997</v>
      </c>
      <c r="R35" s="595">
        <v>9.0000000000012292E-4</v>
      </c>
      <c r="S35" s="523"/>
    </row>
    <row r="36" spans="1:19" ht="13">
      <c r="A36" s="596"/>
      <c r="B36" s="596"/>
      <c r="C36" s="539" t="s">
        <v>343</v>
      </c>
      <c r="D36" s="540">
        <v>132.01938783707789</v>
      </c>
      <c r="E36" s="553"/>
      <c r="F36" s="541">
        <v>147.01550491390623</v>
      </c>
      <c r="G36" s="541">
        <v>69.089253675387624</v>
      </c>
      <c r="H36" s="541" t="e">
        <v>#N/A</v>
      </c>
      <c r="I36" s="541">
        <v>87.03103660659292</v>
      </c>
      <c r="J36" s="541">
        <v>103.90166831802479</v>
      </c>
      <c r="K36" s="541"/>
      <c r="L36" s="541">
        <v>67.750314650670802</v>
      </c>
      <c r="M36" s="541"/>
      <c r="N36" s="541">
        <v>83.81758294727257</v>
      </c>
      <c r="O36" s="541"/>
      <c r="P36" s="542"/>
      <c r="Q36" s="542">
        <v>62.185684063947718</v>
      </c>
      <c r="R36" s="543"/>
      <c r="S36" s="523"/>
    </row>
    <row r="37" spans="1:19" ht="13">
      <c r="A37" s="172" t="s">
        <v>348</v>
      </c>
      <c r="B37" s="172" t="s">
        <v>354</v>
      </c>
      <c r="C37" s="544" t="s">
        <v>344</v>
      </c>
      <c r="D37" s="545">
        <v>2.85</v>
      </c>
      <c r="E37" s="546"/>
      <c r="F37" s="546">
        <v>25.17</v>
      </c>
      <c r="G37" s="546">
        <v>24.15</v>
      </c>
      <c r="H37" s="546">
        <v>0</v>
      </c>
      <c r="I37" s="546">
        <v>21.5</v>
      </c>
      <c r="J37" s="546">
        <v>16.48</v>
      </c>
      <c r="K37" s="546"/>
      <c r="L37" s="546">
        <v>4.92</v>
      </c>
      <c r="M37" s="546"/>
      <c r="N37" s="546">
        <v>1.46</v>
      </c>
      <c r="O37" s="546"/>
      <c r="P37" s="547"/>
      <c r="Q37" s="548">
        <v>3.47</v>
      </c>
      <c r="R37" s="549">
        <v>100</v>
      </c>
      <c r="S37" s="523"/>
    </row>
    <row r="38" spans="1:19" ht="14">
      <c r="C38" s="533" t="s">
        <v>355</v>
      </c>
      <c r="D38" s="550"/>
      <c r="E38" s="551"/>
      <c r="F38" s="551"/>
      <c r="G38" s="551"/>
      <c r="H38" s="551"/>
      <c r="I38" s="551"/>
      <c r="J38" s="551"/>
      <c r="K38" s="551"/>
      <c r="L38" s="551"/>
      <c r="M38" s="551"/>
      <c r="N38" s="551"/>
      <c r="O38" s="551"/>
      <c r="P38" s="551"/>
      <c r="Q38" s="551"/>
      <c r="R38" s="552"/>
      <c r="S38" s="523"/>
    </row>
    <row r="39" spans="1:19" ht="13">
      <c r="C39" s="537" t="s">
        <v>351</v>
      </c>
      <c r="D39" s="581">
        <v>3.53</v>
      </c>
      <c r="E39" s="582"/>
      <c r="F39" s="582">
        <v>3</v>
      </c>
      <c r="G39" s="582">
        <v>2.64</v>
      </c>
      <c r="H39" s="582" t="e">
        <v>#N/A</v>
      </c>
      <c r="I39" s="582">
        <v>3.23</v>
      </c>
      <c r="J39" s="582">
        <v>2.97</v>
      </c>
      <c r="K39" s="582"/>
      <c r="L39" s="582">
        <v>2.23</v>
      </c>
      <c r="M39" s="582"/>
      <c r="N39" s="582">
        <v>3.09</v>
      </c>
      <c r="O39" s="582"/>
      <c r="P39" s="583"/>
      <c r="Q39" s="583">
        <v>2.2665000000000002</v>
      </c>
      <c r="R39" s="584">
        <v>2.9965999999999999</v>
      </c>
      <c r="S39" s="523"/>
    </row>
    <row r="40" spans="1:19">
      <c r="A40" s="585"/>
      <c r="B40" s="585"/>
      <c r="C40" s="538" t="s">
        <v>341</v>
      </c>
      <c r="D40" s="586">
        <v>3.53</v>
      </c>
      <c r="E40" s="587"/>
      <c r="F40" s="587">
        <v>2.91</v>
      </c>
      <c r="G40" s="587">
        <v>2.64</v>
      </c>
      <c r="H40" s="587" t="e">
        <v>#N/A</v>
      </c>
      <c r="I40" s="587">
        <v>3.25</v>
      </c>
      <c r="J40" s="587">
        <v>2.97</v>
      </c>
      <c r="K40" s="587"/>
      <c r="L40" s="587">
        <v>2.2000000000000002</v>
      </c>
      <c r="M40" s="587"/>
      <c r="N40" s="587">
        <v>2.97</v>
      </c>
      <c r="O40" s="587"/>
      <c r="P40" s="588"/>
      <c r="Q40" s="588">
        <v>2.3494999999999999</v>
      </c>
      <c r="R40" s="589">
        <v>2.9792999999999998</v>
      </c>
      <c r="S40" s="523"/>
    </row>
    <row r="41" spans="1:19">
      <c r="A41" s="585"/>
      <c r="B41" s="585"/>
      <c r="C41" s="539" t="s">
        <v>342</v>
      </c>
      <c r="D41" s="590">
        <v>0</v>
      </c>
      <c r="E41" s="592"/>
      <c r="F41" s="591">
        <v>8.9999999999999858E-2</v>
      </c>
      <c r="G41" s="591">
        <v>0</v>
      </c>
      <c r="H41" s="591" t="e">
        <v>#N/A</v>
      </c>
      <c r="I41" s="591">
        <v>-2.0000000000000018E-2</v>
      </c>
      <c r="J41" s="591">
        <v>0</v>
      </c>
      <c r="K41" s="591"/>
      <c r="L41" s="591">
        <v>2.9999999999999805E-2</v>
      </c>
      <c r="M41" s="591"/>
      <c r="N41" s="591">
        <v>0.11999999999999966</v>
      </c>
      <c r="O41" s="592"/>
      <c r="P41" s="594"/>
      <c r="Q41" s="593">
        <v>-8.2999999999999741E-2</v>
      </c>
      <c r="R41" s="595">
        <v>1.7300000000000093E-2</v>
      </c>
      <c r="S41" s="523"/>
    </row>
    <row r="42" spans="1:19" ht="13">
      <c r="A42" s="596"/>
      <c r="B42" s="596"/>
      <c r="C42" s="539" t="s">
        <v>343</v>
      </c>
      <c r="D42" s="540">
        <v>117.80017353000068</v>
      </c>
      <c r="E42" s="553"/>
      <c r="F42" s="541">
        <v>100.11346192351331</v>
      </c>
      <c r="G42" s="541">
        <v>88.099846492691725</v>
      </c>
      <c r="H42" s="541" t="e">
        <v>#N/A</v>
      </c>
      <c r="I42" s="541">
        <v>107.78882733764934</v>
      </c>
      <c r="J42" s="541">
        <v>99.112327304278196</v>
      </c>
      <c r="K42" s="541"/>
      <c r="L42" s="541">
        <v>74.4176733631449</v>
      </c>
      <c r="M42" s="541"/>
      <c r="N42" s="541">
        <v>103.11686578121871</v>
      </c>
      <c r="O42" s="541"/>
      <c r="P42" s="542"/>
      <c r="Q42" s="542">
        <v>75.635720483214314</v>
      </c>
      <c r="R42" s="543"/>
      <c r="S42" s="523"/>
    </row>
    <row r="43" spans="1:19" ht="13.5" thickBot="1">
      <c r="C43" s="554" t="s">
        <v>344</v>
      </c>
      <c r="D43" s="555">
        <v>5.14</v>
      </c>
      <c r="E43" s="556"/>
      <c r="F43" s="556">
        <v>25.14</v>
      </c>
      <c r="G43" s="556">
        <v>14.29</v>
      </c>
      <c r="H43" s="556">
        <v>0</v>
      </c>
      <c r="I43" s="556">
        <v>32.54</v>
      </c>
      <c r="J43" s="556">
        <v>13.84</v>
      </c>
      <c r="K43" s="556"/>
      <c r="L43" s="556">
        <v>3.79</v>
      </c>
      <c r="M43" s="556"/>
      <c r="N43" s="556">
        <v>2.1800000000000002</v>
      </c>
      <c r="O43" s="556"/>
      <c r="P43" s="557"/>
      <c r="Q43" s="558">
        <v>3.09</v>
      </c>
      <c r="R43" s="559">
        <v>100.01000000000002</v>
      </c>
      <c r="S43" s="523"/>
    </row>
    <row r="44" spans="1:19" ht="13" thickBot="1">
      <c r="A44" s="580" t="s">
        <v>356</v>
      </c>
      <c r="B44" s="580" t="s">
        <v>357</v>
      </c>
      <c r="C44" s="523"/>
      <c r="D44" s="523"/>
      <c r="E44" s="523"/>
      <c r="F44" s="523"/>
      <c r="G44" s="523"/>
      <c r="H44" s="523"/>
      <c r="I44" s="523"/>
      <c r="J44" s="523"/>
      <c r="K44" s="523"/>
      <c r="L44" s="523"/>
      <c r="M44" s="523"/>
      <c r="N44" s="523"/>
      <c r="O44" s="523"/>
      <c r="P44" s="523"/>
      <c r="Q44" s="523"/>
      <c r="R44" s="523"/>
      <c r="S44" s="523"/>
    </row>
    <row r="45" spans="1:19" ht="18.5" thickBot="1">
      <c r="A45" s="580"/>
      <c r="B45" s="580"/>
      <c r="C45" s="525" t="s">
        <v>358</v>
      </c>
      <c r="D45" s="526"/>
      <c r="E45" s="526"/>
      <c r="F45" s="526"/>
      <c r="G45" s="526"/>
      <c r="H45" s="526"/>
      <c r="I45" s="526"/>
      <c r="J45" s="526"/>
      <c r="K45" s="526"/>
      <c r="L45" s="526"/>
      <c r="M45" s="526"/>
      <c r="N45" s="526"/>
      <c r="O45" s="526"/>
      <c r="P45" s="526"/>
      <c r="Q45" s="526"/>
      <c r="R45" s="527"/>
      <c r="S45" s="523"/>
    </row>
    <row r="46" spans="1:19" ht="13.5" thickBot="1">
      <c r="C46" s="528"/>
      <c r="D46" s="529" t="s">
        <v>286</v>
      </c>
      <c r="E46" s="530" t="s">
        <v>289</v>
      </c>
      <c r="F46" s="530" t="s">
        <v>290</v>
      </c>
      <c r="G46" s="530" t="s">
        <v>292</v>
      </c>
      <c r="H46" s="530" t="s">
        <v>294</v>
      </c>
      <c r="I46" s="530" t="s">
        <v>295</v>
      </c>
      <c r="J46" s="530" t="s">
        <v>297</v>
      </c>
      <c r="K46" s="530" t="s">
        <v>304</v>
      </c>
      <c r="L46" s="530" t="s">
        <v>305</v>
      </c>
      <c r="M46" s="530" t="s">
        <v>306</v>
      </c>
      <c r="N46" s="530" t="s">
        <v>307</v>
      </c>
      <c r="O46" s="530" t="s">
        <v>308</v>
      </c>
      <c r="P46" s="531" t="s">
        <v>309</v>
      </c>
      <c r="Q46" s="531" t="s">
        <v>312</v>
      </c>
      <c r="R46" s="532" t="s">
        <v>336</v>
      </c>
      <c r="S46" s="523"/>
    </row>
    <row r="47" spans="1:19" ht="13">
      <c r="C47" s="565" t="s">
        <v>359</v>
      </c>
      <c r="D47" s="566">
        <v>710.15</v>
      </c>
      <c r="E47" s="567"/>
      <c r="F47" s="568">
        <v>568</v>
      </c>
      <c r="G47" s="568"/>
      <c r="H47" s="568"/>
      <c r="I47" s="568">
        <v>713.5</v>
      </c>
      <c r="J47" s="568">
        <v>587.37</v>
      </c>
      <c r="K47" s="567">
        <v>577.95000000000005</v>
      </c>
      <c r="L47" s="567"/>
      <c r="M47" s="567"/>
      <c r="N47" s="567">
        <v>478.98</v>
      </c>
      <c r="O47" s="567"/>
      <c r="P47" s="567">
        <v>452.73</v>
      </c>
      <c r="Q47" s="567"/>
      <c r="R47" s="569">
        <v>626.37239999999997</v>
      </c>
      <c r="S47" s="523"/>
    </row>
    <row r="48" spans="1:19">
      <c r="A48" s="585"/>
      <c r="B48" s="585"/>
      <c r="C48" s="570" t="s">
        <v>341</v>
      </c>
      <c r="D48" s="571">
        <v>710.15</v>
      </c>
      <c r="E48" s="572"/>
      <c r="F48" s="572">
        <v>564</v>
      </c>
      <c r="G48" s="572"/>
      <c r="H48" s="572"/>
      <c r="I48" s="572">
        <v>717.6</v>
      </c>
      <c r="J48" s="572">
        <v>566</v>
      </c>
      <c r="K48" s="572">
        <v>577.95000000000005</v>
      </c>
      <c r="L48" s="572"/>
      <c r="M48" s="572"/>
      <c r="N48" s="572">
        <v>465.33</v>
      </c>
      <c r="O48" s="572"/>
      <c r="P48" s="572">
        <v>457.71</v>
      </c>
      <c r="Q48" s="573"/>
      <c r="R48" s="574">
        <v>623.64099999999996</v>
      </c>
      <c r="S48" s="523"/>
    </row>
    <row r="49" spans="1:19">
      <c r="A49" s="585"/>
      <c r="B49" s="585"/>
      <c r="C49" s="539" t="s">
        <v>342</v>
      </c>
      <c r="D49" s="590">
        <v>0</v>
      </c>
      <c r="E49" s="592"/>
      <c r="F49" s="591">
        <v>4</v>
      </c>
      <c r="G49" s="591"/>
      <c r="H49" s="591"/>
      <c r="I49" s="591">
        <v>-4.1000000000000227</v>
      </c>
      <c r="J49" s="591">
        <v>21.370000000000005</v>
      </c>
      <c r="K49" s="591">
        <v>0</v>
      </c>
      <c r="L49" s="591"/>
      <c r="M49" s="591"/>
      <c r="N49" s="591">
        <v>13.650000000000034</v>
      </c>
      <c r="O49" s="591"/>
      <c r="P49" s="591">
        <v>-4.9799999999999613</v>
      </c>
      <c r="Q49" s="594"/>
      <c r="R49" s="595">
        <v>2.7314000000000078</v>
      </c>
      <c r="S49" s="523"/>
    </row>
    <row r="50" spans="1:19" ht="13">
      <c r="A50" s="596"/>
      <c r="B50" s="596"/>
      <c r="C50" s="539" t="s">
        <v>343</v>
      </c>
      <c r="D50" s="540">
        <v>113.37504653781041</v>
      </c>
      <c r="E50" s="541"/>
      <c r="F50" s="541">
        <v>90.680879298002282</v>
      </c>
      <c r="G50" s="541"/>
      <c r="H50" s="541"/>
      <c r="I50" s="541">
        <v>113.90987214634617</v>
      </c>
      <c r="J50" s="541">
        <v>93.773288861386618</v>
      </c>
      <c r="K50" s="541">
        <v>92.269391180071167</v>
      </c>
      <c r="L50" s="541"/>
      <c r="M50" s="541"/>
      <c r="N50" s="541">
        <v>76.4688865601358</v>
      </c>
      <c r="O50" s="541"/>
      <c r="P50" s="541">
        <v>72.278088881310865</v>
      </c>
      <c r="Q50" s="542"/>
      <c r="R50" s="564"/>
      <c r="S50" s="523"/>
    </row>
    <row r="51" spans="1:19" ht="13.5" thickBot="1">
      <c r="C51" s="554" t="s">
        <v>344</v>
      </c>
      <c r="D51" s="555">
        <v>7.99</v>
      </c>
      <c r="E51" s="556"/>
      <c r="F51" s="556">
        <v>7.91</v>
      </c>
      <c r="G51" s="556"/>
      <c r="H51" s="556"/>
      <c r="I51" s="556">
        <v>28.82</v>
      </c>
      <c r="J51" s="556">
        <v>15.97</v>
      </c>
      <c r="K51" s="556">
        <v>37.450000000000003</v>
      </c>
      <c r="L51" s="556"/>
      <c r="M51" s="556"/>
      <c r="N51" s="556">
        <v>1.48</v>
      </c>
      <c r="O51" s="556"/>
      <c r="P51" s="557">
        <v>0.37</v>
      </c>
      <c r="Q51" s="558"/>
      <c r="R51" s="559">
        <v>99.990000000000009</v>
      </c>
      <c r="S51" s="523"/>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workbookViewId="0">
      <selection activeCell="P30" sqref="P30"/>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265" t="s">
        <v>521</v>
      </c>
      <c r="B5" s="1265"/>
      <c r="C5" s="1265"/>
      <c r="D5" s="1265"/>
      <c r="E5" s="1265"/>
      <c r="F5" s="1265"/>
      <c r="H5" s="375" t="s">
        <v>230</v>
      </c>
      <c r="K5"/>
      <c r="L5"/>
      <c r="M5"/>
      <c r="N5"/>
      <c r="O5"/>
      <c r="P5"/>
    </row>
    <row r="6" spans="1:20" ht="15.75" customHeight="1" thickBot="1">
      <c r="A6" s="1266" t="s">
        <v>115</v>
      </c>
      <c r="B6" s="1268" t="s">
        <v>522</v>
      </c>
      <c r="C6" s="1269"/>
      <c r="D6" s="1270"/>
      <c r="E6" s="1271" t="s">
        <v>523</v>
      </c>
      <c r="F6" s="1273" t="s">
        <v>524</v>
      </c>
      <c r="K6"/>
      <c r="L6"/>
      <c r="M6"/>
      <c r="N6"/>
      <c r="O6"/>
      <c r="P6"/>
    </row>
    <row r="7" spans="1:20" ht="21" customHeight="1" thickBot="1">
      <c r="A7" s="1267"/>
      <c r="B7" s="777" t="s">
        <v>218</v>
      </c>
      <c r="C7" s="778" t="s">
        <v>220</v>
      </c>
      <c r="D7" s="376" t="s">
        <v>221</v>
      </c>
      <c r="E7" s="1272"/>
      <c r="F7" s="1274"/>
      <c r="I7"/>
      <c r="J7"/>
      <c r="K7"/>
      <c r="L7"/>
      <c r="M7"/>
      <c r="N7"/>
      <c r="O7"/>
      <c r="P7"/>
    </row>
    <row r="8" spans="1:20" ht="17.25" customHeight="1" thickBot="1">
      <c r="A8" s="377" t="s">
        <v>116</v>
      </c>
      <c r="B8" s="382">
        <v>1587.8520000000001</v>
      </c>
      <c r="C8" s="391">
        <v>561.73699999999997</v>
      </c>
      <c r="D8" s="380">
        <f t="shared" ref="D8:D13" si="0">(C8/B8)*100</f>
        <v>35.377163614744944</v>
      </c>
      <c r="E8" s="379">
        <v>1864.64</v>
      </c>
      <c r="F8" s="380">
        <f t="shared" ref="F8:F13" si="1">((B8-E8)/E8)*100</f>
        <v>-14.844044963102798</v>
      </c>
      <c r="H8" s="381" t="s">
        <v>117</v>
      </c>
      <c r="I8"/>
      <c r="J8"/>
      <c r="K8"/>
      <c r="L8"/>
      <c r="M8"/>
      <c r="N8"/>
      <c r="O8"/>
      <c r="P8"/>
    </row>
    <row r="9" spans="1:20" ht="18" customHeight="1" thickBot="1">
      <c r="A9" s="377" t="s">
        <v>118</v>
      </c>
      <c r="B9" s="382">
        <v>8356</v>
      </c>
      <c r="C9" s="391">
        <v>1240</v>
      </c>
      <c r="D9" s="380">
        <f t="shared" si="0"/>
        <v>14.839636189564384</v>
      </c>
      <c r="E9" s="383">
        <v>7569</v>
      </c>
      <c r="F9" s="380">
        <f t="shared" si="1"/>
        <v>10.397674725855463</v>
      </c>
      <c r="H9" s="384">
        <f>B9-E9</f>
        <v>787</v>
      </c>
      <c r="J9"/>
      <c r="K9"/>
      <c r="L9"/>
      <c r="M9"/>
      <c r="N9"/>
      <c r="O9"/>
      <c r="P9"/>
      <c r="Q9" s="357"/>
      <c r="R9" s="357"/>
      <c r="S9" s="357"/>
      <c r="T9" s="357"/>
    </row>
    <row r="10" spans="1:20" ht="15" customHeight="1" thickBot="1">
      <c r="A10" s="385" t="s">
        <v>214</v>
      </c>
      <c r="B10" s="382">
        <v>4667</v>
      </c>
      <c r="C10" s="391">
        <v>0</v>
      </c>
      <c r="D10" s="387">
        <f t="shared" si="0"/>
        <v>0</v>
      </c>
      <c r="E10" s="386">
        <v>3511</v>
      </c>
      <c r="F10" s="387">
        <f t="shared" si="1"/>
        <v>32.925092566220449</v>
      </c>
      <c r="J10"/>
      <c r="K10"/>
      <c r="L10"/>
      <c r="M10"/>
      <c r="N10"/>
      <c r="O10"/>
      <c r="P10"/>
      <c r="Q10" s="357"/>
      <c r="R10" s="357"/>
      <c r="S10" s="357"/>
      <c r="T10" s="357"/>
    </row>
    <row r="11" spans="1:20" ht="17.25" customHeight="1" thickBot="1">
      <c r="A11" s="377" t="s">
        <v>119</v>
      </c>
      <c r="B11" s="382">
        <v>48895.906999999999</v>
      </c>
      <c r="C11" s="388">
        <v>11832.913</v>
      </c>
      <c r="D11" s="380">
        <f t="shared" si="0"/>
        <v>24.200211686430116</v>
      </c>
      <c r="E11" s="388">
        <v>44512.614999999998</v>
      </c>
      <c r="F11" s="380">
        <f t="shared" si="1"/>
        <v>9.8473028376337837</v>
      </c>
      <c r="J11"/>
      <c r="K11"/>
      <c r="L11"/>
      <c r="M11"/>
      <c r="N11"/>
      <c r="O11"/>
      <c r="P11"/>
      <c r="Q11" s="357"/>
      <c r="R11" s="357"/>
      <c r="S11" s="357"/>
      <c r="T11" s="357"/>
    </row>
    <row r="12" spans="1:20" ht="15" customHeight="1" thickBot="1">
      <c r="A12" s="390" t="s">
        <v>120</v>
      </c>
      <c r="B12" s="382">
        <v>16771.651000000002</v>
      </c>
      <c r="C12" s="391">
        <v>2181.6030000000001</v>
      </c>
      <c r="D12" s="380">
        <f t="shared" si="0"/>
        <v>13.007681831681328</v>
      </c>
      <c r="E12" s="391">
        <v>17293.244999999999</v>
      </c>
      <c r="F12" s="380">
        <f t="shared" si="1"/>
        <v>-3.0161719214641169</v>
      </c>
      <c r="J12"/>
      <c r="K12"/>
      <c r="L12"/>
      <c r="M12"/>
      <c r="N12"/>
      <c r="O12"/>
      <c r="P12"/>
      <c r="Q12" s="357"/>
      <c r="R12" s="357"/>
      <c r="S12" s="357"/>
      <c r="T12" s="357"/>
    </row>
    <row r="13" spans="1:20" ht="15" customHeight="1" thickBot="1">
      <c r="A13" s="390" t="s">
        <v>121</v>
      </c>
      <c r="B13" s="382">
        <f>B11+B12</f>
        <v>65667.558000000005</v>
      </c>
      <c r="C13" s="391">
        <f>C11+C12</f>
        <v>14014.516</v>
      </c>
      <c r="D13" s="392">
        <f t="shared" si="0"/>
        <v>21.341612855468142</v>
      </c>
      <c r="E13" s="391">
        <f>E11+E12</f>
        <v>61805.86</v>
      </c>
      <c r="F13" s="392">
        <f t="shared" si="1"/>
        <v>6.2481098070636083</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65" t="s">
        <v>525</v>
      </c>
      <c r="B18" s="1265"/>
      <c r="C18" s="1265"/>
      <c r="D18" s="1265"/>
      <c r="E18" s="1265"/>
      <c r="F18" s="1265"/>
      <c r="I18"/>
      <c r="J18"/>
      <c r="K18"/>
      <c r="L18"/>
      <c r="M18"/>
      <c r="N18"/>
      <c r="O18" s="357"/>
      <c r="P18" s="357"/>
      <c r="Q18" s="357"/>
      <c r="R18" s="357"/>
      <c r="S18" s="357"/>
      <c r="T18" s="357"/>
    </row>
    <row r="19" spans="1:20" ht="16.5" customHeight="1" thickBot="1">
      <c r="A19" s="1275" t="s">
        <v>453</v>
      </c>
      <c r="B19" s="1268" t="s">
        <v>526</v>
      </c>
      <c r="C19" s="1269"/>
      <c r="D19" s="1270"/>
      <c r="E19" s="1271" t="s">
        <v>523</v>
      </c>
      <c r="F19" s="1273" t="s">
        <v>527</v>
      </c>
      <c r="I19"/>
      <c r="J19"/>
      <c r="K19"/>
      <c r="L19"/>
      <c r="M19"/>
      <c r="N19"/>
      <c r="O19" s="357"/>
      <c r="P19" s="357"/>
      <c r="Q19" s="357"/>
      <c r="R19" s="357"/>
      <c r="S19" s="357"/>
      <c r="T19" s="357"/>
    </row>
    <row r="20" spans="1:20" ht="21" customHeight="1" thickBot="1">
      <c r="A20" s="1276"/>
      <c r="B20" s="395" t="s">
        <v>218</v>
      </c>
      <c r="C20" s="395" t="s">
        <v>325</v>
      </c>
      <c r="D20" s="395" t="s">
        <v>326</v>
      </c>
      <c r="E20" s="1277"/>
      <c r="F20" s="1278"/>
      <c r="I20"/>
      <c r="J20"/>
      <c r="K20"/>
      <c r="L20"/>
      <c r="M20"/>
      <c r="N20"/>
      <c r="O20" s="357"/>
      <c r="P20" s="357"/>
      <c r="Q20" s="357"/>
      <c r="R20" s="357"/>
      <c r="S20" s="357"/>
      <c r="T20" s="357"/>
    </row>
    <row r="21" spans="1:20" ht="15" thickBot="1">
      <c r="A21" s="396" t="s">
        <v>116</v>
      </c>
      <c r="B21" s="382">
        <v>10202.849</v>
      </c>
      <c r="C21" s="397">
        <v>0</v>
      </c>
      <c r="D21" s="398">
        <f t="shared" ref="D21:D26" si="2">(C21/B21)*100</f>
        <v>0</v>
      </c>
      <c r="E21" s="391">
        <v>9164.0740000000005</v>
      </c>
      <c r="F21" s="398">
        <f t="shared" ref="F21:F26" si="3">((B21-E21)/E21)*100</f>
        <v>11.335296943259074</v>
      </c>
      <c r="H21" s="381" t="s">
        <v>123</v>
      </c>
      <c r="K21"/>
      <c r="L21"/>
      <c r="M21"/>
      <c r="N21"/>
      <c r="O21" s="357"/>
      <c r="P21" s="357"/>
      <c r="Q21" s="357"/>
      <c r="R21" s="357"/>
      <c r="S21" s="357"/>
      <c r="T21" s="357"/>
    </row>
    <row r="22" spans="1:20" ht="15" thickBot="1">
      <c r="A22" s="396" t="s">
        <v>118</v>
      </c>
      <c r="B22" s="382">
        <v>42490</v>
      </c>
      <c r="C22" s="397">
        <v>0</v>
      </c>
      <c r="D22" s="380">
        <f t="shared" si="2"/>
        <v>0</v>
      </c>
      <c r="E22" s="391">
        <v>39715</v>
      </c>
      <c r="F22" s="380">
        <f t="shared" si="3"/>
        <v>6.9872844013596875</v>
      </c>
      <c r="H22" s="384">
        <f>B22-E22</f>
        <v>2775</v>
      </c>
      <c r="K22" s="357"/>
      <c r="L22" s="357"/>
      <c r="M22" s="357"/>
      <c r="O22" s="357"/>
      <c r="P22" s="357"/>
      <c r="Q22" s="357"/>
      <c r="R22" s="357"/>
      <c r="S22" s="357"/>
      <c r="T22" s="357"/>
    </row>
    <row r="23" spans="1:20" ht="15" thickBot="1">
      <c r="A23" s="399" t="s">
        <v>214</v>
      </c>
      <c r="B23" s="382">
        <v>17774</v>
      </c>
      <c r="C23" s="400">
        <v>0</v>
      </c>
      <c r="D23" s="380">
        <f t="shared" si="2"/>
        <v>0</v>
      </c>
      <c r="E23" s="386">
        <v>13455</v>
      </c>
      <c r="F23" s="380">
        <f t="shared" si="3"/>
        <v>32.099591230026014</v>
      </c>
      <c r="N23" s="357"/>
      <c r="O23" s="357"/>
      <c r="P23" s="357"/>
      <c r="Q23" s="357"/>
      <c r="R23" s="357"/>
      <c r="S23" s="357"/>
      <c r="T23" s="357"/>
    </row>
    <row r="24" spans="1:20" ht="15" thickBot="1">
      <c r="A24" s="396" t="s">
        <v>119</v>
      </c>
      <c r="B24" s="382">
        <v>4054.2660000000001</v>
      </c>
      <c r="C24" s="401">
        <v>18.327000000000002</v>
      </c>
      <c r="D24" s="387">
        <f t="shared" si="2"/>
        <v>0.45204236722504149</v>
      </c>
      <c r="E24" s="391">
        <v>3176.453</v>
      </c>
      <c r="F24" s="387">
        <f t="shared" si="3"/>
        <v>27.635006719759431</v>
      </c>
      <c r="N24" s="357"/>
      <c r="O24" s="357"/>
      <c r="P24" s="357"/>
      <c r="Q24" s="357"/>
      <c r="R24" s="357"/>
      <c r="S24" s="357"/>
      <c r="T24" s="357"/>
    </row>
    <row r="25" spans="1:20" ht="15" thickBot="1">
      <c r="A25" s="396" t="s">
        <v>120</v>
      </c>
      <c r="B25" s="382">
        <v>891.32299999999998</v>
      </c>
      <c r="C25" s="401">
        <v>22.059000000000001</v>
      </c>
      <c r="D25" s="380">
        <f t="shared" si="2"/>
        <v>2.4748604041408111</v>
      </c>
      <c r="E25" s="391">
        <v>1167.548</v>
      </c>
      <c r="F25" s="380">
        <f t="shared" si="3"/>
        <v>-23.658556222099651</v>
      </c>
      <c r="N25" s="357"/>
      <c r="O25" s="357"/>
      <c r="P25" s="357"/>
      <c r="Q25" s="357"/>
      <c r="R25" s="357"/>
      <c r="S25" s="357"/>
      <c r="T25" s="357"/>
    </row>
    <row r="26" spans="1:20" ht="15" thickBot="1">
      <c r="A26" s="396" t="s">
        <v>121</v>
      </c>
      <c r="B26" s="382">
        <f>B24+B25</f>
        <v>4945.5889999999999</v>
      </c>
      <c r="C26" s="391">
        <f>C24+C25</f>
        <v>40.386000000000003</v>
      </c>
      <c r="D26" s="392">
        <f t="shared" si="2"/>
        <v>0.81660647498204986</v>
      </c>
      <c r="E26" s="391">
        <f>E24+E25</f>
        <v>4344.0010000000002</v>
      </c>
      <c r="F26" s="392">
        <f t="shared" si="3"/>
        <v>13.848707677553474</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4"/>
      <c r="D30" s="126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4"/>
      <c r="C41" s="126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K32" sqref="K3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510" t="s">
        <v>212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row>
    <row r="2" spans="1:27" ht="28.5" customHeight="1">
      <c r="A2" s="1279" t="s">
        <v>519</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row>
    <row r="3" spans="1:27" ht="15.75" customHeight="1">
      <c r="A3" s="1280" t="s">
        <v>520</v>
      </c>
      <c r="B3" s="1280"/>
      <c r="C3" s="1280"/>
      <c r="D3" s="1280"/>
      <c r="E3" s="1280"/>
      <c r="F3" s="1280"/>
      <c r="G3" s="1280"/>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65" t="s">
        <v>124</v>
      </c>
      <c r="B5" s="1281" t="s">
        <v>125</v>
      </c>
      <c r="C5" s="1281"/>
      <c r="D5" s="372"/>
      <c r="E5" s="372"/>
      <c r="F5" s="765" t="s">
        <v>126</v>
      </c>
      <c r="G5" s="766" t="s">
        <v>127</v>
      </c>
      <c r="H5" s="767"/>
      <c r="I5" s="372"/>
      <c r="J5" s="372"/>
      <c r="K5" s="765" t="s">
        <v>128</v>
      </c>
      <c r="L5" s="768" t="s">
        <v>129</v>
      </c>
      <c r="M5" s="372"/>
      <c r="N5" s="769"/>
      <c r="O5" s="320"/>
      <c r="P5" s="765" t="s">
        <v>130</v>
      </c>
      <c r="Q5" s="768" t="s">
        <v>131</v>
      </c>
      <c r="R5" s="372"/>
    </row>
    <row r="6" spans="1:27" ht="53.25" customHeight="1" thickBot="1">
      <c r="A6" s="939" t="s">
        <v>132</v>
      </c>
      <c r="B6" s="504" t="s">
        <v>133</v>
      </c>
      <c r="C6" s="505" t="s">
        <v>134</v>
      </c>
      <c r="D6" s="506" t="s">
        <v>135</v>
      </c>
      <c r="E6" s="507"/>
      <c r="F6" s="939" t="s">
        <v>132</v>
      </c>
      <c r="G6" s="504" t="s">
        <v>133</v>
      </c>
      <c r="H6" s="508" t="s">
        <v>134</v>
      </c>
      <c r="I6" s="506" t="s">
        <v>135</v>
      </c>
      <c r="J6" s="507"/>
      <c r="K6" s="500" t="s">
        <v>132</v>
      </c>
      <c r="L6" s="501" t="s">
        <v>133</v>
      </c>
      <c r="M6" s="502" t="s">
        <v>136</v>
      </c>
      <c r="N6" s="503" t="s">
        <v>135</v>
      </c>
      <c r="O6"/>
      <c r="P6" s="500" t="s">
        <v>132</v>
      </c>
      <c r="Q6" s="501" t="s">
        <v>461</v>
      </c>
      <c r="R6" s="502" t="s">
        <v>136</v>
      </c>
      <c r="S6" s="503" t="s">
        <v>135</v>
      </c>
    </row>
    <row r="7" spans="1:27" ht="16" thickBot="1">
      <c r="A7" s="435" t="s">
        <v>361</v>
      </c>
      <c r="B7" s="436">
        <v>1627.4</v>
      </c>
      <c r="C7" s="436">
        <v>645</v>
      </c>
      <c r="D7" s="437">
        <v>5.3839460877562706</v>
      </c>
      <c r="E7" s="507"/>
      <c r="F7" s="989" t="s">
        <v>137</v>
      </c>
      <c r="G7" s="990">
        <v>672.06200000000001</v>
      </c>
      <c r="H7" s="990">
        <v>4667</v>
      </c>
      <c r="I7" s="991">
        <v>2.4139897917766691</v>
      </c>
      <c r="J7" s="507"/>
      <c r="K7" s="432" t="s">
        <v>137</v>
      </c>
      <c r="L7" s="433">
        <v>58890.794999999998</v>
      </c>
      <c r="M7" s="433">
        <v>10459.936</v>
      </c>
      <c r="N7" s="434">
        <v>5.630129572494516</v>
      </c>
      <c r="O7" s="357"/>
      <c r="P7" s="432" t="s">
        <v>138</v>
      </c>
      <c r="Q7" s="433">
        <v>17852.671999999999</v>
      </c>
      <c r="R7" s="433">
        <v>3304.4569999999999</v>
      </c>
      <c r="S7" s="434">
        <v>5.4026038166028485</v>
      </c>
    </row>
    <row r="8" spans="1:27" ht="16" thickBot="1">
      <c r="A8" s="432" t="s">
        <v>137</v>
      </c>
      <c r="B8" s="433">
        <v>1173.0820000000001</v>
      </c>
      <c r="C8" s="433">
        <v>5601</v>
      </c>
      <c r="D8" s="434">
        <v>2.8519589132680974</v>
      </c>
      <c r="E8" s="507"/>
      <c r="F8" s="992" t="s">
        <v>222</v>
      </c>
      <c r="G8" s="993">
        <v>672.06200000000001</v>
      </c>
      <c r="H8" s="993">
        <v>4667</v>
      </c>
      <c r="I8" s="994">
        <v>2.4139897917766691</v>
      </c>
      <c r="J8" s="507"/>
      <c r="K8" s="432" t="s">
        <v>464</v>
      </c>
      <c r="L8" s="433">
        <v>44230.527999999998</v>
      </c>
      <c r="M8" s="433">
        <v>8308.6370000000006</v>
      </c>
      <c r="N8" s="434">
        <v>5.3234396929363976</v>
      </c>
      <c r="O8" s="357"/>
      <c r="P8" s="432" t="s">
        <v>140</v>
      </c>
      <c r="Q8" s="433">
        <v>10861.847</v>
      </c>
      <c r="R8" s="433">
        <v>2271.6329999999998</v>
      </c>
      <c r="S8" s="434">
        <v>4.7815148837862456</v>
      </c>
    </row>
    <row r="9" spans="1:27" ht="15.5">
      <c r="A9" s="432" t="s">
        <v>145</v>
      </c>
      <c r="B9" s="433">
        <v>769.09900000000005</v>
      </c>
      <c r="C9" s="433">
        <v>782</v>
      </c>
      <c r="D9" s="434">
        <v>3.4637078069760636</v>
      </c>
      <c r="E9" s="507"/>
      <c r="F9"/>
      <c r="G9"/>
      <c r="H9"/>
      <c r="I9"/>
      <c r="J9" s="507"/>
      <c r="K9" s="432" t="s">
        <v>140</v>
      </c>
      <c r="L9" s="433">
        <v>41821.267999999996</v>
      </c>
      <c r="M9" s="433">
        <v>7699.8869999999997</v>
      </c>
      <c r="N9" s="434">
        <v>5.4314132142458709</v>
      </c>
      <c r="O9"/>
      <c r="P9" s="432" t="s">
        <v>139</v>
      </c>
      <c r="Q9" s="433">
        <v>7877.8130000000001</v>
      </c>
      <c r="R9" s="433">
        <v>1557.1690000000001</v>
      </c>
      <c r="S9" s="434">
        <v>5.0590610267735867</v>
      </c>
    </row>
    <row r="10" spans="1:27" ht="15.5">
      <c r="A10" s="432" t="s">
        <v>150</v>
      </c>
      <c r="B10" s="433">
        <v>714.31100000000004</v>
      </c>
      <c r="C10" s="433">
        <v>378</v>
      </c>
      <c r="D10" s="434">
        <v>3.370838425928111</v>
      </c>
      <c r="E10" s="507"/>
      <c r="F10"/>
      <c r="G10"/>
      <c r="H10"/>
      <c r="I10"/>
      <c r="J10" s="507"/>
      <c r="K10" s="432" t="s">
        <v>330</v>
      </c>
      <c r="L10" s="433">
        <v>19171.672999999999</v>
      </c>
      <c r="M10" s="433">
        <v>4403.99</v>
      </c>
      <c r="N10" s="434">
        <v>4.3532508021135383</v>
      </c>
      <c r="O10"/>
      <c r="P10" s="432" t="s">
        <v>137</v>
      </c>
      <c r="Q10" s="433">
        <v>6020.152</v>
      </c>
      <c r="R10" s="433">
        <v>1145.288</v>
      </c>
      <c r="S10" s="434">
        <v>5.2564525254783074</v>
      </c>
    </row>
    <row r="11" spans="1:27" ht="15.5">
      <c r="A11" s="432" t="s">
        <v>329</v>
      </c>
      <c r="B11" s="433">
        <v>582.04</v>
      </c>
      <c r="C11" s="433">
        <v>272</v>
      </c>
      <c r="D11" s="434">
        <v>4.155054254711593</v>
      </c>
      <c r="E11" s="507"/>
      <c r="F11"/>
      <c r="G11"/>
      <c r="H11"/>
      <c r="I11"/>
      <c r="J11" s="507"/>
      <c r="K11" s="432" t="s">
        <v>139</v>
      </c>
      <c r="L11" s="433">
        <v>16889.005000000001</v>
      </c>
      <c r="M11" s="433">
        <v>2875.7080000000001</v>
      </c>
      <c r="N11" s="434">
        <v>5.872990234057144</v>
      </c>
      <c r="O11"/>
      <c r="P11" s="432" t="s">
        <v>330</v>
      </c>
      <c r="Q11" s="433">
        <v>5640.6679999999997</v>
      </c>
      <c r="R11" s="433">
        <v>1334.932</v>
      </c>
      <c r="S11" s="434">
        <v>4.225434703790155</v>
      </c>
    </row>
    <row r="12" spans="1:27" ht="15.5">
      <c r="A12" s="432" t="s">
        <v>147</v>
      </c>
      <c r="B12" s="433">
        <v>394.14499999999998</v>
      </c>
      <c r="C12" s="433">
        <v>196</v>
      </c>
      <c r="D12" s="434">
        <v>3.1657215832423051</v>
      </c>
      <c r="E12" s="507"/>
      <c r="F12"/>
      <c r="G12"/>
      <c r="H12"/>
      <c r="I12"/>
      <c r="J12" s="507"/>
      <c r="K12" s="432" t="s">
        <v>146</v>
      </c>
      <c r="L12" s="433">
        <v>12756.012000000001</v>
      </c>
      <c r="M12" s="433">
        <v>1866.2629999999999</v>
      </c>
      <c r="N12" s="434">
        <v>6.8350559379894475</v>
      </c>
      <c r="O12" s="357"/>
      <c r="P12" s="432" t="s">
        <v>144</v>
      </c>
      <c r="Q12" s="433">
        <v>5183.7730000000001</v>
      </c>
      <c r="R12" s="433">
        <v>704.16499999999996</v>
      </c>
      <c r="S12" s="434">
        <v>7.3615885481385757</v>
      </c>
    </row>
    <row r="13" spans="1:27" ht="15.5">
      <c r="A13" s="432" t="s">
        <v>268</v>
      </c>
      <c r="B13" s="433">
        <v>311.8</v>
      </c>
      <c r="C13" s="433">
        <v>133</v>
      </c>
      <c r="D13" s="434">
        <v>4.3638908327501751</v>
      </c>
      <c r="E13" s="507"/>
      <c r="F13"/>
      <c r="G13"/>
      <c r="H13"/>
      <c r="I13"/>
      <c r="J13" s="507"/>
      <c r="K13" s="432" t="s">
        <v>144</v>
      </c>
      <c r="L13" s="433">
        <v>9883.5319999999992</v>
      </c>
      <c r="M13" s="433">
        <v>1175.8810000000001</v>
      </c>
      <c r="N13" s="434">
        <v>8.4052144732332597</v>
      </c>
      <c r="O13"/>
      <c r="P13" s="432" t="s">
        <v>141</v>
      </c>
      <c r="Q13" s="433">
        <v>4637.2460000000001</v>
      </c>
      <c r="R13" s="433">
        <v>778.48199999999997</v>
      </c>
      <c r="S13" s="434">
        <v>5.9567799897749723</v>
      </c>
    </row>
    <row r="14" spans="1:27" ht="16" thickBot="1">
      <c r="A14" s="432" t="s">
        <v>140</v>
      </c>
      <c r="B14" s="433">
        <v>213.12799999999999</v>
      </c>
      <c r="C14" s="433">
        <v>110</v>
      </c>
      <c r="D14" s="434">
        <v>4.5765084818552717</v>
      </c>
      <c r="E14" s="507"/>
      <c r="F14"/>
      <c r="G14"/>
      <c r="H14"/>
      <c r="I14"/>
      <c r="J14" s="507"/>
      <c r="K14" s="432" t="s">
        <v>142</v>
      </c>
      <c r="L14" s="433">
        <v>9576.5570000000007</v>
      </c>
      <c r="M14" s="433">
        <v>1804.624</v>
      </c>
      <c r="N14" s="434">
        <v>5.3066771803987978</v>
      </c>
      <c r="O14"/>
      <c r="P14" s="432" t="s">
        <v>146</v>
      </c>
      <c r="Q14" s="433">
        <v>3893.2269999999999</v>
      </c>
      <c r="R14" s="433">
        <v>780.80700000000002</v>
      </c>
      <c r="S14" s="434">
        <v>4.9861579109818432</v>
      </c>
    </row>
    <row r="15" spans="1:27" ht="16" thickBot="1">
      <c r="A15" s="438" t="s">
        <v>222</v>
      </c>
      <c r="B15" s="439">
        <v>5997.3940000000002</v>
      </c>
      <c r="C15" s="439">
        <v>8356</v>
      </c>
      <c r="D15" s="440">
        <v>3.777048490665377</v>
      </c>
      <c r="E15" s="441"/>
      <c r="J15" s="507"/>
      <c r="K15" s="432" t="s">
        <v>147</v>
      </c>
      <c r="L15" s="433">
        <v>8843.2219999999998</v>
      </c>
      <c r="M15" s="433">
        <v>1430.645</v>
      </c>
      <c r="N15" s="434">
        <v>6.1812832673374594</v>
      </c>
      <c r="O15"/>
      <c r="P15" s="432" t="s">
        <v>147</v>
      </c>
      <c r="Q15" s="433">
        <v>2841.5160000000001</v>
      </c>
      <c r="R15" s="433">
        <v>512.78899999999999</v>
      </c>
      <c r="S15" s="434">
        <v>5.5412967126829944</v>
      </c>
    </row>
    <row r="16" spans="1:27" ht="15.5">
      <c r="A16"/>
      <c r="B16"/>
      <c r="C16"/>
      <c r="D16"/>
      <c r="E16" s="507"/>
      <c r="J16" s="507"/>
      <c r="K16" s="432" t="s">
        <v>154</v>
      </c>
      <c r="L16" s="433">
        <v>7960.0810000000001</v>
      </c>
      <c r="M16" s="433">
        <v>1570.4449999999999</v>
      </c>
      <c r="N16" s="434">
        <v>5.0686786229380845</v>
      </c>
      <c r="O16"/>
      <c r="P16" s="432" t="s">
        <v>153</v>
      </c>
      <c r="Q16" s="433">
        <v>2814.7269999999999</v>
      </c>
      <c r="R16" s="433">
        <v>687.09199999999998</v>
      </c>
      <c r="S16" s="434">
        <v>4.0965794973598877</v>
      </c>
    </row>
    <row r="17" spans="1:19" ht="15.5">
      <c r="A17"/>
      <c r="B17"/>
      <c r="C17"/>
      <c r="D17"/>
      <c r="E17" s="507"/>
      <c r="F17" s="507"/>
      <c r="G17" s="507"/>
      <c r="H17" s="509"/>
      <c r="I17" s="507"/>
      <c r="J17" s="507"/>
      <c r="K17" s="432" t="s">
        <v>138</v>
      </c>
      <c r="L17" s="433">
        <v>7932.6189999999997</v>
      </c>
      <c r="M17" s="433">
        <v>1231.614</v>
      </c>
      <c r="N17" s="434">
        <v>6.4408321113595655</v>
      </c>
      <c r="O17"/>
      <c r="P17" s="432" t="s">
        <v>371</v>
      </c>
      <c r="Q17" s="433">
        <v>1969.1690000000001</v>
      </c>
      <c r="R17" s="433">
        <v>371.82499999999999</v>
      </c>
      <c r="S17" s="434">
        <v>5.2959564311167888</v>
      </c>
    </row>
    <row r="18" spans="1:19" ht="15.5">
      <c r="A18"/>
      <c r="B18"/>
      <c r="C18"/>
      <c r="D18"/>
      <c r="E18" s="507"/>
      <c r="F18" s="507"/>
      <c r="G18" s="507"/>
      <c r="H18" s="509"/>
      <c r="I18" s="507"/>
      <c r="J18" s="507"/>
      <c r="K18" s="432" t="s">
        <v>248</v>
      </c>
      <c r="L18" s="433">
        <v>6911.8239999999996</v>
      </c>
      <c r="M18" s="433">
        <v>917.11800000000005</v>
      </c>
      <c r="N18" s="434">
        <v>7.5364609570415144</v>
      </c>
      <c r="O18"/>
      <c r="P18" s="432" t="s">
        <v>237</v>
      </c>
      <c r="Q18" s="433">
        <v>1631.5</v>
      </c>
      <c r="R18" s="433">
        <v>301.71699999999998</v>
      </c>
      <c r="S18" s="434">
        <v>5.4073850661381364</v>
      </c>
    </row>
    <row r="19" spans="1:19" ht="15.5">
      <c r="E19" s="232"/>
      <c r="F19" s="507"/>
      <c r="G19" s="507"/>
      <c r="H19" s="509"/>
      <c r="I19" s="507"/>
      <c r="J19" s="507"/>
      <c r="K19" s="432" t="s">
        <v>145</v>
      </c>
      <c r="L19" s="433">
        <v>4433.4309999999996</v>
      </c>
      <c r="M19" s="433">
        <v>927.02099999999996</v>
      </c>
      <c r="N19" s="434">
        <v>4.7824493727758055</v>
      </c>
      <c r="O19"/>
      <c r="P19" s="432" t="s">
        <v>155</v>
      </c>
      <c r="Q19" s="433">
        <v>1484.383</v>
      </c>
      <c r="R19" s="433">
        <v>365.66300000000001</v>
      </c>
      <c r="S19" s="434">
        <v>4.0594290371188775</v>
      </c>
    </row>
    <row r="20" spans="1:19" ht="15.5">
      <c r="A20" s="232" t="s">
        <v>328</v>
      </c>
      <c r="B20" s="232"/>
      <c r="C20"/>
      <c r="D20"/>
      <c r="E20" s="232"/>
      <c r="F20" s="507"/>
      <c r="G20" s="507"/>
      <c r="H20" s="509"/>
      <c r="I20" s="507"/>
      <c r="J20" s="507"/>
      <c r="K20" s="432" t="s">
        <v>152</v>
      </c>
      <c r="L20" s="433">
        <v>4102.0280000000002</v>
      </c>
      <c r="M20" s="433">
        <v>704.80799999999999</v>
      </c>
      <c r="N20" s="434">
        <v>5.8200644714588945</v>
      </c>
      <c r="O20"/>
      <c r="P20" s="432" t="s">
        <v>151</v>
      </c>
      <c r="Q20" s="433">
        <v>1466.7840000000001</v>
      </c>
      <c r="R20" s="433">
        <v>282.42200000000003</v>
      </c>
      <c r="S20" s="434">
        <v>5.1935897345107671</v>
      </c>
    </row>
    <row r="21" spans="1:19" ht="15.5">
      <c r="A21"/>
      <c r="B21"/>
      <c r="C21"/>
      <c r="D21"/>
      <c r="E21" s="232"/>
      <c r="F21" s="507"/>
      <c r="G21" s="507"/>
      <c r="H21" s="509"/>
      <c r="I21" s="507"/>
      <c r="J21" s="507"/>
      <c r="K21" s="432" t="s">
        <v>247</v>
      </c>
      <c r="L21" s="433">
        <v>3621.6640000000002</v>
      </c>
      <c r="M21" s="433">
        <v>639.75800000000004</v>
      </c>
      <c r="N21" s="434">
        <v>5.6609905620562779</v>
      </c>
      <c r="O21"/>
      <c r="P21" s="432" t="s">
        <v>247</v>
      </c>
      <c r="Q21" s="433">
        <v>1240.0740000000001</v>
      </c>
      <c r="R21" s="433">
        <v>273.053</v>
      </c>
      <c r="S21" s="434">
        <v>4.5415139185432869</v>
      </c>
    </row>
    <row r="22" spans="1:19" ht="15.5">
      <c r="A22"/>
      <c r="B22"/>
      <c r="C22"/>
      <c r="D22"/>
      <c r="E22" s="232"/>
      <c r="F22" s="507"/>
      <c r="G22" s="507"/>
      <c r="H22" s="507"/>
      <c r="I22" s="507"/>
      <c r="J22" s="507"/>
      <c r="K22" s="432" t="s">
        <v>249</v>
      </c>
      <c r="L22" s="433">
        <v>2934.4119999999998</v>
      </c>
      <c r="M22" s="433">
        <v>561.13099999999997</v>
      </c>
      <c r="N22" s="434">
        <v>5.2294597874649593</v>
      </c>
      <c r="O22"/>
      <c r="P22" s="432" t="s">
        <v>158</v>
      </c>
      <c r="Q22" s="433">
        <v>1196.126</v>
      </c>
      <c r="R22" s="433">
        <v>339.73700000000002</v>
      </c>
      <c r="S22" s="434">
        <v>3.5207410438074156</v>
      </c>
    </row>
    <row r="23" spans="1:19" ht="15.5">
      <c r="A23"/>
      <c r="B23"/>
      <c r="C23"/>
      <c r="D23"/>
      <c r="E23" s="232"/>
      <c r="F23" s="507"/>
      <c r="G23" s="507"/>
      <c r="H23" s="507"/>
      <c r="I23" s="507"/>
      <c r="J23" s="507"/>
      <c r="K23" s="432" t="s">
        <v>141</v>
      </c>
      <c r="L23" s="433">
        <v>2740.462</v>
      </c>
      <c r="M23" s="433">
        <v>471.21499999999997</v>
      </c>
      <c r="N23" s="434">
        <v>5.8157359167259113</v>
      </c>
      <c r="O23" s="320"/>
      <c r="P23" s="432" t="s">
        <v>142</v>
      </c>
      <c r="Q23" s="433">
        <v>860.95100000000002</v>
      </c>
      <c r="R23" s="433">
        <v>237.63</v>
      </c>
      <c r="S23" s="434">
        <v>3.6230736859824098</v>
      </c>
    </row>
    <row r="24" spans="1:19" ht="16" thickBot="1">
      <c r="A24"/>
      <c r="B24"/>
      <c r="C24"/>
      <c r="D24"/>
      <c r="E24" s="232"/>
      <c r="F24" s="507"/>
      <c r="G24" s="507"/>
      <c r="H24" s="507"/>
      <c r="I24" s="507"/>
      <c r="J24" s="507"/>
      <c r="K24" s="449" t="s">
        <v>151</v>
      </c>
      <c r="L24" s="450">
        <v>2369.9670000000001</v>
      </c>
      <c r="M24" s="450">
        <v>336.88099999999997</v>
      </c>
      <c r="N24" s="451">
        <v>7.035027205452371</v>
      </c>
      <c r="O24"/>
      <c r="P24" s="432" t="s">
        <v>248</v>
      </c>
      <c r="Q24" s="433">
        <v>804.726</v>
      </c>
      <c r="R24" s="433">
        <v>147.643</v>
      </c>
      <c r="S24" s="434">
        <v>5.4504852922251645</v>
      </c>
    </row>
    <row r="25" spans="1:19" ht="16" thickBot="1">
      <c r="A25"/>
      <c r="B25"/>
      <c r="C25"/>
      <c r="D25"/>
      <c r="E25" s="232"/>
      <c r="F25" s="507"/>
      <c r="G25" s="507"/>
      <c r="H25" s="507"/>
      <c r="I25" s="507"/>
      <c r="J25" s="507"/>
      <c r="K25" s="438" t="s">
        <v>222</v>
      </c>
      <c r="L25" s="439">
        <v>272519.40500000003</v>
      </c>
      <c r="M25" s="439">
        <v>48895.906999999999</v>
      </c>
      <c r="N25" s="440">
        <v>5.5734604739001981</v>
      </c>
      <c r="O25"/>
      <c r="P25" s="432" t="s">
        <v>150</v>
      </c>
      <c r="Q25" s="433">
        <v>784.01400000000001</v>
      </c>
      <c r="R25" s="433">
        <v>159.346</v>
      </c>
      <c r="S25" s="434">
        <v>4.9201988126466931</v>
      </c>
    </row>
    <row r="26" spans="1:19" ht="15.5">
      <c r="A26"/>
      <c r="B26"/>
      <c r="C26"/>
      <c r="D26"/>
      <c r="E26" s="232"/>
      <c r="F26" s="507"/>
      <c r="G26" s="507"/>
      <c r="H26" s="507"/>
      <c r="I26" s="507"/>
      <c r="J26" s="507"/>
      <c r="K26"/>
      <c r="L26"/>
      <c r="M26"/>
      <c r="N26"/>
      <c r="O26"/>
      <c r="P26" s="432" t="s">
        <v>157</v>
      </c>
      <c r="Q26" s="433">
        <v>667.87800000000004</v>
      </c>
      <c r="R26" s="433">
        <v>228.36099999999999</v>
      </c>
      <c r="S26" s="434">
        <v>2.9246587639745845</v>
      </c>
    </row>
    <row r="27" spans="1:19" ht="15.5">
      <c r="A27"/>
      <c r="B27"/>
      <c r="C27"/>
      <c r="D27"/>
      <c r="E27" s="232"/>
      <c r="F27" s="507"/>
      <c r="G27" s="507"/>
      <c r="H27" s="507"/>
      <c r="I27" s="507"/>
      <c r="J27" s="507"/>
      <c r="K27"/>
      <c r="L27"/>
      <c r="M27"/>
      <c r="N27"/>
      <c r="O27"/>
      <c r="P27" s="432" t="s">
        <v>156</v>
      </c>
      <c r="Q27" s="433">
        <v>655.51499999999999</v>
      </c>
      <c r="R27" s="433">
        <v>161.93799999999999</v>
      </c>
      <c r="S27" s="434">
        <v>4.0479380997665775</v>
      </c>
    </row>
    <row r="28" spans="1:19" ht="15.5">
      <c r="A28"/>
      <c r="B28"/>
      <c r="C28"/>
      <c r="D28"/>
      <c r="E28" s="232"/>
      <c r="F28" s="507"/>
      <c r="G28" s="507"/>
      <c r="H28" s="507"/>
      <c r="I28" s="507"/>
      <c r="J28" s="507"/>
      <c r="K28"/>
      <c r="L28"/>
      <c r="M28"/>
      <c r="N28"/>
      <c r="O28" s="357"/>
      <c r="P28" s="432" t="s">
        <v>464</v>
      </c>
      <c r="Q28" s="433">
        <v>558.11699999999996</v>
      </c>
      <c r="R28" s="433">
        <v>58.923000000000002</v>
      </c>
      <c r="S28" s="434">
        <v>9.4719718955246677</v>
      </c>
    </row>
    <row r="29" spans="1:19" ht="15.5">
      <c r="A29"/>
      <c r="B29"/>
      <c r="C29"/>
      <c r="D29"/>
      <c r="E29"/>
      <c r="F29"/>
      <c r="G29"/>
      <c r="H29"/>
      <c r="I29"/>
      <c r="J29" s="507"/>
      <c r="K29"/>
      <c r="L29"/>
      <c r="M29"/>
      <c r="N29"/>
      <c r="O29"/>
      <c r="P29" s="432" t="s">
        <v>152</v>
      </c>
      <c r="Q29" s="433">
        <v>538.64099999999996</v>
      </c>
      <c r="R29" s="433">
        <v>105.67700000000001</v>
      </c>
      <c r="S29" s="434">
        <v>5.0970504461708783</v>
      </c>
    </row>
    <row r="30" spans="1:19" ht="15.5">
      <c r="A30"/>
      <c r="B30"/>
      <c r="C30"/>
      <c r="D30"/>
      <c r="E30"/>
      <c r="F30"/>
      <c r="G30"/>
      <c r="H30"/>
      <c r="I30"/>
      <c r="J30" s="320"/>
      <c r="K30"/>
      <c r="L30"/>
      <c r="M30"/>
      <c r="N30"/>
      <c r="O30" s="320"/>
      <c r="P30" s="432" t="s">
        <v>154</v>
      </c>
      <c r="Q30" s="433">
        <v>485.03</v>
      </c>
      <c r="R30" s="433">
        <v>103.61199999999999</v>
      </c>
      <c r="S30" s="434">
        <v>4.6812145311353897</v>
      </c>
    </row>
    <row r="31" spans="1:19" ht="15.5">
      <c r="A31"/>
      <c r="B31"/>
      <c r="C31"/>
      <c r="D31"/>
      <c r="E31"/>
      <c r="F31"/>
      <c r="G31"/>
      <c r="H31"/>
      <c r="I31"/>
      <c r="J31" s="320"/>
      <c r="O31"/>
      <c r="P31" s="432" t="s">
        <v>149</v>
      </c>
      <c r="Q31" s="433">
        <v>475.74400000000003</v>
      </c>
      <c r="R31" s="433">
        <v>52.201999999999998</v>
      </c>
      <c r="S31" s="434">
        <v>9.1135205547680176</v>
      </c>
    </row>
    <row r="32" spans="1:19" ht="15.5">
      <c r="A32"/>
      <c r="B32"/>
      <c r="C32"/>
      <c r="D32"/>
      <c r="E32"/>
      <c r="F32"/>
      <c r="G32"/>
      <c r="H32"/>
      <c r="I32"/>
      <c r="J32" s="320"/>
      <c r="K32"/>
      <c r="L32"/>
      <c r="M32"/>
      <c r="N32"/>
      <c r="O32"/>
      <c r="P32" s="432" t="s">
        <v>369</v>
      </c>
      <c r="Q32" s="433">
        <v>371.995</v>
      </c>
      <c r="R32" s="433">
        <v>78.608000000000004</v>
      </c>
      <c r="S32" s="434">
        <v>4.7322791573376755</v>
      </c>
    </row>
    <row r="33" spans="1:19" ht="16" thickBot="1">
      <c r="A33"/>
      <c r="B33"/>
      <c r="C33"/>
      <c r="D33"/>
      <c r="E33"/>
      <c r="F33"/>
      <c r="G33"/>
      <c r="H33"/>
      <c r="I33"/>
      <c r="J33" s="357"/>
      <c r="K33"/>
      <c r="L33"/>
      <c r="M33"/>
      <c r="N33"/>
      <c r="O33"/>
      <c r="P33" s="432" t="s">
        <v>148</v>
      </c>
      <c r="Q33" s="433">
        <v>357.34500000000003</v>
      </c>
      <c r="R33" s="433">
        <v>76.382000000000005</v>
      </c>
      <c r="S33" s="434">
        <v>4.67839281506114</v>
      </c>
    </row>
    <row r="34" spans="1:19" ht="16" thickBot="1">
      <c r="A34"/>
      <c r="B34"/>
      <c r="C34"/>
      <c r="D34"/>
      <c r="E34"/>
      <c r="F34"/>
      <c r="G34"/>
      <c r="H34"/>
      <c r="I34"/>
      <c r="J34"/>
      <c r="K34"/>
      <c r="L34"/>
      <c r="M34"/>
      <c r="N34"/>
      <c r="O34"/>
      <c r="P34" s="438" t="s">
        <v>222</v>
      </c>
      <c r="Q34" s="439">
        <v>84456.076000000001</v>
      </c>
      <c r="R34" s="439">
        <v>16771.651000000002</v>
      </c>
      <c r="S34" s="440">
        <v>5.03564473169636</v>
      </c>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509"/>
      <c r="N83" s="448"/>
      <c r="O83"/>
      <c r="P83"/>
      <c r="Q83" s="357"/>
      <c r="R83" s="357"/>
    </row>
    <row r="84" spans="1:18" ht="15.5">
      <c r="A84"/>
      <c r="B84"/>
      <c r="C84"/>
      <c r="D84"/>
      <c r="E84"/>
      <c r="F84"/>
      <c r="G84"/>
      <c r="H84"/>
      <c r="I84"/>
      <c r="J84"/>
      <c r="K84"/>
      <c r="L84"/>
      <c r="M84" s="509"/>
      <c r="N84" s="448"/>
      <c r="O84"/>
      <c r="P84"/>
      <c r="Q84" s="357"/>
      <c r="R84" s="357"/>
    </row>
    <row r="85" spans="1:18" ht="15.5">
      <c r="A85"/>
      <c r="B85"/>
      <c r="C85"/>
      <c r="D85"/>
      <c r="E85"/>
      <c r="F85"/>
      <c r="G85"/>
      <c r="H85"/>
      <c r="I85"/>
      <c r="J85"/>
      <c r="K85"/>
      <c r="L85"/>
      <c r="M85" s="509"/>
      <c r="N85" s="448"/>
      <c r="O85"/>
      <c r="P85"/>
      <c r="Q85" s="357"/>
      <c r="R85" s="357"/>
    </row>
    <row r="86" spans="1:18" ht="15.5">
      <c r="A86"/>
      <c r="B86"/>
      <c r="C86"/>
      <c r="D86"/>
      <c r="E86"/>
      <c r="F86"/>
      <c r="G86"/>
      <c r="H86"/>
      <c r="I86"/>
      <c r="J86"/>
      <c r="K86"/>
      <c r="L86"/>
      <c r="M86" s="509"/>
      <c r="N86" s="448"/>
      <c r="O86"/>
      <c r="P86"/>
      <c r="Q86" s="357"/>
      <c r="R86" s="357"/>
    </row>
    <row r="87" spans="1:18" ht="15.5">
      <c r="A87"/>
      <c r="B87"/>
      <c r="C87"/>
      <c r="D87"/>
      <c r="E87"/>
      <c r="F87"/>
      <c r="G87"/>
      <c r="H87"/>
      <c r="I87"/>
      <c r="J87"/>
      <c r="K87"/>
      <c r="L87"/>
      <c r="M87" s="509"/>
      <c r="N87" s="448"/>
      <c r="O87"/>
      <c r="P87"/>
      <c r="Q87" s="357"/>
      <c r="R87" s="357"/>
    </row>
    <row r="88" spans="1:18" ht="15.5">
      <c r="A88"/>
      <c r="B88"/>
      <c r="C88"/>
      <c r="D88"/>
      <c r="E88"/>
      <c r="F88"/>
      <c r="G88"/>
      <c r="H88"/>
      <c r="I88"/>
      <c r="J88"/>
      <c r="K88"/>
      <c r="L88"/>
      <c r="M88" s="509"/>
      <c r="N88" s="448"/>
      <c r="O88"/>
      <c r="P88"/>
      <c r="Q88" s="357"/>
      <c r="R88" s="357"/>
    </row>
    <row r="89" spans="1:18" ht="15.5">
      <c r="A89"/>
      <c r="B89"/>
      <c r="C89"/>
      <c r="D89"/>
      <c r="E89"/>
      <c r="F89"/>
      <c r="G89"/>
      <c r="H89"/>
      <c r="I89"/>
      <c r="J89"/>
      <c r="K89"/>
      <c r="L89"/>
      <c r="M89" s="509"/>
      <c r="N89" s="448"/>
      <c r="O89"/>
      <c r="P89"/>
      <c r="Q89" s="357"/>
      <c r="R89" s="357"/>
    </row>
    <row r="90" spans="1:18" ht="15.5">
      <c r="A90"/>
      <c r="B90"/>
      <c r="C90"/>
      <c r="D90"/>
      <c r="E90"/>
      <c r="F90"/>
      <c r="G90"/>
      <c r="H90"/>
      <c r="I90"/>
      <c r="J90"/>
      <c r="K90"/>
      <c r="L90"/>
      <c r="M90" s="509"/>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45">
    <sortCondition descending="1" ref="Q7:Q45"/>
  </sortState>
  <mergeCells count="3">
    <mergeCell ref="A2:AA2"/>
    <mergeCell ref="A3:G3"/>
    <mergeCell ref="B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30"/>
  <sheetViews>
    <sheetView showGridLines="0" zoomScaleNormal="100" workbookViewId="0">
      <selection activeCell="H25" sqref="H25"/>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6.7265625" style="373" customWidth="1"/>
    <col min="7" max="7" width="11.26953125" style="373" customWidth="1"/>
    <col min="8" max="8" width="10.453125" style="373" customWidth="1"/>
    <col min="9" max="9" width="8.726562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279" t="s">
        <v>516</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row>
    <row r="3" spans="1:27" ht="18" customHeight="1">
      <c r="A3" s="1280" t="s">
        <v>513</v>
      </c>
      <c r="B3" s="1280"/>
      <c r="C3" s="1280"/>
      <c r="D3" s="1280"/>
      <c r="E3" s="1280"/>
      <c r="F3" s="1280"/>
      <c r="G3" s="1280"/>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7240.5209999999997</v>
      </c>
      <c r="C8" s="433">
        <v>8210</v>
      </c>
      <c r="D8" s="434">
        <v>2.8736183117278453</v>
      </c>
      <c r="E8" s="447"/>
      <c r="F8" s="432" t="s">
        <v>137</v>
      </c>
      <c r="G8" s="433">
        <v>921.82100000000003</v>
      </c>
      <c r="H8" s="433">
        <v>4142</v>
      </c>
      <c r="I8" s="434">
        <v>3.4235730176002854</v>
      </c>
      <c r="K8" s="435" t="s">
        <v>140</v>
      </c>
      <c r="L8" s="436">
        <v>4163.7290000000003</v>
      </c>
      <c r="M8" s="436">
        <v>1056.6130000000001</v>
      </c>
      <c r="N8" s="437">
        <v>3.9406376790745523</v>
      </c>
      <c r="P8" s="435" t="s">
        <v>330</v>
      </c>
      <c r="Q8" s="436">
        <v>1374.097</v>
      </c>
      <c r="R8" s="436">
        <v>254.76499999999999</v>
      </c>
      <c r="S8" s="437">
        <v>5.3935862461484119</v>
      </c>
    </row>
    <row r="9" spans="1:27" ht="15.5">
      <c r="A9" s="432" t="s">
        <v>142</v>
      </c>
      <c r="B9" s="433">
        <v>5473.0829999999996</v>
      </c>
      <c r="C9" s="433">
        <v>4255</v>
      </c>
      <c r="D9" s="434">
        <v>2.8430595698437662</v>
      </c>
      <c r="E9" s="448"/>
      <c r="F9" s="432" t="s">
        <v>156</v>
      </c>
      <c r="G9" s="433">
        <v>646.34199999999998</v>
      </c>
      <c r="H9" s="433">
        <v>3864</v>
      </c>
      <c r="I9" s="434">
        <v>2.7313533751975592</v>
      </c>
      <c r="K9" s="432" t="s">
        <v>157</v>
      </c>
      <c r="L9" s="433">
        <v>2174.4450000000002</v>
      </c>
      <c r="M9" s="433">
        <v>279.46499999999997</v>
      </c>
      <c r="N9" s="434">
        <v>7.7807417744619194</v>
      </c>
      <c r="P9" s="432" t="s">
        <v>154</v>
      </c>
      <c r="Q9" s="433">
        <v>706.96799999999996</v>
      </c>
      <c r="R9" s="433">
        <v>146.125</v>
      </c>
      <c r="S9" s="434">
        <v>4.8381043627031648</v>
      </c>
    </row>
    <row r="10" spans="1:27" ht="15.5">
      <c r="A10" s="432" t="s">
        <v>159</v>
      </c>
      <c r="B10" s="433">
        <v>3898.0169999999998</v>
      </c>
      <c r="C10" s="433">
        <v>6557</v>
      </c>
      <c r="D10" s="434">
        <v>2.4052034356373326</v>
      </c>
      <c r="E10" s="447"/>
      <c r="F10" s="432" t="s">
        <v>155</v>
      </c>
      <c r="G10" s="433">
        <v>626.44000000000005</v>
      </c>
      <c r="H10" s="433">
        <v>3123</v>
      </c>
      <c r="I10" s="434">
        <v>2.8041934877391514</v>
      </c>
      <c r="K10" s="432" t="s">
        <v>159</v>
      </c>
      <c r="L10" s="433">
        <v>1945.6289999999999</v>
      </c>
      <c r="M10" s="433">
        <v>535.822</v>
      </c>
      <c r="N10" s="434">
        <v>3.6311107046743132</v>
      </c>
      <c r="P10" s="432" t="s">
        <v>139</v>
      </c>
      <c r="Q10" s="433">
        <v>568.49900000000002</v>
      </c>
      <c r="R10" s="433">
        <v>101.215</v>
      </c>
      <c r="S10" s="434">
        <v>5.6167465296645753</v>
      </c>
    </row>
    <row r="11" spans="1:27" ht="15.5">
      <c r="A11" s="432" t="s">
        <v>155</v>
      </c>
      <c r="B11" s="433">
        <v>2949.3420000000001</v>
      </c>
      <c r="C11" s="433">
        <v>5760</v>
      </c>
      <c r="D11" s="434">
        <v>2.5346678113889554</v>
      </c>
      <c r="E11" s="448"/>
      <c r="F11" s="432" t="s">
        <v>152</v>
      </c>
      <c r="G11" s="433">
        <v>376.363</v>
      </c>
      <c r="H11" s="433">
        <v>1401</v>
      </c>
      <c r="I11" s="434">
        <v>3.4753818309416959</v>
      </c>
      <c r="K11" s="432" t="s">
        <v>155</v>
      </c>
      <c r="L11" s="433">
        <v>1903.5319999999999</v>
      </c>
      <c r="M11" s="433">
        <v>440.47199999999998</v>
      </c>
      <c r="N11" s="434">
        <v>4.3215732214533498</v>
      </c>
      <c r="P11" s="432" t="s">
        <v>140</v>
      </c>
      <c r="Q11" s="433">
        <v>485.24400000000003</v>
      </c>
      <c r="R11" s="433">
        <v>129.19999999999999</v>
      </c>
      <c r="S11" s="434">
        <v>3.7557585139318892</v>
      </c>
    </row>
    <row r="12" spans="1:27" ht="15.5">
      <c r="A12" s="432" t="s">
        <v>156</v>
      </c>
      <c r="B12" s="433">
        <v>2535.835</v>
      </c>
      <c r="C12" s="433">
        <v>5846</v>
      </c>
      <c r="D12" s="434">
        <v>2.8882243667645797</v>
      </c>
      <c r="E12" s="448"/>
      <c r="F12" s="449" t="s">
        <v>154</v>
      </c>
      <c r="G12" s="450">
        <v>295.87200000000001</v>
      </c>
      <c r="H12" s="450">
        <v>1271</v>
      </c>
      <c r="I12" s="451">
        <v>3.6113660775314913</v>
      </c>
      <c r="K12" s="432" t="s">
        <v>247</v>
      </c>
      <c r="L12" s="433">
        <v>1599.702</v>
      </c>
      <c r="M12" s="433">
        <v>467.32</v>
      </c>
      <c r="N12" s="434">
        <v>3.4231404604981597</v>
      </c>
      <c r="P12" s="432" t="s">
        <v>137</v>
      </c>
      <c r="Q12" s="433">
        <v>362.226</v>
      </c>
      <c r="R12" s="433">
        <v>107.893</v>
      </c>
      <c r="S12" s="434">
        <v>3.3572706292345194</v>
      </c>
    </row>
    <row r="13" spans="1:27" ht="15.5">
      <c r="A13" s="432" t="s">
        <v>150</v>
      </c>
      <c r="B13" s="433">
        <v>2005.8409999999999</v>
      </c>
      <c r="C13" s="433">
        <v>1620</v>
      </c>
      <c r="D13" s="434">
        <v>2.1642862306604185</v>
      </c>
      <c r="E13" s="448"/>
      <c r="F13" s="432" t="s">
        <v>247</v>
      </c>
      <c r="G13" s="433">
        <v>183.929</v>
      </c>
      <c r="H13" s="433">
        <v>557</v>
      </c>
      <c r="I13" s="434">
        <v>4.7116581704536724</v>
      </c>
      <c r="K13" s="432" t="s">
        <v>151</v>
      </c>
      <c r="L13" s="433">
        <v>1328.51</v>
      </c>
      <c r="M13" s="433">
        <v>394.73599999999999</v>
      </c>
      <c r="N13" s="434">
        <v>3.3655658465404725</v>
      </c>
      <c r="P13" s="432" t="s">
        <v>157</v>
      </c>
      <c r="Q13" s="433">
        <v>346.791</v>
      </c>
      <c r="R13" s="433">
        <v>57.152000000000001</v>
      </c>
      <c r="S13" s="434">
        <v>6.0678716405375139</v>
      </c>
    </row>
    <row r="14" spans="1:27" ht="16" thickBot="1">
      <c r="A14" s="432" t="s">
        <v>137</v>
      </c>
      <c r="B14" s="433">
        <v>921.82100000000003</v>
      </c>
      <c r="C14" s="433">
        <v>4142</v>
      </c>
      <c r="D14" s="434">
        <v>3.4235730176002854</v>
      </c>
      <c r="E14" s="448"/>
      <c r="F14" s="432" t="s">
        <v>139</v>
      </c>
      <c r="G14" s="433">
        <v>159.30500000000001</v>
      </c>
      <c r="H14" s="433">
        <v>436</v>
      </c>
      <c r="I14" s="434">
        <v>4.9985880138060876</v>
      </c>
      <c r="K14" s="432" t="s">
        <v>142</v>
      </c>
      <c r="L14" s="433">
        <v>1293.749</v>
      </c>
      <c r="M14" s="433">
        <v>240.821</v>
      </c>
      <c r="N14" s="434">
        <v>5.3722432844311756</v>
      </c>
      <c r="P14" s="449" t="s">
        <v>142</v>
      </c>
      <c r="Q14" s="450">
        <v>161.54400000000001</v>
      </c>
      <c r="R14" s="450">
        <v>26.042000000000002</v>
      </c>
      <c r="S14" s="451">
        <v>6.2032101989094537</v>
      </c>
    </row>
    <row r="15" spans="1:27" ht="16" thickBot="1">
      <c r="A15" s="432" t="s">
        <v>140</v>
      </c>
      <c r="B15" s="433">
        <v>823.67700000000002</v>
      </c>
      <c r="C15" s="433">
        <v>1303</v>
      </c>
      <c r="D15" s="434">
        <v>5.9953052326639344</v>
      </c>
      <c r="E15" s="448"/>
      <c r="F15" s="438" t="s">
        <v>222</v>
      </c>
      <c r="G15" s="439">
        <v>3531.2530000000002</v>
      </c>
      <c r="H15" s="439">
        <v>17774</v>
      </c>
      <c r="I15" s="440">
        <v>2.9904382274433292</v>
      </c>
      <c r="K15" s="432" t="s">
        <v>330</v>
      </c>
      <c r="L15" s="433">
        <v>1054.6179999999999</v>
      </c>
      <c r="M15" s="433">
        <v>138.15100000000001</v>
      </c>
      <c r="N15" s="434">
        <v>7.6338064871046889</v>
      </c>
      <c r="P15" s="438" t="s">
        <v>222</v>
      </c>
      <c r="Q15" s="439">
        <v>4249</v>
      </c>
      <c r="R15" s="439">
        <v>891.32299999999998</v>
      </c>
      <c r="S15" s="440">
        <v>4.7670709720269757</v>
      </c>
      <c r="U15" s="357"/>
      <c r="V15" s="357"/>
      <c r="W15" s="357"/>
      <c r="X15" s="357"/>
    </row>
    <row r="16" spans="1:27" ht="15.5">
      <c r="A16" s="432" t="s">
        <v>151</v>
      </c>
      <c r="B16" s="433">
        <v>680.74</v>
      </c>
      <c r="C16" s="433">
        <v>357</v>
      </c>
      <c r="D16" s="434">
        <v>3.8126869266183507</v>
      </c>
      <c r="E16" s="448"/>
      <c r="K16" s="432" t="s">
        <v>154</v>
      </c>
      <c r="L16" s="433">
        <v>540.79999999999995</v>
      </c>
      <c r="M16" s="433">
        <v>97.343999999999994</v>
      </c>
      <c r="N16" s="434">
        <v>5.5555555555555554</v>
      </c>
      <c r="P16"/>
      <c r="Q16"/>
      <c r="R16"/>
      <c r="S16"/>
      <c r="U16" s="357"/>
      <c r="V16" s="357"/>
      <c r="W16" s="357"/>
      <c r="X16" s="357"/>
    </row>
    <row r="17" spans="1:24" ht="16" thickBot="1">
      <c r="A17" s="432" t="s">
        <v>138</v>
      </c>
      <c r="B17" s="433">
        <v>661.75699999999995</v>
      </c>
      <c r="C17" s="433">
        <v>1156</v>
      </c>
      <c r="D17" s="434">
        <v>2.1733434486744962</v>
      </c>
      <c r="E17" s="447"/>
      <c r="F17" s="357"/>
      <c r="G17" s="357"/>
      <c r="H17" s="357"/>
      <c r="K17" s="432" t="s">
        <v>145</v>
      </c>
      <c r="L17" s="433">
        <v>510.24099999999999</v>
      </c>
      <c r="M17" s="433">
        <v>155.56399999999999</v>
      </c>
      <c r="N17" s="434">
        <v>3.2799426602555863</v>
      </c>
      <c r="P17"/>
      <c r="Q17"/>
      <c r="R17"/>
      <c r="S17"/>
      <c r="U17" s="357"/>
      <c r="V17" s="357"/>
      <c r="W17" s="357"/>
      <c r="X17" s="357"/>
    </row>
    <row r="18" spans="1:24" ht="16" thickBot="1">
      <c r="A18" s="438" t="s">
        <v>222</v>
      </c>
      <c r="B18" s="439">
        <v>28129.178</v>
      </c>
      <c r="C18" s="439">
        <v>42490</v>
      </c>
      <c r="D18" s="440">
        <v>2.7569924831779828</v>
      </c>
      <c r="E18" s="452"/>
      <c r="F18" s="357"/>
      <c r="G18" s="357"/>
      <c r="H18" s="357"/>
      <c r="K18" s="432" t="s">
        <v>152</v>
      </c>
      <c r="L18" s="433">
        <v>335.64499999999998</v>
      </c>
      <c r="M18" s="433">
        <v>92.741</v>
      </c>
      <c r="N18" s="434">
        <v>3.6191652020142113</v>
      </c>
      <c r="P18"/>
      <c r="Q18"/>
      <c r="R18"/>
      <c r="S18"/>
      <c r="U18" s="357"/>
      <c r="V18" s="357"/>
      <c r="W18" s="357"/>
      <c r="X18" s="357"/>
    </row>
    <row r="19" spans="1:24" ht="15.5">
      <c r="A19"/>
      <c r="B19"/>
      <c r="C19"/>
      <c r="D19"/>
      <c r="E19" s="453"/>
      <c r="F19" s="357"/>
      <c r="G19" s="357"/>
      <c r="H19" s="357"/>
      <c r="I19" s="357"/>
      <c r="K19" s="432" t="s">
        <v>454</v>
      </c>
      <c r="L19" s="433">
        <v>253.196</v>
      </c>
      <c r="M19" s="433">
        <v>7.1319999999999997</v>
      </c>
      <c r="N19" s="434">
        <v>35.501402131239487</v>
      </c>
      <c r="P19"/>
      <c r="Q19"/>
      <c r="R19"/>
      <c r="S19"/>
      <c r="U19" s="357"/>
      <c r="V19" s="357"/>
      <c r="W19" s="357"/>
      <c r="X19" s="357"/>
    </row>
    <row r="20" spans="1:24" ht="15" customHeight="1">
      <c r="A20"/>
      <c r="B20"/>
      <c r="C20"/>
      <c r="D20"/>
      <c r="E20" s="453"/>
      <c r="F20" s="357"/>
      <c r="G20" s="357"/>
      <c r="H20" s="357"/>
      <c r="I20" s="357"/>
      <c r="K20" s="432" t="s">
        <v>139</v>
      </c>
      <c r="L20" s="433">
        <v>180.89699999999999</v>
      </c>
      <c r="M20" s="433">
        <v>43.195999999999998</v>
      </c>
      <c r="N20" s="434">
        <v>4.1878183165107883</v>
      </c>
      <c r="P20"/>
      <c r="Q20"/>
      <c r="R20"/>
      <c r="S20"/>
      <c r="U20" s="357"/>
      <c r="V20" s="357"/>
      <c r="W20" s="357"/>
      <c r="X20" s="357"/>
    </row>
    <row r="21" spans="1:24" ht="15.5">
      <c r="A21"/>
      <c r="B21"/>
      <c r="C21"/>
      <c r="D21"/>
      <c r="F21" s="357"/>
      <c r="G21" s="357"/>
      <c r="H21" s="357"/>
      <c r="I21" s="357"/>
      <c r="K21" s="432" t="s">
        <v>158</v>
      </c>
      <c r="L21" s="433">
        <v>142.75899999999999</v>
      </c>
      <c r="M21" s="433">
        <v>44.622</v>
      </c>
      <c r="N21" s="434">
        <v>3.1992963112366093</v>
      </c>
      <c r="P21"/>
      <c r="Q21"/>
      <c r="R21"/>
      <c r="S21"/>
    </row>
    <row r="22" spans="1:24" ht="16" thickBot="1">
      <c r="A22"/>
      <c r="B22"/>
      <c r="C22"/>
      <c r="D22"/>
      <c r="E22" s="357"/>
      <c r="F22"/>
      <c r="G22"/>
      <c r="H22" s="357"/>
      <c r="I22" s="357"/>
      <c r="J22" s="357"/>
      <c r="K22" s="432" t="s">
        <v>137</v>
      </c>
      <c r="L22" s="433">
        <v>140.03399999999999</v>
      </c>
      <c r="M22" s="433">
        <v>38.045000000000002</v>
      </c>
      <c r="N22" s="434">
        <v>3.6807464844263369</v>
      </c>
      <c r="P22"/>
      <c r="Q22"/>
      <c r="R22"/>
      <c r="S22"/>
    </row>
    <row r="23" spans="1:24" ht="16" thickBot="1">
      <c r="E23" s="357"/>
      <c r="F23"/>
      <c r="G23"/>
      <c r="H23"/>
      <c r="I23"/>
      <c r="J23" s="357"/>
      <c r="K23" s="438" t="s">
        <v>222</v>
      </c>
      <c r="L23" s="439">
        <v>17921.916000000001</v>
      </c>
      <c r="M23" s="439">
        <v>4054.2660000000001</v>
      </c>
      <c r="N23" s="440">
        <v>4.4205081758325679</v>
      </c>
      <c r="P23"/>
      <c r="Q23"/>
      <c r="R23"/>
      <c r="S23"/>
    </row>
    <row r="24" spans="1:24">
      <c r="A24"/>
      <c r="B24"/>
      <c r="C24"/>
      <c r="D24"/>
      <c r="E24" s="357"/>
      <c r="F24"/>
      <c r="G24"/>
      <c r="H24"/>
      <c r="I24"/>
      <c r="J24" s="357"/>
      <c r="K24"/>
      <c r="L24"/>
      <c r="M24"/>
      <c r="N24"/>
      <c r="O24"/>
      <c r="T24"/>
    </row>
    <row r="25" spans="1:24">
      <c r="A25"/>
      <c r="B25"/>
      <c r="C25"/>
      <c r="D25"/>
      <c r="E25"/>
      <c r="H25"/>
      <c r="I25"/>
      <c r="J25" s="357"/>
      <c r="K25"/>
      <c r="L25"/>
      <c r="M25"/>
      <c r="N25"/>
      <c r="O25"/>
      <c r="P25"/>
      <c r="Q25"/>
      <c r="R25"/>
      <c r="S25"/>
      <c r="T25"/>
    </row>
    <row r="26" spans="1:24">
      <c r="E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P31"/>
      <c r="Q31"/>
      <c r="R31"/>
      <c r="S31"/>
    </row>
    <row r="32" spans="1:24">
      <c r="A32"/>
      <c r="B32"/>
      <c r="C32"/>
      <c r="D32"/>
      <c r="E32"/>
      <c r="F32"/>
      <c r="G32"/>
      <c r="H32"/>
      <c r="I32"/>
      <c r="J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c r="B151"/>
      <c r="C151"/>
      <c r="D151"/>
      <c r="E151"/>
      <c r="F151" s="357"/>
      <c r="G151" s="357"/>
      <c r="H151" s="357"/>
      <c r="I151" s="357"/>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row>
    <row r="229" spans="1:8">
      <c r="A229" s="357"/>
      <c r="B229" s="357"/>
      <c r="C229" s="357"/>
      <c r="D229" s="357"/>
      <c r="E229" s="357"/>
    </row>
    <row r="230" spans="1:8">
      <c r="A230" s="357"/>
      <c r="B230" s="357"/>
      <c r="C230" s="357"/>
      <c r="D230" s="357"/>
      <c r="E230" s="357"/>
    </row>
  </sheetData>
  <sortState xmlns:xlrd2="http://schemas.microsoft.com/office/spreadsheetml/2017/richdata2" ref="P8:S23">
    <sortCondition descending="1" ref="Q8:Q23"/>
  </sortState>
  <mergeCells count="2">
    <mergeCell ref="A2:AA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265" t="s">
        <v>487</v>
      </c>
      <c r="B5" s="1265"/>
      <c r="C5" s="1265"/>
      <c r="D5" s="1265"/>
      <c r="E5" s="1265"/>
      <c r="F5" s="1265"/>
      <c r="H5" s="375" t="s">
        <v>230</v>
      </c>
      <c r="K5"/>
      <c r="L5"/>
      <c r="M5"/>
      <c r="N5"/>
      <c r="O5"/>
      <c r="P5"/>
    </row>
    <row r="6" spans="1:20" ht="15.75" customHeight="1" thickBot="1">
      <c r="A6" s="1266" t="s">
        <v>115</v>
      </c>
      <c r="B6" s="1268" t="s">
        <v>486</v>
      </c>
      <c r="C6" s="1269"/>
      <c r="D6" s="1270"/>
      <c r="E6" s="1271" t="s">
        <v>488</v>
      </c>
      <c r="F6" s="1273" t="s">
        <v>489</v>
      </c>
      <c r="K6"/>
      <c r="L6"/>
      <c r="M6"/>
      <c r="N6"/>
      <c r="O6"/>
      <c r="P6"/>
    </row>
    <row r="7" spans="1:20" ht="21" customHeight="1" thickBot="1">
      <c r="A7" s="1267"/>
      <c r="B7" s="777" t="s">
        <v>218</v>
      </c>
      <c r="C7" s="778" t="s">
        <v>220</v>
      </c>
      <c r="D7" s="376" t="s">
        <v>221</v>
      </c>
      <c r="E7" s="1272"/>
      <c r="F7" s="1274"/>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65" t="s">
        <v>490</v>
      </c>
      <c r="B18" s="1265"/>
      <c r="C18" s="1265"/>
      <c r="D18" s="1265"/>
      <c r="E18" s="1265"/>
      <c r="F18" s="1265"/>
      <c r="I18"/>
      <c r="J18"/>
      <c r="K18"/>
      <c r="L18"/>
      <c r="M18"/>
      <c r="N18"/>
      <c r="O18" s="357"/>
      <c r="P18" s="357"/>
      <c r="Q18" s="357"/>
      <c r="R18" s="357"/>
      <c r="S18" s="357"/>
      <c r="T18" s="357"/>
    </row>
    <row r="19" spans="1:20" ht="16.5" customHeight="1" thickBot="1">
      <c r="A19" s="1275" t="s">
        <v>453</v>
      </c>
      <c r="B19" s="1268" t="s">
        <v>491</v>
      </c>
      <c r="C19" s="1269"/>
      <c r="D19" s="1270"/>
      <c r="E19" s="1271" t="s">
        <v>488</v>
      </c>
      <c r="F19" s="1273" t="s">
        <v>492</v>
      </c>
      <c r="I19"/>
      <c r="J19"/>
      <c r="K19"/>
      <c r="L19"/>
      <c r="M19"/>
      <c r="N19"/>
      <c r="O19" s="357"/>
      <c r="P19" s="357"/>
      <c r="Q19" s="357"/>
      <c r="R19" s="357"/>
      <c r="S19" s="357"/>
      <c r="T19" s="357"/>
    </row>
    <row r="20" spans="1:20" ht="21" customHeight="1" thickBot="1">
      <c r="A20" s="1276"/>
      <c r="B20" s="395" t="s">
        <v>218</v>
      </c>
      <c r="C20" s="395" t="s">
        <v>325</v>
      </c>
      <c r="D20" s="395" t="s">
        <v>326</v>
      </c>
      <c r="E20" s="1277"/>
      <c r="F20" s="1278"/>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4"/>
      <c r="D30" s="126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4"/>
      <c r="C41" s="126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510" t="s">
        <v>212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row>
    <row r="2" spans="1:27" ht="28.5" customHeight="1">
      <c r="A2" s="1279" t="s">
        <v>485</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row>
    <row r="3" spans="1:27" ht="15.75" customHeight="1">
      <c r="A3" s="1280" t="s">
        <v>483</v>
      </c>
      <c r="B3" s="1280"/>
      <c r="C3" s="1280"/>
      <c r="D3" s="1280"/>
      <c r="E3" s="1280"/>
      <c r="F3" s="1280"/>
      <c r="G3" s="1280"/>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65" t="s">
        <v>124</v>
      </c>
      <c r="B5" s="1281" t="s">
        <v>125</v>
      </c>
      <c r="C5" s="1281"/>
      <c r="D5" s="372"/>
      <c r="E5" s="372"/>
      <c r="F5" s="765" t="s">
        <v>126</v>
      </c>
      <c r="G5" s="766" t="s">
        <v>127</v>
      </c>
      <c r="H5" s="767"/>
      <c r="I5" s="372"/>
      <c r="J5" s="372"/>
      <c r="K5" s="765" t="s">
        <v>128</v>
      </c>
      <c r="L5" s="768" t="s">
        <v>129</v>
      </c>
      <c r="M5" s="372"/>
      <c r="N5" s="769"/>
      <c r="O5" s="320"/>
      <c r="P5" s="765" t="s">
        <v>130</v>
      </c>
      <c r="Q5" s="768" t="s">
        <v>131</v>
      </c>
      <c r="R5" s="372"/>
    </row>
    <row r="6" spans="1:27" ht="53.25" customHeight="1" thickBot="1">
      <c r="A6" s="939" t="s">
        <v>132</v>
      </c>
      <c r="B6" s="504" t="s">
        <v>133</v>
      </c>
      <c r="C6" s="505" t="s">
        <v>134</v>
      </c>
      <c r="D6" s="506" t="s">
        <v>135</v>
      </c>
      <c r="E6" s="507"/>
      <c r="F6" s="939" t="s">
        <v>132</v>
      </c>
      <c r="G6" s="504" t="s">
        <v>133</v>
      </c>
      <c r="H6" s="508" t="s">
        <v>134</v>
      </c>
      <c r="I6" s="506" t="s">
        <v>135</v>
      </c>
      <c r="J6" s="507"/>
      <c r="K6" s="500" t="s">
        <v>132</v>
      </c>
      <c r="L6" s="501" t="s">
        <v>133</v>
      </c>
      <c r="M6" s="502" t="s">
        <v>136</v>
      </c>
      <c r="N6" s="503" t="s">
        <v>135</v>
      </c>
      <c r="O6"/>
      <c r="P6" s="500" t="s">
        <v>132</v>
      </c>
      <c r="Q6" s="501" t="s">
        <v>461</v>
      </c>
      <c r="R6" s="502" t="s">
        <v>136</v>
      </c>
      <c r="S6" s="503" t="s">
        <v>135</v>
      </c>
    </row>
    <row r="7" spans="1:27" ht="15.5">
      <c r="A7" s="435" t="s">
        <v>329</v>
      </c>
      <c r="B7" s="436">
        <v>18175.168000000001</v>
      </c>
      <c r="C7" s="436">
        <v>8027</v>
      </c>
      <c r="D7" s="437">
        <v>4.6605922679758089</v>
      </c>
      <c r="E7" s="507"/>
      <c r="F7" s="435" t="s">
        <v>137</v>
      </c>
      <c r="G7" s="436">
        <v>4385.3180000000002</v>
      </c>
      <c r="H7" s="436">
        <v>25170</v>
      </c>
      <c r="I7" s="437">
        <v>2.9135421718765571</v>
      </c>
      <c r="J7" s="507"/>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507"/>
      <c r="F8" s="432" t="s">
        <v>139</v>
      </c>
      <c r="G8" s="433">
        <v>141.66900000000001</v>
      </c>
      <c r="H8" s="433">
        <v>386</v>
      </c>
      <c r="I8" s="434">
        <v>5.0371200000000007</v>
      </c>
      <c r="J8" s="507"/>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507"/>
      <c r="F9" s="449" t="s">
        <v>158</v>
      </c>
      <c r="G9" s="450">
        <v>73.305000000000007</v>
      </c>
      <c r="H9" s="450">
        <v>564</v>
      </c>
      <c r="I9" s="451">
        <v>1.919984284965951</v>
      </c>
      <c r="J9" s="507"/>
      <c r="K9" s="432" t="s">
        <v>464</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507"/>
      <c r="F10" s="438" t="s">
        <v>222</v>
      </c>
      <c r="G10" s="439">
        <v>4604.8760000000002</v>
      </c>
      <c r="H10" s="439">
        <v>26190</v>
      </c>
      <c r="I10" s="440">
        <v>2.9260437615766115</v>
      </c>
      <c r="J10" s="507"/>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507"/>
      <c r="F11"/>
      <c r="G11"/>
      <c r="H11"/>
      <c r="I11"/>
      <c r="J11" s="507"/>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507"/>
      <c r="F12"/>
      <c r="G12"/>
      <c r="H12"/>
      <c r="I12"/>
      <c r="J12" s="507"/>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456</v>
      </c>
      <c r="B13" s="433">
        <v>2195.9</v>
      </c>
      <c r="C13" s="433">
        <v>730</v>
      </c>
      <c r="D13" s="434">
        <v>5.9822377203258235</v>
      </c>
      <c r="E13" s="507"/>
      <c r="F13"/>
      <c r="G13"/>
      <c r="H13"/>
      <c r="I13"/>
      <c r="J13" s="507"/>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507"/>
      <c r="F14"/>
      <c r="G14"/>
      <c r="H14"/>
      <c r="I14"/>
      <c r="J14" s="507"/>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507"/>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507"/>
      <c r="J16" s="507"/>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455</v>
      </c>
      <c r="B17" s="433">
        <v>932.96</v>
      </c>
      <c r="C17" s="433">
        <v>350</v>
      </c>
      <c r="D17" s="434">
        <v>4.7994979088107748</v>
      </c>
      <c r="E17" s="507"/>
      <c r="F17" s="507"/>
      <c r="G17" s="507"/>
      <c r="H17" s="509"/>
      <c r="I17" s="507"/>
      <c r="J17" s="507"/>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507"/>
      <c r="F18" s="507"/>
      <c r="G18" s="507"/>
      <c r="H18" s="509"/>
      <c r="I18" s="507"/>
      <c r="J18" s="507"/>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507"/>
      <c r="G19" s="507"/>
      <c r="H19" s="509"/>
      <c r="I19" s="507"/>
      <c r="J19" s="507"/>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507"/>
      <c r="G20" s="507"/>
      <c r="H20" s="509"/>
      <c r="I20" s="507"/>
      <c r="J20" s="507"/>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507"/>
      <c r="G21" s="507"/>
      <c r="H21" s="509"/>
      <c r="I21" s="507"/>
      <c r="J21" s="507"/>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507"/>
      <c r="G22" s="507"/>
      <c r="H22" s="507"/>
      <c r="I22" s="507"/>
      <c r="J22" s="507"/>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507"/>
      <c r="G23" s="507"/>
      <c r="H23" s="507"/>
      <c r="I23" s="507"/>
      <c r="J23" s="507"/>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507"/>
      <c r="G24" s="507"/>
      <c r="H24" s="507"/>
      <c r="I24" s="507"/>
      <c r="J24" s="507"/>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507"/>
      <c r="G25" s="507"/>
      <c r="H25" s="507"/>
      <c r="I25" s="507"/>
      <c r="J25" s="507"/>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507"/>
      <c r="G26" s="507"/>
      <c r="H26" s="507"/>
      <c r="I26" s="507"/>
      <c r="J26" s="507"/>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507"/>
      <c r="G27" s="507"/>
      <c r="H27" s="507"/>
      <c r="I27" s="507"/>
      <c r="J27" s="507"/>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507"/>
      <c r="G28" s="507"/>
      <c r="H28" s="507"/>
      <c r="I28" s="507"/>
      <c r="J28" s="507"/>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507"/>
      <c r="G29" s="507"/>
      <c r="H29" s="507"/>
      <c r="I29" s="507"/>
      <c r="J29" s="507"/>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509"/>
      <c r="N83" s="448"/>
      <c r="O83"/>
      <c r="P83"/>
      <c r="Q83" s="357"/>
      <c r="R83" s="357"/>
    </row>
    <row r="84" spans="1:18" ht="15.5">
      <c r="A84"/>
      <c r="B84"/>
      <c r="C84"/>
      <c r="D84"/>
      <c r="E84"/>
      <c r="F84"/>
      <c r="G84"/>
      <c r="H84"/>
      <c r="I84"/>
      <c r="J84"/>
      <c r="K84"/>
      <c r="L84"/>
      <c r="M84" s="509"/>
      <c r="N84" s="448"/>
      <c r="O84"/>
      <c r="P84"/>
      <c r="Q84" s="357"/>
      <c r="R84" s="357"/>
    </row>
    <row r="85" spans="1:18" ht="15.5">
      <c r="A85"/>
      <c r="B85"/>
      <c r="C85"/>
      <c r="D85"/>
      <c r="E85"/>
      <c r="F85"/>
      <c r="G85"/>
      <c r="H85"/>
      <c r="I85"/>
      <c r="J85"/>
      <c r="K85"/>
      <c r="L85"/>
      <c r="M85" s="509"/>
      <c r="N85" s="448"/>
      <c r="O85"/>
      <c r="P85"/>
      <c r="Q85" s="357"/>
      <c r="R85" s="357"/>
    </row>
    <row r="86" spans="1:18" ht="15.5">
      <c r="A86"/>
      <c r="B86"/>
      <c r="C86"/>
      <c r="D86"/>
      <c r="E86"/>
      <c r="F86"/>
      <c r="G86"/>
      <c r="H86"/>
      <c r="I86"/>
      <c r="J86"/>
      <c r="K86"/>
      <c r="L86"/>
      <c r="M86" s="509"/>
      <c r="N86" s="448"/>
      <c r="O86"/>
      <c r="P86"/>
      <c r="Q86" s="357"/>
      <c r="R86" s="357"/>
    </row>
    <row r="87" spans="1:18" ht="15.5">
      <c r="A87"/>
      <c r="B87"/>
      <c r="C87"/>
      <c r="D87"/>
      <c r="E87"/>
      <c r="F87"/>
      <c r="G87"/>
      <c r="H87"/>
      <c r="I87"/>
      <c r="J87"/>
      <c r="K87"/>
      <c r="L87"/>
      <c r="M87" s="509"/>
      <c r="N87" s="448"/>
      <c r="O87"/>
      <c r="P87"/>
      <c r="Q87" s="357"/>
      <c r="R87" s="357"/>
    </row>
    <row r="88" spans="1:18" ht="15.5">
      <c r="A88"/>
      <c r="B88"/>
      <c r="C88"/>
      <c r="D88"/>
      <c r="E88"/>
      <c r="F88"/>
      <c r="G88"/>
      <c r="H88"/>
      <c r="I88"/>
      <c r="J88"/>
      <c r="K88"/>
      <c r="L88"/>
      <c r="M88" s="509"/>
      <c r="N88" s="448"/>
      <c r="O88"/>
      <c r="P88"/>
      <c r="Q88" s="357"/>
      <c r="R88" s="357"/>
    </row>
    <row r="89" spans="1:18" ht="15.5">
      <c r="A89"/>
      <c r="B89"/>
      <c r="C89"/>
      <c r="D89"/>
      <c r="E89"/>
      <c r="F89"/>
      <c r="G89"/>
      <c r="H89"/>
      <c r="I89"/>
      <c r="J89"/>
      <c r="K89"/>
      <c r="L89"/>
      <c r="M89" s="509"/>
      <c r="N89" s="448"/>
      <c r="O89"/>
      <c r="P89"/>
      <c r="Q89" s="357"/>
      <c r="R89" s="357"/>
    </row>
    <row r="90" spans="1:18" ht="15.5">
      <c r="A90"/>
      <c r="B90"/>
      <c r="C90"/>
      <c r="D90"/>
      <c r="E90"/>
      <c r="F90"/>
      <c r="G90"/>
      <c r="H90"/>
      <c r="I90"/>
      <c r="J90"/>
      <c r="K90"/>
      <c r="L90"/>
      <c r="M90" s="509"/>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32" sqref="A32"/>
    </sheetView>
  </sheetViews>
  <sheetFormatPr defaultColWidth="9.1796875" defaultRowHeight="13"/>
  <cols>
    <col min="1" max="1" width="156.453125" style="960" customWidth="1"/>
    <col min="2" max="16384" width="9.1796875" style="960"/>
  </cols>
  <sheetData>
    <row r="1" spans="1:1" ht="21">
      <c r="A1" s="959" t="s">
        <v>493</v>
      </c>
    </row>
    <row r="2" spans="1:1" ht="15.5">
      <c r="A2" s="961" t="s">
        <v>507</v>
      </c>
    </row>
    <row r="3" spans="1:1" ht="15.5">
      <c r="A3" s="962" t="s">
        <v>494</v>
      </c>
    </row>
    <row r="4" spans="1:1" ht="15.5">
      <c r="A4" s="963" t="s">
        <v>496</v>
      </c>
    </row>
    <row r="5" spans="1:1" ht="15.5">
      <c r="A5" s="964" t="s">
        <v>497</v>
      </c>
    </row>
    <row r="6" spans="1:1" ht="46.5">
      <c r="A6" s="964" t="s">
        <v>498</v>
      </c>
    </row>
    <row r="7" spans="1:1" ht="46.5">
      <c r="A7" s="965" t="s">
        <v>499</v>
      </c>
    </row>
    <row r="8" spans="1:1" ht="15.5">
      <c r="A8" s="964" t="s">
        <v>500</v>
      </c>
    </row>
    <row r="9" spans="1:1" ht="15.5">
      <c r="A9" s="966" t="s">
        <v>501</v>
      </c>
    </row>
    <row r="10" spans="1:1" ht="15.5">
      <c r="A10" s="967" t="s">
        <v>502</v>
      </c>
    </row>
    <row r="11" spans="1:1" ht="15.5">
      <c r="A11" s="968" t="s">
        <v>495</v>
      </c>
    </row>
    <row r="12" spans="1:1" ht="15.5">
      <c r="A12" s="969" t="s">
        <v>503</v>
      </c>
    </row>
    <row r="13" spans="1:1" ht="15.5">
      <c r="A13" s="969" t="s">
        <v>504</v>
      </c>
    </row>
    <row r="14" spans="1:1" ht="15.5">
      <c r="A14" s="969" t="s">
        <v>505</v>
      </c>
    </row>
    <row r="15" spans="1:1" ht="15.5">
      <c r="A15" s="969" t="s">
        <v>506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279" t="s">
        <v>482</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row>
    <row r="3" spans="1:27" ht="18" customHeight="1">
      <c r="A3" s="1280" t="s">
        <v>483</v>
      </c>
      <c r="B3" s="1280"/>
      <c r="C3" s="1280"/>
      <c r="D3" s="1280"/>
      <c r="E3" s="1280"/>
      <c r="F3" s="1280"/>
      <c r="G3" s="1280"/>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454</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265" t="s">
        <v>469</v>
      </c>
      <c r="B5" s="1265"/>
      <c r="C5" s="1265"/>
      <c r="D5" s="1265"/>
      <c r="E5" s="1265"/>
      <c r="F5" s="1265"/>
      <c r="H5" s="375" t="s">
        <v>230</v>
      </c>
      <c r="K5"/>
      <c r="L5"/>
      <c r="M5"/>
      <c r="N5"/>
      <c r="O5"/>
      <c r="P5"/>
    </row>
    <row r="6" spans="1:20" ht="15.75" customHeight="1" thickBot="1">
      <c r="A6" s="1266" t="s">
        <v>115</v>
      </c>
      <c r="B6" s="1268" t="s">
        <v>471</v>
      </c>
      <c r="C6" s="1269"/>
      <c r="D6" s="1270"/>
      <c r="E6" s="1271" t="s">
        <v>457</v>
      </c>
      <c r="F6" s="1273" t="s">
        <v>459</v>
      </c>
      <c r="K6"/>
      <c r="L6"/>
      <c r="M6"/>
      <c r="N6"/>
      <c r="O6"/>
      <c r="P6"/>
    </row>
    <row r="7" spans="1:20" ht="21" customHeight="1" thickBot="1">
      <c r="A7" s="1267"/>
      <c r="B7" s="376" t="s">
        <v>218</v>
      </c>
      <c r="C7" s="376" t="s">
        <v>220</v>
      </c>
      <c r="D7" s="376" t="s">
        <v>221</v>
      </c>
      <c r="E7" s="1272"/>
      <c r="F7" s="1274"/>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65" t="s">
        <v>470</v>
      </c>
      <c r="B18" s="1265"/>
      <c r="C18" s="1265"/>
      <c r="D18" s="1265"/>
      <c r="E18" s="1265"/>
      <c r="F18" s="1265"/>
      <c r="K18"/>
      <c r="L18"/>
      <c r="M18"/>
      <c r="N18"/>
      <c r="O18" s="357"/>
      <c r="P18" s="357"/>
      <c r="Q18" s="357"/>
      <c r="R18" s="357"/>
      <c r="S18" s="357"/>
      <c r="T18" s="357"/>
    </row>
    <row r="19" spans="1:20" ht="16.5" customHeight="1" thickBot="1">
      <c r="A19" s="1275" t="s">
        <v>453</v>
      </c>
      <c r="B19" s="1268" t="s">
        <v>471</v>
      </c>
      <c r="C19" s="1269"/>
      <c r="D19" s="1270"/>
      <c r="E19" s="1271" t="s">
        <v>457</v>
      </c>
      <c r="F19" s="1273" t="s">
        <v>458</v>
      </c>
      <c r="K19"/>
      <c r="L19"/>
      <c r="M19"/>
      <c r="N19"/>
      <c r="O19" s="357"/>
      <c r="P19" s="357"/>
      <c r="Q19" s="357"/>
      <c r="R19" s="357"/>
      <c r="S19" s="357"/>
      <c r="T19" s="357"/>
    </row>
    <row r="20" spans="1:20" ht="21" customHeight="1" thickBot="1">
      <c r="A20" s="1276"/>
      <c r="B20" s="395" t="s">
        <v>218</v>
      </c>
      <c r="C20" s="395" t="s">
        <v>325</v>
      </c>
      <c r="D20" s="395" t="s">
        <v>326</v>
      </c>
      <c r="E20" s="1277"/>
      <c r="F20" s="1278"/>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64"/>
      <c r="D30" s="126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64"/>
      <c r="C41" s="126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279" t="s">
        <v>468</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row>
    <row r="3" spans="1:24" ht="15.75" customHeight="1">
      <c r="A3" s="1282" t="s">
        <v>467</v>
      </c>
      <c r="B3" s="1282"/>
      <c r="C3" s="1282"/>
      <c r="D3" s="1282"/>
      <c r="E3" s="1282"/>
      <c r="F3" s="1282"/>
      <c r="P3" s="405"/>
    </row>
    <row r="4" spans="1:24" ht="4.5" customHeight="1">
      <c r="A4" s="415"/>
      <c r="B4" s="415"/>
      <c r="C4" s="416"/>
      <c r="D4" s="416"/>
    </row>
    <row r="5" spans="1:24" ht="15" thickBot="1">
      <c r="A5" s="417" t="s">
        <v>124</v>
      </c>
      <c r="B5" s="1283" t="s">
        <v>125</v>
      </c>
      <c r="C5" s="1283"/>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79">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279" t="s">
        <v>466</v>
      </c>
      <c r="B2" s="1279"/>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row>
    <row r="3" spans="1:27" ht="18" customHeight="1">
      <c r="A3" s="1280" t="s">
        <v>467</v>
      </c>
      <c r="B3" s="1280"/>
      <c r="C3" s="1280"/>
      <c r="D3" s="1280"/>
      <c r="E3" s="1280"/>
      <c r="F3" s="1280"/>
      <c r="G3" s="1280"/>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84" t="s">
        <v>410</v>
      </c>
      <c r="B5" s="1284"/>
      <c r="C5" s="1284"/>
      <c r="D5" s="1284"/>
      <c r="E5" s="1284"/>
      <c r="F5" s="1284"/>
      <c r="H5" s="61" t="s">
        <v>230</v>
      </c>
    </row>
    <row r="6" spans="1:20" ht="15.75" customHeight="1" thickBot="1">
      <c r="A6" s="1285" t="s">
        <v>115</v>
      </c>
      <c r="B6" s="1287" t="s">
        <v>411</v>
      </c>
      <c r="C6" s="1288"/>
      <c r="D6" s="1289"/>
      <c r="E6" s="1290" t="s">
        <v>412</v>
      </c>
      <c r="F6" s="1292" t="s">
        <v>413</v>
      </c>
    </row>
    <row r="7" spans="1:20" ht="21" customHeight="1" thickBot="1">
      <c r="A7" s="1286"/>
      <c r="B7" s="238" t="s">
        <v>218</v>
      </c>
      <c r="C7" s="238" t="s">
        <v>220</v>
      </c>
      <c r="D7" s="238" t="s">
        <v>221</v>
      </c>
      <c r="E7" s="1291"/>
      <c r="F7" s="1293"/>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84" t="s">
        <v>416</v>
      </c>
      <c r="B18" s="1284"/>
      <c r="C18" s="1284"/>
      <c r="D18" s="1284"/>
      <c r="E18" s="1284"/>
      <c r="F18" s="1284"/>
      <c r="K18"/>
      <c r="L18"/>
      <c r="M18"/>
      <c r="O18"/>
      <c r="P18"/>
      <c r="Q18"/>
      <c r="R18"/>
      <c r="S18"/>
      <c r="T18"/>
    </row>
    <row r="19" spans="1:20" ht="16.5" customHeight="1" thickBot="1">
      <c r="A19" s="1295" t="s">
        <v>122</v>
      </c>
      <c r="B19" s="1287" t="s">
        <v>411</v>
      </c>
      <c r="C19" s="1288"/>
      <c r="D19" s="1289"/>
      <c r="E19" s="1290" t="s">
        <v>412</v>
      </c>
      <c r="F19" s="1292" t="s">
        <v>413</v>
      </c>
      <c r="K19"/>
      <c r="L19"/>
      <c r="M19"/>
      <c r="O19"/>
      <c r="P19"/>
      <c r="Q19"/>
      <c r="R19"/>
      <c r="S19"/>
      <c r="T19"/>
    </row>
    <row r="20" spans="1:20" ht="21" customHeight="1" thickBot="1">
      <c r="A20" s="1296"/>
      <c r="B20" s="94" t="s">
        <v>218</v>
      </c>
      <c r="C20" s="94" t="s">
        <v>325</v>
      </c>
      <c r="D20" s="94" t="s">
        <v>326</v>
      </c>
      <c r="E20" s="1297"/>
      <c r="F20" s="1298"/>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94"/>
      <c r="D30" s="1294"/>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94"/>
      <c r="C41" s="1294"/>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99" t="s">
        <v>414</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row>
    <row r="3" spans="1:24" ht="15.75" customHeight="1">
      <c r="A3" s="1300" t="s">
        <v>415</v>
      </c>
      <c r="B3" s="1300"/>
      <c r="C3" s="1300"/>
      <c r="D3" s="1300"/>
      <c r="E3" s="1300"/>
      <c r="F3" s="1300"/>
      <c r="P3" s="36"/>
    </row>
    <row r="4" spans="1:24" ht="4.5" customHeight="1">
      <c r="A4" s="37"/>
      <c r="B4" s="37"/>
      <c r="C4" s="35"/>
      <c r="D4" s="35"/>
    </row>
    <row r="5" spans="1:24" ht="14.5" thickBot="1">
      <c r="A5" s="38" t="s">
        <v>124</v>
      </c>
      <c r="B5" s="1301" t="s">
        <v>125</v>
      </c>
      <c r="C5" s="1301"/>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99" t="s">
        <v>417</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c r="Y2" s="1299"/>
      <c r="Z2" s="1299"/>
      <c r="AA2" s="1299"/>
    </row>
    <row r="3" spans="1:27" ht="18" customHeight="1">
      <c r="A3" s="1302" t="s">
        <v>415</v>
      </c>
      <c r="B3" s="1302"/>
      <c r="C3" s="1302"/>
      <c r="D3" s="1302"/>
      <c r="E3" s="1302"/>
      <c r="F3" s="1302"/>
      <c r="G3" s="1302"/>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84" t="s">
        <v>420</v>
      </c>
      <c r="B5" s="1284"/>
      <c r="C5" s="1284"/>
      <c r="D5" s="1284"/>
      <c r="E5" s="1284"/>
      <c r="F5" s="1284"/>
      <c r="H5" s="61" t="s">
        <v>230</v>
      </c>
    </row>
    <row r="6" spans="1:20" ht="15.75" customHeight="1" thickBot="1">
      <c r="A6" s="1285" t="s">
        <v>115</v>
      </c>
      <c r="B6" s="1287" t="s">
        <v>422</v>
      </c>
      <c r="C6" s="1288"/>
      <c r="D6" s="1289"/>
      <c r="E6" s="1290" t="s">
        <v>365</v>
      </c>
      <c r="F6" s="1292" t="s">
        <v>366</v>
      </c>
    </row>
    <row r="7" spans="1:20" ht="21" customHeight="1" thickBot="1">
      <c r="A7" s="1304"/>
      <c r="B7" s="145" t="s">
        <v>218</v>
      </c>
      <c r="C7" s="145" t="s">
        <v>220</v>
      </c>
      <c r="D7" s="145" t="s">
        <v>221</v>
      </c>
      <c r="E7" s="1297"/>
      <c r="F7" s="1298"/>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84" t="s">
        <v>421</v>
      </c>
      <c r="B18" s="1284"/>
      <c r="C18" s="1284"/>
      <c r="D18" s="1284"/>
      <c r="E18" s="1284"/>
      <c r="F18" s="1284"/>
      <c r="K18"/>
      <c r="L18"/>
      <c r="M18"/>
      <c r="N18"/>
      <c r="O18"/>
      <c r="P18"/>
      <c r="Q18"/>
      <c r="R18"/>
      <c r="S18"/>
      <c r="T18"/>
    </row>
    <row r="19" spans="1:20" ht="16.5" customHeight="1" thickBot="1">
      <c r="A19" s="1295" t="s">
        <v>122</v>
      </c>
      <c r="B19" s="1287" t="s">
        <v>422</v>
      </c>
      <c r="C19" s="1288"/>
      <c r="D19" s="1289"/>
      <c r="E19" s="1290" t="s">
        <v>365</v>
      </c>
      <c r="F19" s="1292" t="s">
        <v>366</v>
      </c>
      <c r="I19"/>
      <c r="J19"/>
      <c r="K19"/>
      <c r="L19"/>
      <c r="M19"/>
      <c r="N19"/>
      <c r="O19"/>
      <c r="P19"/>
      <c r="Q19"/>
      <c r="R19"/>
      <c r="S19"/>
      <c r="T19"/>
    </row>
    <row r="20" spans="1:20" ht="21" customHeight="1" thickBot="1">
      <c r="A20" s="1296"/>
      <c r="B20" s="94" t="s">
        <v>218</v>
      </c>
      <c r="C20" s="94" t="s">
        <v>325</v>
      </c>
      <c r="D20" s="94" t="s">
        <v>326</v>
      </c>
      <c r="E20" s="1297"/>
      <c r="F20" s="1298"/>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03"/>
      <c r="B27" s="1303"/>
      <c r="C27" s="1303"/>
      <c r="D27" s="1303"/>
      <c r="E27" s="1303"/>
      <c r="F27" s="130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94"/>
      <c r="D32" s="1294"/>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94"/>
      <c r="C43" s="1294"/>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99" t="s">
        <v>418</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row>
    <row r="3" spans="1:24" ht="15.75" customHeight="1">
      <c r="A3" s="1300" t="s">
        <v>419</v>
      </c>
      <c r="B3" s="1300"/>
      <c r="C3" s="1300"/>
      <c r="D3" s="1300"/>
      <c r="E3" s="1300"/>
      <c r="F3" s="1300"/>
      <c r="P3" s="36"/>
    </row>
    <row r="4" spans="1:24" ht="4.5" customHeight="1">
      <c r="A4" s="37"/>
      <c r="B4" s="37"/>
      <c r="C4" s="35"/>
      <c r="D4" s="35"/>
    </row>
    <row r="5" spans="1:24" ht="14.5" thickBot="1">
      <c r="A5" s="38" t="s">
        <v>124</v>
      </c>
      <c r="B5" s="1301" t="s">
        <v>125</v>
      </c>
      <c r="C5" s="1301"/>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99" t="s">
        <v>423</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c r="Y2" s="1299"/>
      <c r="Z2" s="1299"/>
      <c r="AA2" s="1299"/>
    </row>
    <row r="3" spans="1:27" ht="18" customHeight="1">
      <c r="A3" s="1305" t="s">
        <v>424</v>
      </c>
      <c r="B3" s="1305"/>
      <c r="C3" s="1305"/>
      <c r="D3" s="1305"/>
      <c r="E3" s="1305"/>
      <c r="F3" s="1305"/>
      <c r="G3" s="1305"/>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90" zoomScaleNormal="90" workbookViewId="0">
      <selection activeCell="N8" sqref="N8"/>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84" t="s">
        <v>64</v>
      </c>
      <c r="B1" s="1184"/>
      <c r="C1" s="1184"/>
      <c r="D1" s="1184"/>
      <c r="E1" s="1184"/>
      <c r="F1" s="1184"/>
      <c r="G1" s="1184"/>
      <c r="H1" s="1184"/>
      <c r="I1" s="1184"/>
      <c r="J1" s="1184"/>
      <c r="K1" s="1184"/>
      <c r="L1" s="1184"/>
      <c r="M1" s="257"/>
    </row>
    <row r="2" spans="1:15" ht="31.5" customHeight="1" thickBot="1">
      <c r="A2" s="1183" t="s">
        <v>538</v>
      </c>
      <c r="B2" s="1183"/>
      <c r="C2" s="1183"/>
      <c r="D2" s="1183"/>
      <c r="E2" s="1183"/>
      <c r="F2" s="1183"/>
      <c r="G2" s="1183"/>
      <c r="H2" s="1183"/>
      <c r="I2" s="1183"/>
      <c r="J2" s="1183"/>
      <c r="K2"/>
      <c r="L2"/>
      <c r="M2" s="257"/>
    </row>
    <row r="3" spans="1:15" ht="16" thickBot="1">
      <c r="A3" s="321"/>
      <c r="B3" s="322"/>
      <c r="C3" s="322"/>
      <c r="D3" s="322"/>
      <c r="E3" s="323" t="s">
        <v>4</v>
      </c>
      <c r="F3" s="324"/>
      <c r="G3" s="322"/>
      <c r="H3" s="322"/>
      <c r="I3" s="322"/>
      <c r="J3" s="322"/>
      <c r="K3" s="322"/>
      <c r="L3" s="325"/>
    </row>
    <row r="4" spans="1:15" ht="39" customHeight="1" thickBot="1">
      <c r="A4" s="258"/>
      <c r="B4" s="1190" t="s">
        <v>475</v>
      </c>
      <c r="C4" s="1191"/>
      <c r="D4" s="1191"/>
      <c r="E4" s="1191"/>
      <c r="F4" s="1191"/>
      <c r="G4" s="1192"/>
      <c r="H4" s="1186" t="s">
        <v>51</v>
      </c>
      <c r="I4" s="1187"/>
      <c r="J4" s="1193" t="s">
        <v>435</v>
      </c>
      <c r="K4" s="1188" t="s">
        <v>52</v>
      </c>
      <c r="L4" s="1189"/>
    </row>
    <row r="5" spans="1:15" ht="31">
      <c r="A5" s="259" t="s">
        <v>53</v>
      </c>
      <c r="B5" s="260" t="s">
        <v>54</v>
      </c>
      <c r="C5" s="261" t="s">
        <v>61</v>
      </c>
      <c r="D5" s="261" t="s">
        <v>62</v>
      </c>
      <c r="E5" s="262"/>
      <c r="F5" s="263" t="s">
        <v>333</v>
      </c>
      <c r="G5" s="264"/>
      <c r="H5" s="265" t="s">
        <v>55</v>
      </c>
      <c r="I5" s="266" t="s">
        <v>66</v>
      </c>
      <c r="J5" s="1194"/>
      <c r="K5" s="267" t="s">
        <v>50</v>
      </c>
      <c r="L5" s="268" t="s">
        <v>58</v>
      </c>
    </row>
    <row r="6" spans="1:15" ht="21" customHeight="1" thickBot="1">
      <c r="A6" s="269"/>
      <c r="B6" s="479" t="s">
        <v>536</v>
      </c>
      <c r="C6" s="479" t="s">
        <v>536</v>
      </c>
      <c r="D6" s="479" t="s">
        <v>536</v>
      </c>
      <c r="E6" s="270" t="s">
        <v>97</v>
      </c>
      <c r="F6" s="271" t="s">
        <v>332</v>
      </c>
      <c r="G6" s="272" t="s">
        <v>56</v>
      </c>
      <c r="H6" s="479" t="s">
        <v>536</v>
      </c>
      <c r="I6" s="273" t="s">
        <v>65</v>
      </c>
      <c r="J6" s="274"/>
      <c r="K6" s="479" t="s">
        <v>536</v>
      </c>
      <c r="L6" s="275" t="s">
        <v>57</v>
      </c>
    </row>
    <row r="7" spans="1:15" ht="28.5" customHeight="1" thickBot="1">
      <c r="A7" s="326" t="s">
        <v>18</v>
      </c>
      <c r="B7" s="276">
        <v>9.9097572723438088</v>
      </c>
      <c r="C7" s="277">
        <v>19130.805545065265</v>
      </c>
      <c r="D7" s="277">
        <v>19513.421655966569</v>
      </c>
      <c r="E7" s="278">
        <v>-0.20407097659069945</v>
      </c>
      <c r="F7" s="279">
        <v>8.0567772478168903E-2</v>
      </c>
      <c r="G7" s="280">
        <v>-9.4977536157906641</v>
      </c>
      <c r="H7" s="281">
        <v>318.50598623166718</v>
      </c>
      <c r="I7" s="278">
        <v>0.38993552116235364</v>
      </c>
      <c r="J7" s="281">
        <v>47.626562302739558</v>
      </c>
      <c r="K7" s="282">
        <v>100</v>
      </c>
      <c r="L7" s="283" t="s">
        <v>19</v>
      </c>
    </row>
    <row r="8" spans="1:15" ht="25.5" customHeight="1">
      <c r="A8" s="327" t="s">
        <v>74</v>
      </c>
      <c r="B8" s="284">
        <v>9.9508235779984417</v>
      </c>
      <c r="C8" s="285">
        <v>18461.639291277257</v>
      </c>
      <c r="D8" s="285">
        <v>18830.872077102802</v>
      </c>
      <c r="E8" s="286">
        <v>0.24215728795888078</v>
      </c>
      <c r="F8" s="287">
        <v>1.3087032612863374</v>
      </c>
      <c r="G8" s="288">
        <v>-5.661064912750394</v>
      </c>
      <c r="H8" s="289">
        <v>237.77222222222221</v>
      </c>
      <c r="I8" s="287">
        <v>3.8569213596225711</v>
      </c>
      <c r="J8" s="290">
        <v>89.473684210526315</v>
      </c>
      <c r="K8" s="290">
        <v>0.15393167144139908</v>
      </c>
      <c r="L8" s="291">
        <v>3.3997319718131816E-2</v>
      </c>
    </row>
    <row r="9" spans="1:15" ht="24" customHeight="1">
      <c r="A9" s="328" t="s">
        <v>75</v>
      </c>
      <c r="B9" s="292">
        <v>10.86106633957454</v>
      </c>
      <c r="C9" s="293">
        <v>20377.235158676434</v>
      </c>
      <c r="D9" s="293">
        <v>20784.779861849962</v>
      </c>
      <c r="E9" s="294">
        <v>0.26382768231206133</v>
      </c>
      <c r="F9" s="295">
        <v>0.32829746620515476</v>
      </c>
      <c r="G9" s="296">
        <v>-8.5575649578063313</v>
      </c>
      <c r="H9" s="297">
        <v>358.39469076532055</v>
      </c>
      <c r="I9" s="298">
        <v>1.6032030159913613</v>
      </c>
      <c r="J9" s="299">
        <v>49.97882253282507</v>
      </c>
      <c r="K9" s="299">
        <v>30.281780476333005</v>
      </c>
      <c r="L9" s="300">
        <v>0.47493790595047614</v>
      </c>
      <c r="N9" s="804"/>
      <c r="O9" s="366"/>
    </row>
    <row r="10" spans="1:15" ht="24" customHeight="1">
      <c r="A10" s="328" t="s">
        <v>76</v>
      </c>
      <c r="B10" s="292">
        <v>10.640442515318993</v>
      </c>
      <c r="C10" s="293">
        <v>19963.306782962463</v>
      </c>
      <c r="D10" s="293">
        <v>20362.572918621714</v>
      </c>
      <c r="E10" s="294">
        <v>-0.38946551350897596</v>
      </c>
      <c r="F10" s="295">
        <v>-0.32308577374616559</v>
      </c>
      <c r="G10" s="296">
        <v>-8.9214836195212488</v>
      </c>
      <c r="H10" s="301">
        <v>395.41559575795378</v>
      </c>
      <c r="I10" s="295">
        <v>-0.98832482239456421</v>
      </c>
      <c r="J10" s="302">
        <v>35.962680237489394</v>
      </c>
      <c r="K10" s="302">
        <v>6.8542352589045201</v>
      </c>
      <c r="L10" s="303">
        <v>-0.58800688223927544</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0.14110403215461581</v>
      </c>
      <c r="L11" s="311" t="s">
        <v>72</v>
      </c>
    </row>
    <row r="12" spans="1:15" ht="24" customHeight="1">
      <c r="A12" s="328" t="s">
        <v>71</v>
      </c>
      <c r="B12" s="292">
        <v>8.226099282941302</v>
      </c>
      <c r="C12" s="293">
        <v>16891.374297620747</v>
      </c>
      <c r="D12" s="293">
        <v>17229.20178357316</v>
      </c>
      <c r="E12" s="294">
        <v>-0.11468916350110131</v>
      </c>
      <c r="F12" s="295">
        <v>1.6105653393144972</v>
      </c>
      <c r="G12" s="296">
        <v>-7.8977312244655149</v>
      </c>
      <c r="H12" s="301">
        <v>285.99154684601115</v>
      </c>
      <c r="I12" s="295">
        <v>-0.31351990447787104</v>
      </c>
      <c r="J12" s="302">
        <v>52.664188351920693</v>
      </c>
      <c r="K12" s="302">
        <v>36.875187069739603</v>
      </c>
      <c r="L12" s="303">
        <v>1.2168106021218748</v>
      </c>
    </row>
    <row r="13" spans="1:15" ht="24" customHeight="1" thickBot="1">
      <c r="A13" s="329" t="s">
        <v>78</v>
      </c>
      <c r="B13" s="312">
        <v>10.437732041073003</v>
      </c>
      <c r="C13" s="313">
        <v>20150.061855353288</v>
      </c>
      <c r="D13" s="313">
        <v>20553.063092460354</v>
      </c>
      <c r="E13" s="314">
        <v>-0.36481930352458808</v>
      </c>
      <c r="F13" s="315">
        <v>-0.65338186097697426</v>
      </c>
      <c r="G13" s="316">
        <v>-9.2164646450897258</v>
      </c>
      <c r="H13" s="317">
        <v>297.83278415709771</v>
      </c>
      <c r="I13" s="315">
        <v>0.73322819357786062</v>
      </c>
      <c r="J13" s="318">
        <v>41.421510943751471</v>
      </c>
      <c r="K13" s="318">
        <v>25.693761491426859</v>
      </c>
      <c r="L13" s="319">
        <v>-1.1273469544764367</v>
      </c>
    </row>
    <row r="14" spans="1:15">
      <c r="A14" s="330"/>
      <c r="B14" s="331"/>
    </row>
    <row r="15" spans="1:15" ht="46.5" customHeight="1">
      <c r="A15" s="1185" t="s">
        <v>444</v>
      </c>
      <c r="B15" s="1185"/>
      <c r="C15" s="1185"/>
      <c r="D15" s="1185"/>
      <c r="E15" s="1185"/>
      <c r="F15" s="1185"/>
      <c r="G15" s="1185"/>
      <c r="H15" s="1185"/>
      <c r="I15" s="1185"/>
      <c r="J15" s="1185"/>
      <c r="K15" s="1185"/>
      <c r="L15" s="1185"/>
    </row>
    <row r="16" spans="1:15" ht="33.75" customHeight="1">
      <c r="A16" s="1185" t="s">
        <v>445</v>
      </c>
      <c r="B16" s="1185"/>
      <c r="C16" s="1185"/>
      <c r="D16" s="1185"/>
      <c r="E16" s="1185"/>
      <c r="F16" s="1185"/>
      <c r="G16" s="1185"/>
      <c r="H16" s="1185"/>
      <c r="I16" s="1185"/>
      <c r="J16" s="1185"/>
      <c r="K16" s="1185"/>
      <c r="L16" s="1185"/>
    </row>
    <row r="17" spans="1:12">
      <c r="A17" s="1185" t="s">
        <v>114</v>
      </c>
      <c r="B17" s="1185"/>
      <c r="C17" s="1185"/>
      <c r="D17" s="1185"/>
      <c r="E17" s="1185"/>
      <c r="F17" s="1185"/>
      <c r="G17" s="1185"/>
      <c r="H17" s="1185"/>
      <c r="I17" s="1185"/>
      <c r="J17" s="1185"/>
      <c r="K17" s="1185"/>
      <c r="L17" s="1185"/>
    </row>
    <row r="18" spans="1:12">
      <c r="A18" s="332" t="s">
        <v>446</v>
      </c>
      <c r="B18" s="332"/>
      <c r="C18" s="332"/>
      <c r="D18" s="332"/>
      <c r="E18" s="332"/>
      <c r="F18" s="332"/>
      <c r="G18" s="332"/>
    </row>
    <row r="19" spans="1:12">
      <c r="A19" s="332"/>
    </row>
    <row r="23" spans="1:12">
      <c r="A23" s="1183"/>
      <c r="B23" s="1183"/>
      <c r="C23" s="1183"/>
      <c r="D23" s="1183"/>
      <c r="E23" s="1183"/>
      <c r="F23" s="1183"/>
      <c r="G23" s="1183"/>
      <c r="H23" s="1183"/>
      <c r="I23" s="1183"/>
      <c r="J23" s="118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84" t="s">
        <v>402</v>
      </c>
      <c r="B5" s="1284"/>
      <c r="C5" s="1284"/>
      <c r="D5" s="1284"/>
      <c r="E5" s="1284"/>
      <c r="F5" s="1284"/>
      <c r="H5" s="61" t="s">
        <v>230</v>
      </c>
    </row>
    <row r="6" spans="1:20" ht="15.75" customHeight="1" thickBot="1">
      <c r="A6" s="1285" t="s">
        <v>115</v>
      </c>
      <c r="B6" s="1287" t="s">
        <v>401</v>
      </c>
      <c r="C6" s="1288"/>
      <c r="D6" s="1289"/>
      <c r="E6" s="1290" t="s">
        <v>395</v>
      </c>
      <c r="F6" s="1292" t="s">
        <v>396</v>
      </c>
    </row>
    <row r="7" spans="1:20" ht="21" customHeight="1" thickBot="1">
      <c r="A7" s="1304"/>
      <c r="B7" s="145" t="s">
        <v>218</v>
      </c>
      <c r="C7" s="145" t="s">
        <v>220</v>
      </c>
      <c r="D7" s="145" t="s">
        <v>221</v>
      </c>
      <c r="E7" s="1297"/>
      <c r="F7" s="1298"/>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84" t="s">
        <v>403</v>
      </c>
      <c r="B18" s="1284"/>
      <c r="C18" s="1284"/>
      <c r="D18" s="1284"/>
      <c r="E18" s="1284"/>
      <c r="F18" s="1284"/>
      <c r="O18"/>
      <c r="P18"/>
      <c r="Q18"/>
      <c r="R18"/>
      <c r="S18"/>
      <c r="T18"/>
    </row>
    <row r="19" spans="1:20" ht="16.5" customHeight="1" thickBot="1">
      <c r="A19" s="1295" t="s">
        <v>122</v>
      </c>
      <c r="B19" s="1287" t="s">
        <v>401</v>
      </c>
      <c r="C19" s="1288"/>
      <c r="D19" s="1289"/>
      <c r="E19" s="1290" t="s">
        <v>395</v>
      </c>
      <c r="F19" s="1292" t="s">
        <v>396</v>
      </c>
      <c r="K19"/>
      <c r="L19"/>
      <c r="M19"/>
      <c r="O19"/>
      <c r="P19"/>
      <c r="Q19"/>
      <c r="R19"/>
      <c r="S19"/>
      <c r="T19"/>
    </row>
    <row r="20" spans="1:20" ht="21" customHeight="1" thickBot="1">
      <c r="A20" s="1296"/>
      <c r="B20" s="94" t="s">
        <v>218</v>
      </c>
      <c r="C20" s="94" t="s">
        <v>325</v>
      </c>
      <c r="D20" s="94" t="s">
        <v>326</v>
      </c>
      <c r="E20" s="1297"/>
      <c r="F20" s="1298"/>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03"/>
      <c r="B27" s="1303"/>
      <c r="C27" s="1303"/>
      <c r="D27" s="1303"/>
      <c r="E27" s="1303"/>
      <c r="F27" s="130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94"/>
      <c r="D32" s="1294"/>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94"/>
      <c r="C43" s="1294"/>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99" t="s">
        <v>394</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row>
    <row r="3" spans="1:24" ht="15.75" customHeight="1">
      <c r="A3" s="1300" t="s">
        <v>393</v>
      </c>
      <c r="B3" s="1300"/>
      <c r="C3" s="1300"/>
      <c r="D3" s="1300"/>
      <c r="E3" s="1300"/>
      <c r="F3" s="1300"/>
      <c r="P3" s="36"/>
    </row>
    <row r="4" spans="1:24" ht="4.5" customHeight="1">
      <c r="A4" s="37"/>
      <c r="B4" s="37"/>
      <c r="C4" s="35"/>
      <c r="D4" s="35"/>
    </row>
    <row r="5" spans="1:24" ht="14.5" thickBot="1">
      <c r="A5" s="38" t="s">
        <v>124</v>
      </c>
      <c r="B5" s="1301" t="s">
        <v>125</v>
      </c>
      <c r="C5" s="1301"/>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99" t="s">
        <v>398</v>
      </c>
      <c r="B2" s="1299"/>
      <c r="C2" s="1299"/>
      <c r="D2" s="1299"/>
      <c r="E2" s="1299"/>
      <c r="F2" s="1299"/>
      <c r="G2" s="1299"/>
      <c r="H2" s="1299"/>
      <c r="I2" s="1299"/>
      <c r="J2" s="1299"/>
      <c r="K2" s="1299"/>
      <c r="L2" s="1299"/>
      <c r="M2" s="1299"/>
      <c r="N2" s="1299"/>
      <c r="O2" s="1299"/>
      <c r="P2" s="1299"/>
      <c r="Q2" s="1299"/>
      <c r="R2" s="1299"/>
      <c r="S2" s="1299"/>
      <c r="T2" s="1299"/>
      <c r="U2" s="1299"/>
      <c r="V2" s="1299"/>
      <c r="W2" s="1299"/>
      <c r="X2" s="1299"/>
      <c r="Y2" s="1299"/>
      <c r="Z2" s="1299"/>
      <c r="AA2" s="1299"/>
    </row>
    <row r="3" spans="1:27" ht="18" customHeight="1">
      <c r="A3" s="1305" t="s">
        <v>399</v>
      </c>
      <c r="B3" s="1305"/>
      <c r="C3" s="1305"/>
      <c r="D3" s="1305"/>
      <c r="E3" s="1305"/>
      <c r="F3" s="1305"/>
      <c r="G3" s="1305"/>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80" zoomScale="80" zoomScaleNormal="80" workbookViewId="0">
      <selection activeCell="N388" sqref="N388"/>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10"/>
      <c r="D3" s="810"/>
      <c r="E3" s="6" t="s">
        <v>244</v>
      </c>
      <c r="F3" s="810"/>
      <c r="G3" s="810"/>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28" t="s">
        <v>186</v>
      </c>
      <c r="C6" s="1331" t="s">
        <v>18</v>
      </c>
      <c r="D6" s="1331" t="s">
        <v>187</v>
      </c>
      <c r="E6" s="1343" t="s">
        <v>188</v>
      </c>
      <c r="F6" s="1344"/>
      <c r="G6" s="1345"/>
      <c r="H6" s="1346" t="s">
        <v>189</v>
      </c>
      <c r="I6" s="1343" t="s">
        <v>190</v>
      </c>
      <c r="J6" s="1344"/>
      <c r="K6" s="1347"/>
      <c r="L6"/>
    </row>
    <row r="7" spans="2:12" ht="12.75" customHeight="1">
      <c r="B7" s="1329"/>
      <c r="C7" s="1313"/>
      <c r="D7" s="1313"/>
      <c r="E7" s="1322" t="s">
        <v>209</v>
      </c>
      <c r="F7" s="1312" t="s">
        <v>210</v>
      </c>
      <c r="G7" s="1312" t="s">
        <v>211</v>
      </c>
      <c r="H7" s="1318"/>
      <c r="I7" s="1322" t="s">
        <v>191</v>
      </c>
      <c r="J7" s="1322" t="s">
        <v>20</v>
      </c>
      <c r="K7" s="1325" t="s">
        <v>245</v>
      </c>
      <c r="L7"/>
    </row>
    <row r="8" spans="2:12" ht="12.5">
      <c r="B8" s="1329"/>
      <c r="C8" s="1313"/>
      <c r="D8" s="1313"/>
      <c r="E8" s="1323"/>
      <c r="F8" s="1313"/>
      <c r="G8" s="1313"/>
      <c r="H8" s="1318"/>
      <c r="I8" s="1323"/>
      <c r="J8" s="1323"/>
      <c r="K8" s="1338"/>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08" t="s">
        <v>193</v>
      </c>
      <c r="D11" s="1308"/>
      <c r="E11" s="1308"/>
      <c r="F11" s="1308"/>
      <c r="G11" s="1308"/>
      <c r="H11" s="1308"/>
      <c r="I11" s="1308"/>
      <c r="J11" s="1308"/>
      <c r="K11" s="1309"/>
      <c r="L11"/>
    </row>
    <row r="12" spans="2:12" ht="12.5">
      <c r="B12" s="152"/>
      <c r="C12" s="68"/>
      <c r="D12" s="68"/>
      <c r="E12" s="68"/>
      <c r="F12" s="68"/>
      <c r="G12" s="68"/>
      <c r="H12" s="68"/>
      <c r="I12" s="68"/>
      <c r="J12" s="68"/>
      <c r="K12" s="153"/>
      <c r="L12"/>
    </row>
    <row r="13" spans="2:12" ht="14">
      <c r="B13" s="807" t="s">
        <v>194</v>
      </c>
      <c r="C13" s="166">
        <v>160405</v>
      </c>
      <c r="D13" s="166">
        <v>4252</v>
      </c>
      <c r="E13" s="166">
        <v>1993</v>
      </c>
      <c r="F13" s="166">
        <v>1899</v>
      </c>
      <c r="G13" s="166">
        <v>360</v>
      </c>
      <c r="H13" s="166">
        <v>156153</v>
      </c>
      <c r="I13" s="166">
        <v>25576</v>
      </c>
      <c r="J13" s="166">
        <v>49577</v>
      </c>
      <c r="K13" s="175">
        <v>81000</v>
      </c>
      <c r="L13"/>
    </row>
    <row r="14" spans="2:12" ht="14">
      <c r="B14" s="807" t="s">
        <v>195</v>
      </c>
      <c r="C14" s="166">
        <v>118397</v>
      </c>
      <c r="D14" s="166">
        <v>3761</v>
      </c>
      <c r="E14" s="166">
        <v>1965</v>
      </c>
      <c r="F14" s="166">
        <v>1503</v>
      </c>
      <c r="G14" s="166">
        <v>293</v>
      </c>
      <c r="H14" s="166">
        <v>114636</v>
      </c>
      <c r="I14" s="166">
        <v>20407</v>
      </c>
      <c r="J14" s="166">
        <v>32761</v>
      </c>
      <c r="K14" s="175">
        <v>61468</v>
      </c>
      <c r="L14"/>
    </row>
    <row r="15" spans="2:12" ht="14">
      <c r="B15" s="807" t="s">
        <v>196</v>
      </c>
      <c r="C15" s="166">
        <v>154468</v>
      </c>
      <c r="D15" s="168">
        <v>4195</v>
      </c>
      <c r="E15" s="168">
        <v>2254</v>
      </c>
      <c r="F15" s="168">
        <v>1618</v>
      </c>
      <c r="G15" s="167">
        <v>323</v>
      </c>
      <c r="H15" s="166">
        <v>150273</v>
      </c>
      <c r="I15" s="168">
        <v>25918</v>
      </c>
      <c r="J15" s="168">
        <v>43821</v>
      </c>
      <c r="K15" s="176">
        <v>80534</v>
      </c>
      <c r="L15"/>
    </row>
    <row r="16" spans="2:12" ht="14">
      <c r="B16" s="807" t="s">
        <v>197</v>
      </c>
      <c r="C16" s="166">
        <v>147058</v>
      </c>
      <c r="D16" s="166">
        <v>4501</v>
      </c>
      <c r="E16" s="167">
        <v>2298</v>
      </c>
      <c r="F16" s="167">
        <v>1927</v>
      </c>
      <c r="G16" s="166">
        <v>276</v>
      </c>
      <c r="H16" s="166">
        <v>142557</v>
      </c>
      <c r="I16" s="166">
        <v>23715</v>
      </c>
      <c r="J16" s="166">
        <v>40827</v>
      </c>
      <c r="K16" s="175">
        <v>78015</v>
      </c>
      <c r="L16"/>
    </row>
    <row r="17" spans="2:12" ht="14">
      <c r="B17" s="807" t="s">
        <v>198</v>
      </c>
      <c r="C17" s="166">
        <v>161636</v>
      </c>
      <c r="D17" s="70">
        <v>4146</v>
      </c>
      <c r="E17" s="170">
        <v>2119</v>
      </c>
      <c r="F17" s="161">
        <v>1793</v>
      </c>
      <c r="G17" s="161">
        <v>234</v>
      </c>
      <c r="H17" s="70">
        <v>157490</v>
      </c>
      <c r="I17" s="170">
        <v>27516</v>
      </c>
      <c r="J17" s="170">
        <v>43584</v>
      </c>
      <c r="K17" s="177">
        <v>86390</v>
      </c>
      <c r="L17"/>
    </row>
    <row r="18" spans="2:12" ht="14">
      <c r="B18" s="807" t="s">
        <v>199</v>
      </c>
      <c r="C18" s="166">
        <v>148239</v>
      </c>
      <c r="D18" s="166">
        <v>3808</v>
      </c>
      <c r="E18" s="167">
        <v>1579</v>
      </c>
      <c r="F18" s="167">
        <v>1924</v>
      </c>
      <c r="G18" s="166">
        <v>305</v>
      </c>
      <c r="H18" s="166">
        <v>144431</v>
      </c>
      <c r="I18" s="166">
        <v>25807</v>
      </c>
      <c r="J18" s="166">
        <v>41213</v>
      </c>
      <c r="K18" s="175">
        <v>77411</v>
      </c>
      <c r="L18"/>
    </row>
    <row r="19" spans="2:12" ht="14">
      <c r="B19" s="807" t="s">
        <v>200</v>
      </c>
      <c r="C19" s="166">
        <v>164233</v>
      </c>
      <c r="D19" s="71">
        <v>4006</v>
      </c>
      <c r="E19" s="168">
        <v>1618</v>
      </c>
      <c r="F19" s="167">
        <v>2184</v>
      </c>
      <c r="G19" s="167">
        <v>204</v>
      </c>
      <c r="H19" s="166">
        <v>160227</v>
      </c>
      <c r="I19" s="168">
        <v>29167</v>
      </c>
      <c r="J19" s="168">
        <v>48974</v>
      </c>
      <c r="K19" s="176">
        <v>82086</v>
      </c>
      <c r="L19"/>
    </row>
    <row r="20" spans="2:12" ht="14">
      <c r="B20" s="807" t="s">
        <v>201</v>
      </c>
      <c r="C20" s="166">
        <v>158429</v>
      </c>
      <c r="D20" s="71">
        <v>4264</v>
      </c>
      <c r="E20" s="168">
        <v>1814</v>
      </c>
      <c r="F20" s="168">
        <v>2211</v>
      </c>
      <c r="G20" s="167">
        <v>239</v>
      </c>
      <c r="H20" s="166">
        <v>154165</v>
      </c>
      <c r="I20" s="168">
        <v>23293</v>
      </c>
      <c r="J20" s="168">
        <v>45921</v>
      </c>
      <c r="K20" s="176">
        <v>84951</v>
      </c>
      <c r="L20"/>
    </row>
    <row r="21" spans="2:12" ht="14">
      <c r="B21" s="807" t="s">
        <v>202</v>
      </c>
      <c r="C21" s="166">
        <v>165011</v>
      </c>
      <c r="D21" s="166">
        <v>4401</v>
      </c>
      <c r="E21" s="167">
        <v>1788</v>
      </c>
      <c r="F21" s="167">
        <v>2285</v>
      </c>
      <c r="G21" s="166">
        <v>328</v>
      </c>
      <c r="H21" s="166">
        <v>160610</v>
      </c>
      <c r="I21" s="166">
        <v>25702</v>
      </c>
      <c r="J21" s="166">
        <v>48609</v>
      </c>
      <c r="K21" s="175">
        <v>86299</v>
      </c>
      <c r="L21"/>
    </row>
    <row r="22" spans="2:12" ht="14">
      <c r="B22" s="807" t="s">
        <v>203</v>
      </c>
      <c r="C22" s="166">
        <v>175970</v>
      </c>
      <c r="D22" s="71">
        <v>4827</v>
      </c>
      <c r="E22" s="168">
        <v>1922</v>
      </c>
      <c r="F22" s="168">
        <v>2405</v>
      </c>
      <c r="G22" s="168">
        <v>500</v>
      </c>
      <c r="H22" s="167">
        <v>171143</v>
      </c>
      <c r="I22" s="168">
        <v>28318</v>
      </c>
      <c r="J22" s="168">
        <v>60364</v>
      </c>
      <c r="K22" s="176">
        <v>82461</v>
      </c>
      <c r="L22"/>
    </row>
    <row r="23" spans="2:12" ht="14">
      <c r="B23" s="808" t="s">
        <v>204</v>
      </c>
      <c r="C23" s="166">
        <v>158698</v>
      </c>
      <c r="D23" s="168">
        <v>4572</v>
      </c>
      <c r="E23" s="168">
        <v>1754</v>
      </c>
      <c r="F23" s="168">
        <v>2398</v>
      </c>
      <c r="G23" s="168">
        <v>420</v>
      </c>
      <c r="H23" s="168">
        <v>154126</v>
      </c>
      <c r="I23" s="168">
        <v>24642</v>
      </c>
      <c r="J23" s="168">
        <v>50394</v>
      </c>
      <c r="K23" s="176">
        <v>79090</v>
      </c>
      <c r="L23"/>
    </row>
    <row r="24" spans="2:12" ht="14">
      <c r="B24" s="808"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06" t="s">
        <v>206</v>
      </c>
      <c r="D28" s="1306"/>
      <c r="E28" s="1306"/>
      <c r="F28" s="1306"/>
      <c r="G28" s="1306"/>
      <c r="H28" s="1306"/>
      <c r="I28" s="1306"/>
      <c r="J28" s="1306"/>
      <c r="K28" s="1307"/>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10" t="s">
        <v>186</v>
      </c>
      <c r="C45" s="1312" t="s">
        <v>18</v>
      </c>
      <c r="D45" s="1312" t="s">
        <v>187</v>
      </c>
      <c r="E45" s="1314" t="s">
        <v>188</v>
      </c>
      <c r="F45" s="1315"/>
      <c r="G45" s="1316"/>
      <c r="H45" s="1312" t="s">
        <v>189</v>
      </c>
      <c r="I45" s="1314" t="s">
        <v>190</v>
      </c>
      <c r="J45" s="1315"/>
      <c r="K45" s="1342"/>
      <c r="L45"/>
    </row>
    <row r="46" spans="2:12" ht="12.75" customHeight="1">
      <c r="B46" s="1311"/>
      <c r="C46" s="1313"/>
      <c r="D46" s="1313"/>
      <c r="E46" s="1322" t="s">
        <v>209</v>
      </c>
      <c r="F46" s="1312" t="s">
        <v>210</v>
      </c>
      <c r="G46" s="1312" t="s">
        <v>211</v>
      </c>
      <c r="H46" s="1313"/>
      <c r="I46" s="1322" t="s">
        <v>191</v>
      </c>
      <c r="J46" s="1322" t="s">
        <v>20</v>
      </c>
      <c r="K46" s="1325" t="s">
        <v>192</v>
      </c>
      <c r="L46"/>
    </row>
    <row r="47" spans="2:12" ht="12.75" customHeight="1">
      <c r="B47" s="1340"/>
      <c r="C47" s="1341"/>
      <c r="D47" s="1341"/>
      <c r="E47" s="1324"/>
      <c r="F47" s="1341"/>
      <c r="G47" s="1341"/>
      <c r="H47" s="1341"/>
      <c r="I47" s="1324"/>
      <c r="J47" s="1324"/>
      <c r="K47" s="1326"/>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06" t="s">
        <v>207</v>
      </c>
      <c r="D50" s="1306"/>
      <c r="E50" s="1306"/>
      <c r="F50" s="1306"/>
      <c r="G50" s="1306"/>
      <c r="H50" s="1306"/>
      <c r="I50" s="1306"/>
      <c r="J50" s="1306"/>
      <c r="K50" s="1307"/>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09"/>
      <c r="G67" s="809"/>
      <c r="H67" s="809"/>
      <c r="I67" s="809"/>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27" t="s">
        <v>327</v>
      </c>
      <c r="C84" s="1327"/>
      <c r="D84" s="1327"/>
      <c r="E84" s="1327"/>
      <c r="F84" s="1327"/>
      <c r="G84" s="1327"/>
      <c r="H84" s="1327"/>
      <c r="I84" s="1327"/>
      <c r="J84" s="1327"/>
      <c r="K84" s="1327"/>
    </row>
    <row r="85" spans="2:11" ht="18.5" thickBot="1">
      <c r="B85" s="84"/>
      <c r="C85" s="84"/>
      <c r="D85" s="84"/>
      <c r="E85" s="84"/>
      <c r="F85" s="85" t="s">
        <v>185</v>
      </c>
      <c r="G85" s="84"/>
      <c r="H85" s="84"/>
      <c r="I85" s="84"/>
      <c r="J85" s="84"/>
      <c r="K85" s="84"/>
    </row>
    <row r="86" spans="2:11" ht="12.75" customHeight="1">
      <c r="B86" s="1328" t="s">
        <v>186</v>
      </c>
      <c r="C86" s="1331" t="s">
        <v>18</v>
      </c>
      <c r="D86" s="1331" t="s">
        <v>187</v>
      </c>
      <c r="E86" s="1343" t="s">
        <v>188</v>
      </c>
      <c r="F86" s="1344"/>
      <c r="G86" s="1345"/>
      <c r="H86" s="1346" t="s">
        <v>189</v>
      </c>
      <c r="I86" s="1343" t="s">
        <v>190</v>
      </c>
      <c r="J86" s="1344"/>
      <c r="K86" s="1347"/>
    </row>
    <row r="87" spans="2:11" ht="11.25" customHeight="1">
      <c r="B87" s="1329"/>
      <c r="C87" s="1313"/>
      <c r="D87" s="1313"/>
      <c r="E87" s="1322" t="s">
        <v>209</v>
      </c>
      <c r="F87" s="1312" t="s">
        <v>210</v>
      </c>
      <c r="G87" s="1312" t="s">
        <v>211</v>
      </c>
      <c r="H87" s="1318"/>
      <c r="I87" s="1322" t="s">
        <v>191</v>
      </c>
      <c r="J87" s="1322" t="s">
        <v>20</v>
      </c>
      <c r="K87" s="1325" t="s">
        <v>245</v>
      </c>
    </row>
    <row r="88" spans="2:11" ht="11.25" customHeight="1">
      <c r="B88" s="1329"/>
      <c r="C88" s="1313"/>
      <c r="D88" s="1313"/>
      <c r="E88" s="1323"/>
      <c r="F88" s="1313"/>
      <c r="G88" s="1313"/>
      <c r="H88" s="1318"/>
      <c r="I88" s="1323"/>
      <c r="J88" s="1323"/>
      <c r="K88" s="1338"/>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08" t="s">
        <v>193</v>
      </c>
      <c r="D91" s="1308"/>
      <c r="E91" s="1308"/>
      <c r="F91" s="1308"/>
      <c r="G91" s="1308"/>
      <c r="H91" s="1308"/>
      <c r="I91" s="1308"/>
      <c r="J91" s="1308"/>
      <c r="K91" s="1309"/>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06" t="s">
        <v>206</v>
      </c>
      <c r="D108" s="1306"/>
      <c r="E108" s="1306"/>
      <c r="F108" s="1306"/>
      <c r="G108" s="1306"/>
      <c r="H108" s="1306"/>
      <c r="I108" s="1306"/>
      <c r="J108" s="1306"/>
      <c r="K108" s="1307"/>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310" t="s">
        <v>186</v>
      </c>
      <c r="C125" s="1312" t="s">
        <v>18</v>
      </c>
      <c r="D125" s="1312" t="s">
        <v>187</v>
      </c>
      <c r="E125" s="1314" t="s">
        <v>188</v>
      </c>
      <c r="F125" s="1315"/>
      <c r="G125" s="1316"/>
      <c r="H125" s="1317" t="s">
        <v>189</v>
      </c>
      <c r="I125" s="1319" t="s">
        <v>190</v>
      </c>
      <c r="J125" s="1320"/>
      <c r="K125" s="1321"/>
    </row>
    <row r="126" spans="2:14" ht="11.25" customHeight="1">
      <c r="B126" s="1311"/>
      <c r="C126" s="1313"/>
      <c r="D126" s="1313"/>
      <c r="E126" s="1322" t="s">
        <v>209</v>
      </c>
      <c r="F126" s="1312" t="s">
        <v>210</v>
      </c>
      <c r="G126" s="1312" t="s">
        <v>211</v>
      </c>
      <c r="H126" s="1318"/>
      <c r="I126" s="1322" t="s">
        <v>191</v>
      </c>
      <c r="J126" s="1322" t="s">
        <v>20</v>
      </c>
      <c r="K126" s="1325" t="s">
        <v>192</v>
      </c>
    </row>
    <row r="127" spans="2:14" ht="11.25" customHeight="1">
      <c r="B127" s="1311"/>
      <c r="C127" s="1313"/>
      <c r="D127" s="1313"/>
      <c r="E127" s="1323"/>
      <c r="F127" s="1313"/>
      <c r="G127" s="1313"/>
      <c r="H127" s="1318"/>
      <c r="I127" s="1324"/>
      <c r="J127" s="1324"/>
      <c r="K127" s="1326"/>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06" t="s">
        <v>207</v>
      </c>
      <c r="D130" s="1306"/>
      <c r="E130" s="1306"/>
      <c r="F130" s="1306"/>
      <c r="G130" s="1306"/>
      <c r="H130" s="1306"/>
      <c r="I130" s="1306"/>
      <c r="J130" s="1306"/>
      <c r="K130" s="1307"/>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27" t="s">
        <v>373</v>
      </c>
      <c r="C163" s="1327"/>
      <c r="D163" s="1327"/>
      <c r="E163" s="1327"/>
      <c r="F163" s="1327"/>
      <c r="G163" s="1327"/>
      <c r="H163" s="1327"/>
      <c r="I163" s="1327"/>
      <c r="J163" s="1327"/>
      <c r="K163" s="1327"/>
      <c r="L163"/>
    </row>
    <row r="164" spans="2:12" ht="18.5" thickBot="1">
      <c r="B164" s="84"/>
      <c r="C164" s="84"/>
      <c r="D164" s="84"/>
      <c r="E164" s="84"/>
      <c r="F164" s="85" t="s">
        <v>185</v>
      </c>
      <c r="G164" s="84"/>
      <c r="H164" s="84"/>
      <c r="I164" s="84"/>
      <c r="J164" s="84"/>
      <c r="K164" s="84"/>
    </row>
    <row r="165" spans="2:12" ht="12.75" customHeight="1">
      <c r="B165" s="1328" t="s">
        <v>186</v>
      </c>
      <c r="C165" s="1331" t="s">
        <v>18</v>
      </c>
      <c r="D165" s="1331" t="s">
        <v>187</v>
      </c>
      <c r="E165" s="1333" t="s">
        <v>188</v>
      </c>
      <c r="F165" s="1334"/>
      <c r="G165" s="1335"/>
      <c r="H165" s="1331" t="s">
        <v>189</v>
      </c>
      <c r="I165" s="1333" t="s">
        <v>190</v>
      </c>
      <c r="J165" s="1334"/>
      <c r="K165" s="1336"/>
    </row>
    <row r="166" spans="2:12" ht="11.25" customHeight="1">
      <c r="B166" s="1329"/>
      <c r="C166" s="1313"/>
      <c r="D166" s="1313"/>
      <c r="E166" s="1323" t="s">
        <v>209</v>
      </c>
      <c r="F166" s="1313" t="s">
        <v>210</v>
      </c>
      <c r="G166" s="1313" t="s">
        <v>211</v>
      </c>
      <c r="H166" s="1313"/>
      <c r="I166" s="1323" t="s">
        <v>191</v>
      </c>
      <c r="J166" s="1323" t="s">
        <v>20</v>
      </c>
      <c r="K166" s="1338" t="s">
        <v>245</v>
      </c>
    </row>
    <row r="167" spans="2:12" ht="17.25" customHeight="1">
      <c r="B167" s="1329"/>
      <c r="C167" s="1313"/>
      <c r="D167" s="1313"/>
      <c r="E167" s="1323"/>
      <c r="F167" s="1313"/>
      <c r="G167" s="1313"/>
      <c r="H167" s="1313"/>
      <c r="I167" s="1323"/>
      <c r="J167" s="1323"/>
      <c r="K167" s="1338"/>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08" t="s">
        <v>193</v>
      </c>
      <c r="D170" s="1308"/>
      <c r="E170" s="1308"/>
      <c r="F170" s="1308"/>
      <c r="G170" s="1308"/>
      <c r="H170" s="1308"/>
      <c r="I170" s="1308"/>
      <c r="J170" s="1308"/>
      <c r="K170" s="1309"/>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06" t="s">
        <v>206</v>
      </c>
      <c r="D187" s="1306"/>
      <c r="E187" s="1306"/>
      <c r="F187" s="1306"/>
      <c r="G187" s="1306"/>
      <c r="H187" s="1306"/>
      <c r="I187" s="1306"/>
      <c r="J187" s="1306"/>
      <c r="K187" s="1307"/>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310" t="s">
        <v>186</v>
      </c>
      <c r="C204" s="1312" t="s">
        <v>18</v>
      </c>
      <c r="D204" s="1312" t="s">
        <v>187</v>
      </c>
      <c r="E204" s="1314" t="s">
        <v>188</v>
      </c>
      <c r="F204" s="1315"/>
      <c r="G204" s="1316"/>
      <c r="H204" s="1317" t="s">
        <v>189</v>
      </c>
      <c r="I204" s="1319" t="s">
        <v>190</v>
      </c>
      <c r="J204" s="1320"/>
      <c r="K204" s="1321"/>
    </row>
    <row r="205" spans="2:11" ht="11.25" customHeight="1">
      <c r="B205" s="1311"/>
      <c r="C205" s="1313"/>
      <c r="D205" s="1313"/>
      <c r="E205" s="1322" t="s">
        <v>209</v>
      </c>
      <c r="F205" s="1312" t="s">
        <v>210</v>
      </c>
      <c r="G205" s="1312" t="s">
        <v>211</v>
      </c>
      <c r="H205" s="1318"/>
      <c r="I205" s="1322" t="s">
        <v>191</v>
      </c>
      <c r="J205" s="1322" t="s">
        <v>20</v>
      </c>
      <c r="K205" s="1325" t="s">
        <v>192</v>
      </c>
    </row>
    <row r="206" spans="2:11" ht="11.25" customHeight="1">
      <c r="B206" s="1311"/>
      <c r="C206" s="1313"/>
      <c r="D206" s="1313"/>
      <c r="E206" s="1323"/>
      <c r="F206" s="1313"/>
      <c r="G206" s="1313"/>
      <c r="H206" s="1318"/>
      <c r="I206" s="1324"/>
      <c r="J206" s="1324"/>
      <c r="K206" s="1326"/>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06" t="s">
        <v>207</v>
      </c>
      <c r="D209" s="1306"/>
      <c r="E209" s="1306"/>
      <c r="F209" s="1306"/>
      <c r="G209" s="1306"/>
      <c r="H209" s="1306"/>
      <c r="I209" s="1306"/>
      <c r="J209" s="1306"/>
      <c r="K209" s="1307"/>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27" t="s">
        <v>434</v>
      </c>
      <c r="C243" s="1327"/>
      <c r="D243" s="1327"/>
      <c r="E243" s="1327"/>
      <c r="F243" s="1327"/>
      <c r="G243" s="1327"/>
      <c r="H243" s="1327"/>
      <c r="I243" s="1327"/>
      <c r="J243" s="1327"/>
      <c r="K243" s="1327"/>
    </row>
    <row r="244" spans="2:11" ht="18.5" thickBot="1">
      <c r="B244" s="84"/>
      <c r="C244" s="84"/>
      <c r="D244" s="84"/>
      <c r="E244" s="84"/>
      <c r="F244" s="85" t="s">
        <v>185</v>
      </c>
      <c r="G244" s="84"/>
      <c r="H244" s="84"/>
      <c r="I244" s="84"/>
      <c r="J244" s="84"/>
      <c r="K244" s="84"/>
    </row>
    <row r="245" spans="2:11" ht="12.5">
      <c r="B245" s="1328" t="s">
        <v>186</v>
      </c>
      <c r="C245" s="1331" t="s">
        <v>18</v>
      </c>
      <c r="D245" s="1331" t="s">
        <v>187</v>
      </c>
      <c r="E245" s="1333" t="s">
        <v>188</v>
      </c>
      <c r="F245" s="1334"/>
      <c r="G245" s="1335"/>
      <c r="H245" s="1331" t="s">
        <v>189</v>
      </c>
      <c r="I245" s="1333" t="s">
        <v>190</v>
      </c>
      <c r="J245" s="1334"/>
      <c r="K245" s="1336"/>
    </row>
    <row r="246" spans="2:11">
      <c r="B246" s="1329"/>
      <c r="C246" s="1313"/>
      <c r="D246" s="1313"/>
      <c r="E246" s="1323" t="s">
        <v>209</v>
      </c>
      <c r="F246" s="1313" t="s">
        <v>210</v>
      </c>
      <c r="G246" s="1313" t="s">
        <v>211</v>
      </c>
      <c r="H246" s="1313"/>
      <c r="I246" s="1323" t="s">
        <v>191</v>
      </c>
      <c r="J246" s="1323" t="s">
        <v>20</v>
      </c>
      <c r="K246" s="1338" t="s">
        <v>245</v>
      </c>
    </row>
    <row r="247" spans="2:11" ht="11" thickBot="1">
      <c r="B247" s="1330"/>
      <c r="C247" s="1332"/>
      <c r="D247" s="1332"/>
      <c r="E247" s="1337"/>
      <c r="F247" s="1332"/>
      <c r="G247" s="1332"/>
      <c r="H247" s="1332"/>
      <c r="I247" s="1337"/>
      <c r="J247" s="1337"/>
      <c r="K247" s="1339"/>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08" t="s">
        <v>193</v>
      </c>
      <c r="D250" s="1308"/>
      <c r="E250" s="1308"/>
      <c r="F250" s="1308"/>
      <c r="G250" s="1308"/>
      <c r="H250" s="1308"/>
      <c r="I250" s="1308"/>
      <c r="J250" s="1308"/>
      <c r="K250" s="1309"/>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06" t="s">
        <v>206</v>
      </c>
      <c r="D267" s="1306"/>
      <c r="E267" s="1306"/>
      <c r="F267" s="1306"/>
      <c r="G267" s="1306"/>
      <c r="H267" s="1306"/>
      <c r="I267" s="1306"/>
      <c r="J267" s="1306"/>
      <c r="K267" s="1307"/>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310" t="s">
        <v>186</v>
      </c>
      <c r="C284" s="1312" t="s">
        <v>18</v>
      </c>
      <c r="D284" s="1312" t="s">
        <v>187</v>
      </c>
      <c r="E284" s="1314" t="s">
        <v>188</v>
      </c>
      <c r="F284" s="1315"/>
      <c r="G284" s="1316"/>
      <c r="H284" s="1317" t="s">
        <v>189</v>
      </c>
      <c r="I284" s="1319" t="s">
        <v>190</v>
      </c>
      <c r="J284" s="1320"/>
      <c r="K284" s="1321"/>
    </row>
    <row r="285" spans="2:11" ht="11.25" customHeight="1">
      <c r="B285" s="1311"/>
      <c r="C285" s="1313"/>
      <c r="D285" s="1313"/>
      <c r="E285" s="1322" t="s">
        <v>209</v>
      </c>
      <c r="F285" s="1312" t="s">
        <v>210</v>
      </c>
      <c r="G285" s="1312" t="s">
        <v>211</v>
      </c>
      <c r="H285" s="1318"/>
      <c r="I285" s="1322" t="s">
        <v>191</v>
      </c>
      <c r="J285" s="1322" t="s">
        <v>20</v>
      </c>
      <c r="K285" s="1325" t="s">
        <v>192</v>
      </c>
    </row>
    <row r="286" spans="2:11" ht="11.25" customHeight="1">
      <c r="B286" s="1311"/>
      <c r="C286" s="1313"/>
      <c r="D286" s="1313"/>
      <c r="E286" s="1323"/>
      <c r="F286" s="1313"/>
      <c r="G286" s="1313"/>
      <c r="H286" s="1318"/>
      <c r="I286" s="1324"/>
      <c r="J286" s="1324"/>
      <c r="K286" s="1326"/>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06" t="s">
        <v>207</v>
      </c>
      <c r="D289" s="1306"/>
      <c r="E289" s="1306"/>
      <c r="F289" s="1306"/>
      <c r="G289" s="1306"/>
      <c r="H289" s="1306"/>
      <c r="I289" s="1306"/>
      <c r="J289" s="1306"/>
      <c r="K289" s="1307"/>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49" t="s">
        <v>463</v>
      </c>
      <c r="C323" s="1350"/>
      <c r="D323" s="1350"/>
      <c r="E323" s="1350"/>
      <c r="F323" s="1350"/>
      <c r="G323" s="1350"/>
      <c r="H323" s="1350"/>
      <c r="I323" s="1350"/>
      <c r="J323" s="1350"/>
      <c r="K323" s="1351"/>
    </row>
    <row r="324" spans="2:11" ht="18">
      <c r="B324" s="811"/>
      <c r="C324" s="812"/>
      <c r="D324" s="812"/>
      <c r="E324" s="812"/>
      <c r="F324" s="481" t="s">
        <v>185</v>
      </c>
      <c r="G324" s="812"/>
      <c r="H324" s="812"/>
      <c r="I324" s="812"/>
      <c r="J324" s="812"/>
      <c r="K324" s="813"/>
    </row>
    <row r="325" spans="2:11" ht="12.5">
      <c r="B325" s="1352" t="s">
        <v>186</v>
      </c>
      <c r="C325" s="1312" t="s">
        <v>18</v>
      </c>
      <c r="D325" s="1312" t="s">
        <v>187</v>
      </c>
      <c r="E325" s="1314" t="s">
        <v>188</v>
      </c>
      <c r="F325" s="1315"/>
      <c r="G325" s="1316"/>
      <c r="H325" s="1317" t="s">
        <v>189</v>
      </c>
      <c r="I325" s="1314" t="s">
        <v>190</v>
      </c>
      <c r="J325" s="1315"/>
      <c r="K325" s="1342"/>
    </row>
    <row r="326" spans="2:11">
      <c r="B326" s="1329"/>
      <c r="C326" s="1313"/>
      <c r="D326" s="1313"/>
      <c r="E326" s="1322" t="s">
        <v>209</v>
      </c>
      <c r="F326" s="1312" t="s">
        <v>210</v>
      </c>
      <c r="G326" s="1312" t="s">
        <v>211</v>
      </c>
      <c r="H326" s="1318"/>
      <c r="I326" s="1322" t="s">
        <v>191</v>
      </c>
      <c r="J326" s="1322" t="s">
        <v>20</v>
      </c>
      <c r="K326" s="1325" t="s">
        <v>245</v>
      </c>
    </row>
    <row r="327" spans="2:11">
      <c r="B327" s="1329"/>
      <c r="C327" s="1313"/>
      <c r="D327" s="1313"/>
      <c r="E327" s="1323"/>
      <c r="F327" s="1313"/>
      <c r="G327" s="1313"/>
      <c r="H327" s="1318"/>
      <c r="I327" s="1323"/>
      <c r="J327" s="1323"/>
      <c r="K327" s="1338"/>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08" t="s">
        <v>193</v>
      </c>
      <c r="D330" s="1308"/>
      <c r="E330" s="1308"/>
      <c r="F330" s="1308"/>
      <c r="G330" s="1308"/>
      <c r="H330" s="1308"/>
      <c r="I330" s="1308"/>
      <c r="J330" s="1308"/>
      <c r="K330" s="1309"/>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99">
        <v>2945</v>
      </c>
      <c r="E336" s="512">
        <v>1490</v>
      </c>
      <c r="F336" s="513">
        <v>1101</v>
      </c>
      <c r="G336" s="513">
        <v>354</v>
      </c>
      <c r="H336" s="799">
        <v>148102</v>
      </c>
      <c r="I336" s="512">
        <v>27100</v>
      </c>
      <c r="J336" s="512">
        <v>38353</v>
      </c>
      <c r="K336" s="800">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06" t="s">
        <v>206</v>
      </c>
      <c r="D347" s="1306"/>
      <c r="E347" s="1306"/>
      <c r="F347" s="1306"/>
      <c r="G347" s="1306"/>
      <c r="H347" s="1306"/>
      <c r="I347" s="1306"/>
      <c r="J347" s="1306"/>
      <c r="K347" s="1307"/>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512">
        <v>162284</v>
      </c>
      <c r="E353" s="512">
        <v>51355</v>
      </c>
      <c r="F353" s="512">
        <v>63157</v>
      </c>
      <c r="G353" s="512">
        <v>47772</v>
      </c>
      <c r="H353" s="512">
        <v>45694063</v>
      </c>
      <c r="I353" s="512">
        <v>7461819</v>
      </c>
      <c r="J353" s="512">
        <v>10755546</v>
      </c>
      <c r="K353" s="800">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310" t="s">
        <v>186</v>
      </c>
      <c r="C364" s="1312" t="s">
        <v>18</v>
      </c>
      <c r="D364" s="1312" t="s">
        <v>187</v>
      </c>
      <c r="E364" s="1314" t="s">
        <v>188</v>
      </c>
      <c r="F364" s="1315"/>
      <c r="G364" s="1316"/>
      <c r="H364" s="1317" t="s">
        <v>189</v>
      </c>
      <c r="I364" s="1319" t="s">
        <v>190</v>
      </c>
      <c r="J364" s="1320"/>
      <c r="K364" s="1321"/>
    </row>
    <row r="365" spans="2:11" ht="11.25" customHeight="1">
      <c r="B365" s="1311"/>
      <c r="C365" s="1313"/>
      <c r="D365" s="1313"/>
      <c r="E365" s="1322" t="s">
        <v>209</v>
      </c>
      <c r="F365" s="1312" t="s">
        <v>210</v>
      </c>
      <c r="G365" s="1312" t="s">
        <v>211</v>
      </c>
      <c r="H365" s="1318"/>
      <c r="I365" s="1322" t="s">
        <v>191</v>
      </c>
      <c r="J365" s="1322" t="s">
        <v>20</v>
      </c>
      <c r="K365" s="1325" t="s">
        <v>192</v>
      </c>
    </row>
    <row r="366" spans="2:11" ht="11.25" customHeight="1">
      <c r="B366" s="1311"/>
      <c r="C366" s="1313"/>
      <c r="D366" s="1313"/>
      <c r="E366" s="1323"/>
      <c r="F366" s="1313"/>
      <c r="G366" s="1313"/>
      <c r="H366" s="1318"/>
      <c r="I366" s="1324"/>
      <c r="J366" s="1324"/>
      <c r="K366" s="1326"/>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06" t="s">
        <v>207</v>
      </c>
      <c r="D369" s="1306"/>
      <c r="E369" s="1306"/>
      <c r="F369" s="1306"/>
      <c r="G369" s="1306"/>
      <c r="H369" s="1306"/>
      <c r="I369" s="1306"/>
      <c r="J369" s="1306"/>
      <c r="K369" s="1307"/>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512">
        <v>286702</v>
      </c>
      <c r="E375" s="512">
        <v>91156</v>
      </c>
      <c r="F375" s="512">
        <v>111222</v>
      </c>
      <c r="G375" s="512">
        <v>84324</v>
      </c>
      <c r="H375" s="512">
        <v>90137980</v>
      </c>
      <c r="I375" s="512">
        <v>14710488</v>
      </c>
      <c r="J375" s="512">
        <v>22097348</v>
      </c>
      <c r="K375" s="800">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27" t="s">
        <v>512</v>
      </c>
      <c r="C402" s="1327"/>
      <c r="D402" s="1327"/>
      <c r="E402" s="1327"/>
      <c r="F402" s="1327"/>
      <c r="G402" s="1327"/>
      <c r="H402" s="1327"/>
      <c r="I402" s="1327"/>
      <c r="J402" s="1327"/>
      <c r="K402" s="1327"/>
    </row>
    <row r="403" spans="2:11" ht="18.5" thickBot="1">
      <c r="B403" s="84"/>
      <c r="C403" s="84"/>
      <c r="D403" s="84"/>
      <c r="E403" s="84"/>
      <c r="F403" s="85" t="s">
        <v>185</v>
      </c>
      <c r="G403" s="84"/>
      <c r="H403" s="84"/>
      <c r="I403" s="84"/>
      <c r="J403" s="84"/>
      <c r="K403" s="84"/>
    </row>
    <row r="404" spans="2:11" ht="12.65" customHeight="1">
      <c r="B404" s="1328" t="s">
        <v>186</v>
      </c>
      <c r="C404" s="1331" t="s">
        <v>18</v>
      </c>
      <c r="D404" s="1331" t="s">
        <v>187</v>
      </c>
      <c r="E404" s="1343" t="s">
        <v>188</v>
      </c>
      <c r="F404" s="1344"/>
      <c r="G404" s="1345"/>
      <c r="H404" s="1331" t="s">
        <v>189</v>
      </c>
      <c r="I404" s="1343" t="s">
        <v>190</v>
      </c>
      <c r="J404" s="1344"/>
      <c r="K404" s="1347"/>
    </row>
    <row r="405" spans="2:11" ht="10.5" customHeight="1">
      <c r="B405" s="1329"/>
      <c r="C405" s="1313"/>
      <c r="D405" s="1313"/>
      <c r="E405" s="1322" t="s">
        <v>209</v>
      </c>
      <c r="F405" s="1312" t="s">
        <v>210</v>
      </c>
      <c r="G405" s="1312" t="s">
        <v>211</v>
      </c>
      <c r="H405" s="1313"/>
      <c r="I405" s="1322" t="s">
        <v>191</v>
      </c>
      <c r="J405" s="1322" t="s">
        <v>20</v>
      </c>
      <c r="K405" s="1325" t="s">
        <v>245</v>
      </c>
    </row>
    <row r="406" spans="2:11" ht="10.5" customHeight="1">
      <c r="B406" s="1348"/>
      <c r="C406" s="1341"/>
      <c r="D406" s="1341"/>
      <c r="E406" s="1324"/>
      <c r="F406" s="1341"/>
      <c r="G406" s="1341"/>
      <c r="H406" s="1341"/>
      <c r="I406" s="1324"/>
      <c r="J406" s="1324"/>
      <c r="K406" s="1326"/>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1359"/>
      <c r="D408" s="1359"/>
      <c r="E408" s="1359"/>
      <c r="F408" s="1359"/>
      <c r="G408" s="1359"/>
      <c r="H408" s="1359"/>
      <c r="I408" s="1359"/>
      <c r="J408" s="1359"/>
      <c r="K408" s="153"/>
    </row>
    <row r="409" spans="2:11" ht="14">
      <c r="B409" s="154"/>
      <c r="C409" s="1360" t="s">
        <v>193</v>
      </c>
      <c r="D409" s="1360"/>
      <c r="E409" s="1360"/>
      <c r="F409" s="1360"/>
      <c r="G409" s="1360"/>
      <c r="H409" s="1360"/>
      <c r="I409" s="1360"/>
      <c r="J409" s="1360"/>
      <c r="K409" s="1309"/>
    </row>
    <row r="410" spans="2:11" ht="12.5">
      <c r="B410" s="152"/>
      <c r="C410" s="1359"/>
      <c r="D410" s="1359"/>
      <c r="E410" s="1359"/>
      <c r="F410" s="1359"/>
      <c r="G410" s="1359"/>
      <c r="H410" s="1359"/>
      <c r="I410" s="1359"/>
      <c r="J410" s="1359"/>
      <c r="K410" s="153"/>
    </row>
    <row r="411" spans="2:11" ht="12.5">
      <c r="B411" s="174" t="s">
        <v>194</v>
      </c>
      <c r="C411" s="166">
        <f>D411+H411</f>
        <v>174252</v>
      </c>
      <c r="D411" s="166">
        <v>4925</v>
      </c>
      <c r="E411" s="166">
        <v>3069</v>
      </c>
      <c r="F411" s="166">
        <v>1526</v>
      </c>
      <c r="G411" s="166">
        <v>330</v>
      </c>
      <c r="H411" s="166">
        <v>169327</v>
      </c>
      <c r="I411" s="166">
        <v>29858</v>
      </c>
      <c r="J411" s="166">
        <v>58031</v>
      </c>
      <c r="K411" s="176">
        <v>81438</v>
      </c>
    </row>
    <row r="412" spans="2:11" ht="12.5">
      <c r="B412" s="174" t="s">
        <v>195</v>
      </c>
      <c r="C412" s="166">
        <f>D412+H412</f>
        <v>177518</v>
      </c>
      <c r="D412" s="166">
        <v>4260</v>
      </c>
      <c r="E412" s="166">
        <v>2676</v>
      </c>
      <c r="F412" s="166">
        <v>1293</v>
      </c>
      <c r="G412" s="166">
        <v>291</v>
      </c>
      <c r="H412" s="166">
        <v>173258</v>
      </c>
      <c r="I412" s="166">
        <v>32673</v>
      </c>
      <c r="J412" s="166">
        <v>56573</v>
      </c>
      <c r="K412" s="176">
        <v>84012</v>
      </c>
    </row>
    <row r="413" spans="2:11" ht="12.5">
      <c r="B413" s="174" t="s">
        <v>196</v>
      </c>
      <c r="C413" s="166"/>
      <c r="D413" s="168"/>
      <c r="E413" s="168"/>
      <c r="F413" s="168"/>
      <c r="G413" s="167"/>
      <c r="H413" s="166"/>
      <c r="I413" s="168"/>
      <c r="J413" s="168"/>
      <c r="K413" s="176"/>
    </row>
    <row r="414" spans="2:11" ht="12.5">
      <c r="B414" s="174" t="s">
        <v>197</v>
      </c>
      <c r="C414" s="166"/>
      <c r="D414" s="166"/>
      <c r="E414" s="167"/>
      <c r="F414" s="167"/>
      <c r="G414" s="166"/>
      <c r="H414" s="166"/>
      <c r="I414" s="166"/>
      <c r="J414" s="166"/>
      <c r="K414" s="176"/>
    </row>
    <row r="415" spans="2:11" ht="12.5">
      <c r="B415" s="174" t="s">
        <v>198</v>
      </c>
      <c r="C415" s="166"/>
      <c r="D415" s="1361"/>
      <c r="E415" s="512"/>
      <c r="F415" s="513"/>
      <c r="G415" s="513"/>
      <c r="H415" s="1361"/>
      <c r="I415" s="512"/>
      <c r="J415" s="512"/>
      <c r="K415" s="800"/>
    </row>
    <row r="416" spans="2:11" ht="12.5">
      <c r="B416" s="174" t="s">
        <v>199</v>
      </c>
      <c r="C416" s="166"/>
      <c r="D416" s="166"/>
      <c r="E416" s="167"/>
      <c r="F416" s="167"/>
      <c r="G416" s="166"/>
      <c r="H416" s="166"/>
      <c r="I416" s="166"/>
      <c r="J416" s="166"/>
      <c r="K416" s="176"/>
    </row>
    <row r="417" spans="2:11" ht="12.5">
      <c r="B417" s="174" t="s">
        <v>200</v>
      </c>
      <c r="C417" s="166"/>
      <c r="D417" s="1362"/>
      <c r="E417" s="168"/>
      <c r="F417" s="167"/>
      <c r="G417" s="167"/>
      <c r="H417" s="166"/>
      <c r="I417" s="168"/>
      <c r="J417" s="168"/>
      <c r="K417" s="176"/>
    </row>
    <row r="418" spans="2:11" ht="12.5">
      <c r="B418" s="174" t="s">
        <v>201</v>
      </c>
      <c r="C418" s="166"/>
      <c r="D418" s="1362"/>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1362"/>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f t="shared" ref="C424:K424" si="70">SUM(C411:C422)</f>
        <v>351770</v>
      </c>
      <c r="D424" s="160">
        <f>SUM(D411:D422)</f>
        <v>9185</v>
      </c>
      <c r="E424" s="160">
        <f t="shared" si="70"/>
        <v>5745</v>
      </c>
      <c r="F424" s="160">
        <f t="shared" si="70"/>
        <v>2819</v>
      </c>
      <c r="G424" s="160">
        <f>SUM(G411:G422)</f>
        <v>621</v>
      </c>
      <c r="H424" s="160">
        <f t="shared" si="70"/>
        <v>342585</v>
      </c>
      <c r="I424" s="160">
        <f t="shared" si="70"/>
        <v>62531</v>
      </c>
      <c r="J424" s="160">
        <f t="shared" si="70"/>
        <v>114604</v>
      </c>
      <c r="K424" s="182">
        <f t="shared" si="70"/>
        <v>165450</v>
      </c>
    </row>
    <row r="425" spans="2:11" ht="12.5">
      <c r="B425" s="154"/>
      <c r="C425" s="1363"/>
      <c r="D425" s="1363"/>
      <c r="E425" s="1363"/>
      <c r="F425" s="1363"/>
      <c r="G425" s="1363"/>
      <c r="H425" s="1363"/>
      <c r="I425" s="1363"/>
      <c r="J425" s="1363"/>
      <c r="K425" s="183"/>
    </row>
    <row r="426" spans="2:11" ht="13">
      <c r="B426" s="154"/>
      <c r="C426" s="1364" t="s">
        <v>206</v>
      </c>
      <c r="D426" s="1364"/>
      <c r="E426" s="1364"/>
      <c r="F426" s="1364"/>
      <c r="G426" s="1364"/>
      <c r="H426" s="1364"/>
      <c r="I426" s="1364"/>
      <c r="J426" s="1364"/>
      <c r="K426" s="1307"/>
    </row>
    <row r="427" spans="2:11" ht="12.5">
      <c r="B427" s="152"/>
      <c r="C427" s="1363"/>
      <c r="D427" s="1363"/>
      <c r="E427" s="1363"/>
      <c r="F427" s="1363"/>
      <c r="G427" s="1363"/>
      <c r="H427" s="1363"/>
      <c r="I427" s="1363"/>
      <c r="J427" s="1363"/>
      <c r="K427" s="183"/>
    </row>
    <row r="428" spans="2:11" ht="12.5">
      <c r="B428" s="184" t="s">
        <v>194</v>
      </c>
      <c r="C428" s="166">
        <f>D428+H428</f>
        <v>50872946</v>
      </c>
      <c r="D428" s="166">
        <v>233913</v>
      </c>
      <c r="E428" s="166">
        <v>102165</v>
      </c>
      <c r="F428" s="166">
        <v>87957</v>
      </c>
      <c r="G428" s="166">
        <v>43791</v>
      </c>
      <c r="H428" s="166">
        <v>50639033</v>
      </c>
      <c r="I428" s="166">
        <v>8042563</v>
      </c>
      <c r="J428" s="166">
        <v>16247972</v>
      </c>
      <c r="K428" s="176">
        <v>26348498</v>
      </c>
    </row>
    <row r="429" spans="2:11" ht="12.5">
      <c r="B429" s="184" t="s">
        <v>195</v>
      </c>
      <c r="C429" s="166">
        <f>D429+H429</f>
        <v>52984301</v>
      </c>
      <c r="D429" s="166">
        <v>216787</v>
      </c>
      <c r="E429" s="166">
        <v>90499</v>
      </c>
      <c r="F429" s="166">
        <v>83162</v>
      </c>
      <c r="G429" s="166">
        <v>43126</v>
      </c>
      <c r="H429" s="166">
        <v>52767514</v>
      </c>
      <c r="I429" s="166">
        <v>8943124</v>
      </c>
      <c r="J429" s="166">
        <v>15497438</v>
      </c>
      <c r="K429" s="176">
        <v>28326952</v>
      </c>
    </row>
    <row r="430" spans="2:11" ht="12.5">
      <c r="B430" s="184" t="s">
        <v>196</v>
      </c>
      <c r="C430" s="166"/>
      <c r="D430" s="168"/>
      <c r="E430" s="168"/>
      <c r="F430" s="168"/>
      <c r="G430" s="167"/>
      <c r="H430" s="166"/>
      <c r="I430" s="168"/>
      <c r="J430" s="168"/>
      <c r="K430" s="176"/>
    </row>
    <row r="431" spans="2:11" ht="12.5">
      <c r="B431" s="184" t="s">
        <v>197</v>
      </c>
      <c r="C431" s="166"/>
      <c r="D431" s="166"/>
      <c r="E431" s="167"/>
      <c r="F431" s="167"/>
      <c r="G431" s="166"/>
      <c r="H431" s="166"/>
      <c r="I431" s="166"/>
      <c r="J431" s="166"/>
      <c r="K431" s="176"/>
    </row>
    <row r="432" spans="2:11" ht="12.5">
      <c r="B432" s="184" t="s">
        <v>198</v>
      </c>
      <c r="C432" s="166"/>
      <c r="D432" s="512"/>
      <c r="E432" s="512"/>
      <c r="F432" s="512"/>
      <c r="G432" s="512"/>
      <c r="H432" s="512"/>
      <c r="I432" s="512"/>
      <c r="J432" s="512"/>
      <c r="K432" s="800"/>
    </row>
    <row r="433" spans="2:11" ht="12.5">
      <c r="B433" s="184" t="s">
        <v>199</v>
      </c>
      <c r="C433" s="166"/>
      <c r="D433" s="166"/>
      <c r="E433" s="167"/>
      <c r="F433" s="167"/>
      <c r="G433" s="166"/>
      <c r="H433" s="166"/>
      <c r="I433" s="166"/>
      <c r="J433" s="166"/>
      <c r="K433" s="176"/>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f t="shared" ref="C441:K441" si="71">SUM(C428:C439)</f>
        <v>103857247</v>
      </c>
      <c r="D441" s="160">
        <f t="shared" si="71"/>
        <v>450700</v>
      </c>
      <c r="E441" s="160">
        <f t="shared" si="71"/>
        <v>192664</v>
      </c>
      <c r="F441" s="160">
        <f t="shared" si="71"/>
        <v>171119</v>
      </c>
      <c r="G441" s="160">
        <f t="shared" si="71"/>
        <v>86917</v>
      </c>
      <c r="H441" s="160">
        <f t="shared" si="71"/>
        <v>103406547</v>
      </c>
      <c r="I441" s="160">
        <f t="shared" si="71"/>
        <v>16985687</v>
      </c>
      <c r="J441" s="160">
        <f t="shared" si="71"/>
        <v>31745410</v>
      </c>
      <c r="K441" s="182">
        <f t="shared" si="71"/>
        <v>54675450</v>
      </c>
    </row>
    <row r="442" spans="2:11" ht="13">
      <c r="B442" s="185"/>
      <c r="C442" s="1365"/>
      <c r="D442" s="1365"/>
      <c r="E442" s="1365"/>
      <c r="F442" s="1365"/>
      <c r="G442" s="1365"/>
      <c r="H442" s="1365"/>
      <c r="I442" s="1365"/>
      <c r="J442" s="1365"/>
      <c r="K442" s="186"/>
    </row>
    <row r="443" spans="2:11" ht="12.65" customHeight="1">
      <c r="B443" s="1310" t="s">
        <v>186</v>
      </c>
      <c r="C443" s="1312" t="s">
        <v>18</v>
      </c>
      <c r="D443" s="1312" t="s">
        <v>187</v>
      </c>
      <c r="E443" s="1314" t="s">
        <v>188</v>
      </c>
      <c r="F443" s="1315"/>
      <c r="G443" s="1316"/>
      <c r="H443" s="1317" t="s">
        <v>189</v>
      </c>
      <c r="I443" s="1319" t="s">
        <v>190</v>
      </c>
      <c r="J443" s="1320"/>
      <c r="K443" s="1321"/>
    </row>
    <row r="444" spans="2:11" ht="10.5" customHeight="1">
      <c r="B444" s="1311"/>
      <c r="C444" s="1313"/>
      <c r="D444" s="1313"/>
      <c r="E444" s="1322" t="s">
        <v>209</v>
      </c>
      <c r="F444" s="1312" t="s">
        <v>210</v>
      </c>
      <c r="G444" s="1312" t="s">
        <v>211</v>
      </c>
      <c r="H444" s="1318"/>
      <c r="I444" s="1322" t="s">
        <v>191</v>
      </c>
      <c r="J444" s="1322" t="s">
        <v>20</v>
      </c>
      <c r="K444" s="1325" t="s">
        <v>192</v>
      </c>
    </row>
    <row r="445" spans="2:11" ht="10.5" customHeight="1">
      <c r="B445" s="1311"/>
      <c r="C445" s="1313"/>
      <c r="D445" s="1313"/>
      <c r="E445" s="1323"/>
      <c r="F445" s="1313"/>
      <c r="G445" s="1313"/>
      <c r="H445" s="1318"/>
      <c r="I445" s="1324"/>
      <c r="J445" s="1324"/>
      <c r="K445" s="1326"/>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363"/>
      <c r="D447" s="1363"/>
      <c r="E447" s="1363"/>
      <c r="F447" s="1363"/>
      <c r="G447" s="1363"/>
      <c r="H447" s="1363"/>
      <c r="I447" s="1363"/>
      <c r="J447" s="1363"/>
      <c r="K447" s="183"/>
    </row>
    <row r="448" spans="2:11" ht="13">
      <c r="B448" s="154"/>
      <c r="C448" s="1364" t="s">
        <v>207</v>
      </c>
      <c r="D448" s="1364"/>
      <c r="E448" s="1364"/>
      <c r="F448" s="1364"/>
      <c r="G448" s="1364"/>
      <c r="H448" s="1364"/>
      <c r="I448" s="1364"/>
      <c r="J448" s="1364"/>
      <c r="K448" s="1307"/>
    </row>
    <row r="449" spans="2:11" ht="13">
      <c r="B449" s="154"/>
      <c r="C449" s="1366"/>
      <c r="D449" s="1366"/>
      <c r="E449" s="1366"/>
      <c r="F449" s="1366"/>
      <c r="G449" s="1366"/>
      <c r="H449" s="1366"/>
      <c r="I449" s="1366"/>
      <c r="J449" s="1366"/>
      <c r="K449" s="188"/>
    </row>
    <row r="450" spans="2:11" ht="12.5">
      <c r="B450" s="184" t="s">
        <v>194</v>
      </c>
      <c r="C450" s="166">
        <f>D450+H450</f>
        <v>100214844</v>
      </c>
      <c r="D450" s="166">
        <v>412116</v>
      </c>
      <c r="E450" s="166">
        <v>179040</v>
      </c>
      <c r="F450" s="166">
        <v>155244</v>
      </c>
      <c r="G450" s="166">
        <v>77832</v>
      </c>
      <c r="H450" s="166">
        <v>99802728</v>
      </c>
      <c r="I450" s="166">
        <v>15895241</v>
      </c>
      <c r="J450" s="166">
        <v>33215038</v>
      </c>
      <c r="K450" s="176">
        <v>50692449</v>
      </c>
    </row>
    <row r="451" spans="2:11" ht="12.5">
      <c r="B451" s="184" t="s">
        <v>195</v>
      </c>
      <c r="C451" s="166">
        <f>D451+H451</f>
        <v>105321244</v>
      </c>
      <c r="D451" s="166">
        <v>379264</v>
      </c>
      <c r="E451" s="166">
        <v>158473</v>
      </c>
      <c r="F451" s="166">
        <v>145542</v>
      </c>
      <c r="G451" s="166">
        <v>75249</v>
      </c>
      <c r="H451" s="166">
        <v>104941980</v>
      </c>
      <c r="I451" s="166">
        <v>17723888</v>
      </c>
      <c r="J451" s="166">
        <v>32336697</v>
      </c>
      <c r="K451" s="176">
        <v>54881395</v>
      </c>
    </row>
    <row r="452" spans="2:11" ht="12.5">
      <c r="B452" s="184" t="s">
        <v>196</v>
      </c>
      <c r="C452" s="166"/>
      <c r="D452" s="168"/>
      <c r="E452" s="168"/>
      <c r="F452" s="168"/>
      <c r="G452" s="167"/>
      <c r="H452" s="166"/>
      <c r="I452" s="168"/>
      <c r="J452" s="168"/>
      <c r="K452" s="176"/>
    </row>
    <row r="453" spans="2:11" ht="12.5">
      <c r="B453" s="184" t="s">
        <v>197</v>
      </c>
      <c r="C453" s="166"/>
      <c r="D453" s="166"/>
      <c r="E453" s="167"/>
      <c r="F453" s="167"/>
      <c r="G453" s="167"/>
      <c r="H453" s="166"/>
      <c r="I453" s="167"/>
      <c r="J453" s="167"/>
      <c r="K453" s="176"/>
    </row>
    <row r="454" spans="2:11" ht="12.5">
      <c r="B454" s="184" t="s">
        <v>198</v>
      </c>
      <c r="C454" s="166"/>
      <c r="D454" s="512"/>
      <c r="E454" s="512"/>
      <c r="F454" s="512"/>
      <c r="G454" s="512"/>
      <c r="H454" s="512"/>
      <c r="I454" s="512"/>
      <c r="J454" s="512"/>
      <c r="K454" s="800"/>
    </row>
    <row r="455" spans="2:11" ht="12.5">
      <c r="B455" s="184" t="s">
        <v>199</v>
      </c>
      <c r="C455" s="166"/>
      <c r="D455" s="166"/>
      <c r="E455" s="167"/>
      <c r="F455" s="167"/>
      <c r="G455" s="167"/>
      <c r="H455" s="166"/>
      <c r="I455" s="167"/>
      <c r="J455" s="167"/>
      <c r="K455" s="176"/>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f>SUM(C450:C461)</f>
        <v>205536088</v>
      </c>
      <c r="D463" s="164">
        <f t="shared" ref="D463:K463" si="72">SUM(D450:D461)</f>
        <v>791380</v>
      </c>
      <c r="E463" s="164">
        <f t="shared" si="72"/>
        <v>337513</v>
      </c>
      <c r="F463" s="164">
        <f t="shared" si="72"/>
        <v>300786</v>
      </c>
      <c r="G463" s="164">
        <f t="shared" si="72"/>
        <v>153081</v>
      </c>
      <c r="H463" s="164">
        <f t="shared" si="72"/>
        <v>204744708</v>
      </c>
      <c r="I463" s="164">
        <f t="shared" si="72"/>
        <v>33619129</v>
      </c>
      <c r="J463" s="164">
        <f t="shared" si="72"/>
        <v>65551735</v>
      </c>
      <c r="K463" s="190">
        <f t="shared" si="72"/>
        <v>105573844</v>
      </c>
    </row>
    <row r="464" spans="2:11" ht="20">
      <c r="B464" s="8"/>
      <c r="C464" s="1367"/>
      <c r="D464" s="1367"/>
      <c r="E464" s="1367"/>
      <c r="F464" s="1368" t="s">
        <v>208</v>
      </c>
      <c r="G464" s="1368"/>
      <c r="H464" s="1368"/>
      <c r="I464" s="1369"/>
      <c r="J464" s="1369"/>
      <c r="K464" s="9"/>
    </row>
    <row r="465" spans="2:11">
      <c r="B465" s="8" t="s">
        <v>194</v>
      </c>
      <c r="C465" s="1370">
        <f>C450/C411</f>
        <v>575.11445492734663</v>
      </c>
      <c r="D465" s="1370">
        <f t="shared" ref="D465:K466" si="73">D450/D411</f>
        <v>83.678375634517764</v>
      </c>
      <c r="E465" s="1370">
        <f t="shared" si="73"/>
        <v>58.338220918866078</v>
      </c>
      <c r="F465" s="1370">
        <f t="shared" si="73"/>
        <v>101.73263433813892</v>
      </c>
      <c r="G465" s="1370">
        <f t="shared" si="73"/>
        <v>235.85454545454544</v>
      </c>
      <c r="H465" s="1370">
        <f t="shared" si="73"/>
        <v>589.40823377252298</v>
      </c>
      <c r="I465" s="1370">
        <f t="shared" si="73"/>
        <v>532.36120972603658</v>
      </c>
      <c r="J465" s="1370">
        <f t="shared" si="73"/>
        <v>572.36714859299343</v>
      </c>
      <c r="K465" s="985">
        <f t="shared" si="73"/>
        <v>622.46677226847419</v>
      </c>
    </row>
    <row r="466" spans="2:11">
      <c r="B466" s="8" t="s">
        <v>195</v>
      </c>
      <c r="C466" s="1370">
        <f>C451/C412</f>
        <v>593.29895559886882</v>
      </c>
      <c r="D466" s="1370">
        <f t="shared" si="73"/>
        <v>89.029107981220662</v>
      </c>
      <c r="E466" s="1370">
        <f t="shared" si="73"/>
        <v>59.220104633781766</v>
      </c>
      <c r="F466" s="1370">
        <f t="shared" si="73"/>
        <v>112.5614849187935</v>
      </c>
      <c r="G466" s="1370">
        <f t="shared" si="73"/>
        <v>258.58762886597935</v>
      </c>
      <c r="H466" s="1370">
        <f t="shared" si="73"/>
        <v>605.6977455586466</v>
      </c>
      <c r="I466" s="1370">
        <f t="shared" si="73"/>
        <v>542.4628286352646</v>
      </c>
      <c r="J466" s="1370">
        <f t="shared" si="73"/>
        <v>571.59240273628768</v>
      </c>
      <c r="K466" s="985">
        <f t="shared" si="73"/>
        <v>653.25661810217593</v>
      </c>
    </row>
    <row r="467" spans="2:11">
      <c r="B467" s="8" t="s">
        <v>196</v>
      </c>
      <c r="C467" s="1370" t="e">
        <f t="shared" ref="C467:K467" si="74">C452/C413</f>
        <v>#DIV/0!</v>
      </c>
      <c r="D467" s="1370" t="e">
        <f t="shared" si="74"/>
        <v>#DIV/0!</v>
      </c>
      <c r="E467" s="1370" t="e">
        <f t="shared" si="74"/>
        <v>#DIV/0!</v>
      </c>
      <c r="F467" s="1370" t="e">
        <f t="shared" si="74"/>
        <v>#DIV/0!</v>
      </c>
      <c r="G467" s="1370" t="e">
        <f t="shared" si="74"/>
        <v>#DIV/0!</v>
      </c>
      <c r="H467" s="1370" t="e">
        <f t="shared" si="74"/>
        <v>#DIV/0!</v>
      </c>
      <c r="I467" s="1370" t="e">
        <f t="shared" si="74"/>
        <v>#DIV/0!</v>
      </c>
      <c r="J467" s="1370" t="e">
        <f t="shared" si="74"/>
        <v>#DIV/0!</v>
      </c>
      <c r="K467" s="985" t="e">
        <f t="shared" si="74"/>
        <v>#DIV/0!</v>
      </c>
    </row>
    <row r="468" spans="2:11">
      <c r="B468" s="8" t="s">
        <v>197</v>
      </c>
      <c r="C468" s="1370" t="e">
        <f t="shared" ref="C468:K468" si="75">C453/C414</f>
        <v>#DIV/0!</v>
      </c>
      <c r="D468" s="1370" t="e">
        <f t="shared" si="75"/>
        <v>#DIV/0!</v>
      </c>
      <c r="E468" s="1370" t="e">
        <f t="shared" si="75"/>
        <v>#DIV/0!</v>
      </c>
      <c r="F468" s="1370" t="e">
        <f t="shared" si="75"/>
        <v>#DIV/0!</v>
      </c>
      <c r="G468" s="1370" t="e">
        <f t="shared" si="75"/>
        <v>#DIV/0!</v>
      </c>
      <c r="H468" s="1370" t="e">
        <f t="shared" si="75"/>
        <v>#DIV/0!</v>
      </c>
      <c r="I468" s="1370" t="e">
        <f t="shared" si="75"/>
        <v>#DIV/0!</v>
      </c>
      <c r="J468" s="1370" t="e">
        <f t="shared" si="75"/>
        <v>#DIV/0!</v>
      </c>
      <c r="K468" s="985" t="e">
        <f t="shared" si="75"/>
        <v>#DIV/0!</v>
      </c>
    </row>
    <row r="469" spans="2:11">
      <c r="B469" s="8" t="s">
        <v>198</v>
      </c>
      <c r="C469" s="1370" t="e">
        <f t="shared" ref="C469:K469" si="76">C454/C415</f>
        <v>#DIV/0!</v>
      </c>
      <c r="D469" s="1370" t="e">
        <f t="shared" si="76"/>
        <v>#DIV/0!</v>
      </c>
      <c r="E469" s="1370" t="e">
        <f t="shared" si="76"/>
        <v>#DIV/0!</v>
      </c>
      <c r="F469" s="1370" t="e">
        <f t="shared" si="76"/>
        <v>#DIV/0!</v>
      </c>
      <c r="G469" s="1370" t="e">
        <f t="shared" si="76"/>
        <v>#DIV/0!</v>
      </c>
      <c r="H469" s="1370" t="e">
        <f t="shared" si="76"/>
        <v>#DIV/0!</v>
      </c>
      <c r="I469" s="1370" t="e">
        <f t="shared" si="76"/>
        <v>#DIV/0!</v>
      </c>
      <c r="J469" s="1370" t="e">
        <f t="shared" si="76"/>
        <v>#DIV/0!</v>
      </c>
      <c r="K469" s="985" t="e">
        <f t="shared" si="76"/>
        <v>#DIV/0!</v>
      </c>
    </row>
    <row r="470" spans="2:11">
      <c r="B470" s="8" t="s">
        <v>199</v>
      </c>
      <c r="C470" s="1370" t="e">
        <f t="shared" ref="C470:K470" si="77">C455/C416</f>
        <v>#DIV/0!</v>
      </c>
      <c r="D470" s="1370" t="e">
        <f t="shared" si="77"/>
        <v>#DIV/0!</v>
      </c>
      <c r="E470" s="1370" t="e">
        <f t="shared" si="77"/>
        <v>#DIV/0!</v>
      </c>
      <c r="F470" s="1370" t="e">
        <f t="shared" si="77"/>
        <v>#DIV/0!</v>
      </c>
      <c r="G470" s="1370" t="e">
        <f t="shared" si="77"/>
        <v>#DIV/0!</v>
      </c>
      <c r="H470" s="1370" t="e">
        <f t="shared" si="77"/>
        <v>#DIV/0!</v>
      </c>
      <c r="I470" s="1370" t="e">
        <f t="shared" si="77"/>
        <v>#DIV/0!</v>
      </c>
      <c r="J470" s="1370" t="e">
        <f t="shared" si="77"/>
        <v>#DIV/0!</v>
      </c>
      <c r="K470" s="985" t="e">
        <f t="shared" si="77"/>
        <v>#DIV/0!</v>
      </c>
    </row>
    <row r="471" spans="2:11">
      <c r="B471" s="8" t="s">
        <v>200</v>
      </c>
      <c r="C471" s="1370" t="e">
        <f t="shared" ref="C471:K471" si="78">C456/C417</f>
        <v>#DIV/0!</v>
      </c>
      <c r="D471" s="1370" t="e">
        <f t="shared" si="78"/>
        <v>#DIV/0!</v>
      </c>
      <c r="E471" s="1370" t="e">
        <f t="shared" si="78"/>
        <v>#DIV/0!</v>
      </c>
      <c r="F471" s="1370" t="e">
        <f t="shared" si="78"/>
        <v>#DIV/0!</v>
      </c>
      <c r="G471" s="1370" t="e">
        <f t="shared" si="78"/>
        <v>#DIV/0!</v>
      </c>
      <c r="H471" s="1370" t="e">
        <f t="shared" si="78"/>
        <v>#DIV/0!</v>
      </c>
      <c r="I471" s="1370" t="e">
        <f t="shared" si="78"/>
        <v>#DIV/0!</v>
      </c>
      <c r="J471" s="1370" t="e">
        <f t="shared" si="78"/>
        <v>#DIV/0!</v>
      </c>
      <c r="K471" s="985" t="e">
        <f t="shared" si="78"/>
        <v>#DIV/0!</v>
      </c>
    </row>
    <row r="472" spans="2:11">
      <c r="B472" s="8" t="s">
        <v>201</v>
      </c>
      <c r="C472" s="1370" t="e">
        <f t="shared" ref="C472:K472" si="79">C457/C418</f>
        <v>#DIV/0!</v>
      </c>
      <c r="D472" s="1370" t="e">
        <f t="shared" si="79"/>
        <v>#DIV/0!</v>
      </c>
      <c r="E472" s="1370" t="e">
        <f t="shared" si="79"/>
        <v>#DIV/0!</v>
      </c>
      <c r="F472" s="1370" t="e">
        <f t="shared" si="79"/>
        <v>#DIV/0!</v>
      </c>
      <c r="G472" s="1370" t="e">
        <f t="shared" si="79"/>
        <v>#DIV/0!</v>
      </c>
      <c r="H472" s="1370" t="e">
        <f t="shared" si="79"/>
        <v>#DIV/0!</v>
      </c>
      <c r="I472" s="1370" t="e">
        <f t="shared" si="79"/>
        <v>#DIV/0!</v>
      </c>
      <c r="J472" s="1370" t="e">
        <f t="shared" si="79"/>
        <v>#DIV/0!</v>
      </c>
      <c r="K472" s="985" t="e">
        <f t="shared" si="79"/>
        <v>#DIV/0!</v>
      </c>
    </row>
    <row r="473" spans="2:11">
      <c r="B473" s="8" t="s">
        <v>202</v>
      </c>
      <c r="C473" s="1370" t="e">
        <f t="shared" ref="C473:K473" si="80">C458/C419</f>
        <v>#DIV/0!</v>
      </c>
      <c r="D473" s="1370" t="e">
        <f t="shared" si="80"/>
        <v>#DIV/0!</v>
      </c>
      <c r="E473" s="1370" t="e">
        <f t="shared" si="80"/>
        <v>#DIV/0!</v>
      </c>
      <c r="F473" s="1370" t="e">
        <f t="shared" si="80"/>
        <v>#DIV/0!</v>
      </c>
      <c r="G473" s="1370" t="e">
        <f t="shared" si="80"/>
        <v>#DIV/0!</v>
      </c>
      <c r="H473" s="1370" t="e">
        <f t="shared" si="80"/>
        <v>#DIV/0!</v>
      </c>
      <c r="I473" s="1370" t="e">
        <f t="shared" si="80"/>
        <v>#DIV/0!</v>
      </c>
      <c r="J473" s="1370" t="e">
        <f t="shared" si="80"/>
        <v>#DIV/0!</v>
      </c>
      <c r="K473" s="985" t="e">
        <f t="shared" si="80"/>
        <v>#DIV/0!</v>
      </c>
    </row>
    <row r="474" spans="2:11">
      <c r="B474" s="8" t="s">
        <v>203</v>
      </c>
      <c r="C474" s="1370" t="e">
        <f t="shared" ref="C474:K474" si="81">C459/C420</f>
        <v>#DIV/0!</v>
      </c>
      <c r="D474" s="1370" t="e">
        <f t="shared" si="81"/>
        <v>#DIV/0!</v>
      </c>
      <c r="E474" s="1370" t="e">
        <f t="shared" si="81"/>
        <v>#DIV/0!</v>
      </c>
      <c r="F474" s="1370" t="e">
        <f t="shared" si="81"/>
        <v>#DIV/0!</v>
      </c>
      <c r="G474" s="1370" t="e">
        <f t="shared" si="81"/>
        <v>#DIV/0!</v>
      </c>
      <c r="H474" s="1370" t="e">
        <f t="shared" si="81"/>
        <v>#DIV/0!</v>
      </c>
      <c r="I474" s="1370" t="e">
        <f t="shared" si="81"/>
        <v>#DIV/0!</v>
      </c>
      <c r="J474" s="1370" t="e">
        <f t="shared" si="81"/>
        <v>#DIV/0!</v>
      </c>
      <c r="K474" s="985" t="e">
        <f t="shared" si="81"/>
        <v>#DIV/0!</v>
      </c>
    </row>
    <row r="475" spans="2:11">
      <c r="B475" s="8" t="s">
        <v>204</v>
      </c>
      <c r="C475" s="1370" t="e">
        <f t="shared" ref="C475:K475" si="82">C460/C421</f>
        <v>#DIV/0!</v>
      </c>
      <c r="D475" s="1370" t="e">
        <f t="shared" si="82"/>
        <v>#DIV/0!</v>
      </c>
      <c r="E475" s="1370" t="e">
        <f t="shared" si="82"/>
        <v>#DIV/0!</v>
      </c>
      <c r="F475" s="1370" t="e">
        <f t="shared" si="82"/>
        <v>#DIV/0!</v>
      </c>
      <c r="G475" s="1370" t="e">
        <f t="shared" si="82"/>
        <v>#DIV/0!</v>
      </c>
      <c r="H475" s="1370" t="e">
        <f t="shared" si="82"/>
        <v>#DIV/0!</v>
      </c>
      <c r="I475" s="1370" t="e">
        <f t="shared" si="82"/>
        <v>#DIV/0!</v>
      </c>
      <c r="J475" s="1370" t="e">
        <f t="shared" si="82"/>
        <v>#DIV/0!</v>
      </c>
      <c r="K475" s="985" t="e">
        <f t="shared" si="82"/>
        <v>#DIV/0!</v>
      </c>
    </row>
    <row r="476" spans="2:11" ht="11" thickBot="1">
      <c r="B476" s="986" t="s">
        <v>205</v>
      </c>
      <c r="C476" s="1357" t="e">
        <f t="shared" ref="C476:K476" si="83">C461/C422</f>
        <v>#DIV/0!</v>
      </c>
      <c r="D476" s="1357" t="e">
        <f t="shared" si="83"/>
        <v>#DIV/0!</v>
      </c>
      <c r="E476" s="1357" t="e">
        <f t="shared" si="83"/>
        <v>#DIV/0!</v>
      </c>
      <c r="F476" s="1357" t="e">
        <f t="shared" si="83"/>
        <v>#DIV/0!</v>
      </c>
      <c r="G476" s="1357" t="e">
        <f t="shared" si="83"/>
        <v>#DIV/0!</v>
      </c>
      <c r="H476" s="1357" t="e">
        <f t="shared" si="83"/>
        <v>#DIV/0!</v>
      </c>
      <c r="I476" s="1357" t="e">
        <f t="shared" si="83"/>
        <v>#DIV/0!</v>
      </c>
      <c r="J476" s="1357" t="e">
        <f t="shared" si="83"/>
        <v>#DIV/0!</v>
      </c>
      <c r="K476" s="1358" t="e">
        <f t="shared" si="83"/>
        <v>#DIV/0!</v>
      </c>
    </row>
  </sheetData>
  <mergeCells count="167">
    <mergeCell ref="B443:B445"/>
    <mergeCell ref="C443:C445"/>
    <mergeCell ref="D443:D445"/>
    <mergeCell ref="E443:G443"/>
    <mergeCell ref="E444:E445"/>
    <mergeCell ref="F444:F445"/>
    <mergeCell ref="I404:K404"/>
    <mergeCell ref="E405:E406"/>
    <mergeCell ref="I405:I406"/>
    <mergeCell ref="J405:J406"/>
    <mergeCell ref="F405:F406"/>
    <mergeCell ref="G405:G406"/>
    <mergeCell ref="K405:K406"/>
    <mergeCell ref="C448:K448"/>
    <mergeCell ref="G444:G445"/>
    <mergeCell ref="I444:I445"/>
    <mergeCell ref="J444:J445"/>
    <mergeCell ref="K444:K445"/>
    <mergeCell ref="H443:H445"/>
    <mergeCell ref="I443:K443"/>
    <mergeCell ref="C409:K409"/>
    <mergeCell ref="C426:K426"/>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I30" sqref="I30"/>
    </sheetView>
  </sheetViews>
  <sheetFormatPr defaultRowHeight="14.5"/>
  <cols>
    <col min="1" max="1" width="13.7265625" style="455" customWidth="1"/>
    <col min="2" max="17" width="9.1796875" style="455"/>
    <col min="18" max="18" width="16" style="455" customWidth="1"/>
    <col min="19" max="256" width="9.1796875" style="455"/>
    <col min="257" max="257" width="13.7265625" style="455" customWidth="1"/>
    <col min="258" max="512" width="9.1796875" style="455"/>
    <col min="513" max="513" width="13.7265625" style="455" customWidth="1"/>
    <col min="514" max="768" width="9.1796875" style="455"/>
    <col min="769" max="769" width="13.7265625" style="455" customWidth="1"/>
    <col min="770" max="1024" width="9.1796875" style="455"/>
    <col min="1025" max="1025" width="13.7265625" style="455" customWidth="1"/>
    <col min="1026" max="1280" width="9.1796875" style="455"/>
    <col min="1281" max="1281" width="13.7265625" style="455" customWidth="1"/>
    <col min="1282" max="1536" width="9.1796875" style="455"/>
    <col min="1537" max="1537" width="13.7265625" style="455" customWidth="1"/>
    <col min="1538" max="1792" width="9.1796875" style="455"/>
    <col min="1793" max="1793" width="13.7265625" style="455" customWidth="1"/>
    <col min="1794" max="2048" width="9.1796875" style="455"/>
    <col min="2049" max="2049" width="13.7265625" style="455" customWidth="1"/>
    <col min="2050" max="2304" width="9.1796875" style="455"/>
    <col min="2305" max="2305" width="13.7265625" style="455" customWidth="1"/>
    <col min="2306" max="2560" width="9.1796875" style="455"/>
    <col min="2561" max="2561" width="13.7265625" style="455" customWidth="1"/>
    <col min="2562" max="2816" width="9.1796875" style="455"/>
    <col min="2817" max="2817" width="13.7265625" style="455" customWidth="1"/>
    <col min="2818" max="3072" width="9.1796875" style="455"/>
    <col min="3073" max="3073" width="13.7265625" style="455" customWidth="1"/>
    <col min="3074" max="3328" width="9.1796875" style="455"/>
    <col min="3329" max="3329" width="13.7265625" style="455" customWidth="1"/>
    <col min="3330" max="3584" width="9.1796875" style="455"/>
    <col min="3585" max="3585" width="13.7265625" style="455" customWidth="1"/>
    <col min="3586" max="3840" width="9.1796875" style="455"/>
    <col min="3841" max="3841" width="13.7265625" style="455" customWidth="1"/>
    <col min="3842" max="4096" width="9.1796875" style="455"/>
    <col min="4097" max="4097" width="13.7265625" style="455" customWidth="1"/>
    <col min="4098" max="4352" width="9.1796875" style="455"/>
    <col min="4353" max="4353" width="13.7265625" style="455" customWidth="1"/>
    <col min="4354" max="4608" width="9.1796875" style="455"/>
    <col min="4609" max="4609" width="13.7265625" style="455" customWidth="1"/>
    <col min="4610" max="4864" width="9.1796875" style="455"/>
    <col min="4865" max="4865" width="13.7265625" style="455" customWidth="1"/>
    <col min="4866" max="5120" width="9.1796875" style="455"/>
    <col min="5121" max="5121" width="13.7265625" style="455" customWidth="1"/>
    <col min="5122" max="5376" width="9.1796875" style="455"/>
    <col min="5377" max="5377" width="13.7265625" style="455" customWidth="1"/>
    <col min="5378" max="5632" width="9.1796875" style="455"/>
    <col min="5633" max="5633" width="13.7265625" style="455" customWidth="1"/>
    <col min="5634" max="5888" width="9.1796875" style="455"/>
    <col min="5889" max="5889" width="13.7265625" style="455" customWidth="1"/>
    <col min="5890" max="6144" width="9.1796875" style="455"/>
    <col min="6145" max="6145" width="13.7265625" style="455" customWidth="1"/>
    <col min="6146" max="6400" width="9.1796875" style="455"/>
    <col min="6401" max="6401" width="13.7265625" style="455" customWidth="1"/>
    <col min="6402" max="6656" width="9.1796875" style="455"/>
    <col min="6657" max="6657" width="13.7265625" style="455" customWidth="1"/>
    <col min="6658" max="6912" width="9.1796875" style="455"/>
    <col min="6913" max="6913" width="13.7265625" style="455" customWidth="1"/>
    <col min="6914" max="7168" width="9.1796875" style="455"/>
    <col min="7169" max="7169" width="13.7265625" style="455" customWidth="1"/>
    <col min="7170" max="7424" width="9.1796875" style="455"/>
    <col min="7425" max="7425" width="13.7265625" style="455" customWidth="1"/>
    <col min="7426" max="7680" width="9.1796875" style="455"/>
    <col min="7681" max="7681" width="13.7265625" style="455" customWidth="1"/>
    <col min="7682" max="7936" width="9.1796875" style="455"/>
    <col min="7937" max="7937" width="13.7265625" style="455" customWidth="1"/>
    <col min="7938" max="8192" width="9.1796875" style="455"/>
    <col min="8193" max="8193" width="13.7265625" style="455" customWidth="1"/>
    <col min="8194" max="8448" width="9.1796875" style="455"/>
    <col min="8449" max="8449" width="13.7265625" style="455" customWidth="1"/>
    <col min="8450" max="8704" width="9.1796875" style="455"/>
    <col min="8705" max="8705" width="13.7265625" style="455" customWidth="1"/>
    <col min="8706" max="8960" width="9.1796875" style="455"/>
    <col min="8961" max="8961" width="13.7265625" style="455" customWidth="1"/>
    <col min="8962" max="9216" width="9.1796875" style="455"/>
    <col min="9217" max="9217" width="13.7265625" style="455" customWidth="1"/>
    <col min="9218" max="9472" width="9.1796875" style="455"/>
    <col min="9473" max="9473" width="13.7265625" style="455" customWidth="1"/>
    <col min="9474" max="9728" width="9.1796875" style="455"/>
    <col min="9729" max="9729" width="13.7265625" style="455" customWidth="1"/>
    <col min="9730" max="9984" width="9.1796875" style="455"/>
    <col min="9985" max="9985" width="13.7265625" style="455" customWidth="1"/>
    <col min="9986" max="10240" width="9.1796875" style="455"/>
    <col min="10241" max="10241" width="13.7265625" style="455" customWidth="1"/>
    <col min="10242" max="10496" width="9.1796875" style="455"/>
    <col min="10497" max="10497" width="13.7265625" style="455" customWidth="1"/>
    <col min="10498" max="10752" width="9.1796875" style="455"/>
    <col min="10753" max="10753" width="13.7265625" style="455" customWidth="1"/>
    <col min="10754" max="11008" width="9.1796875" style="455"/>
    <col min="11009" max="11009" width="13.7265625" style="455" customWidth="1"/>
    <col min="11010" max="11264" width="9.1796875" style="455"/>
    <col min="11265" max="11265" width="13.7265625" style="455" customWidth="1"/>
    <col min="11266" max="11520" width="9.1796875" style="455"/>
    <col min="11521" max="11521" width="13.7265625" style="455" customWidth="1"/>
    <col min="11522" max="11776" width="9.1796875" style="455"/>
    <col min="11777" max="11777" width="13.7265625" style="455" customWidth="1"/>
    <col min="11778" max="12032" width="9.1796875" style="455"/>
    <col min="12033" max="12033" width="13.7265625" style="455" customWidth="1"/>
    <col min="12034" max="12288" width="9.1796875" style="455"/>
    <col min="12289" max="12289" width="13.7265625" style="455" customWidth="1"/>
    <col min="12290" max="12544" width="9.1796875" style="455"/>
    <col min="12545" max="12545" width="13.7265625" style="455" customWidth="1"/>
    <col min="12546" max="12800" width="9.1796875" style="455"/>
    <col min="12801" max="12801" width="13.7265625" style="455" customWidth="1"/>
    <col min="12802" max="13056" width="9.1796875" style="455"/>
    <col min="13057" max="13057" width="13.7265625" style="455" customWidth="1"/>
    <col min="13058" max="13312" width="9.1796875" style="455"/>
    <col min="13313" max="13313" width="13.7265625" style="455" customWidth="1"/>
    <col min="13314" max="13568" width="9.1796875" style="455"/>
    <col min="13569" max="13569" width="13.7265625" style="455" customWidth="1"/>
    <col min="13570" max="13824" width="9.1796875" style="455"/>
    <col min="13825" max="13825" width="13.7265625" style="455" customWidth="1"/>
    <col min="13826" max="14080" width="9.1796875" style="455"/>
    <col min="14081" max="14081" width="13.7265625" style="455" customWidth="1"/>
    <col min="14082" max="14336" width="9.1796875" style="455"/>
    <col min="14337" max="14337" width="13.7265625" style="455" customWidth="1"/>
    <col min="14338" max="14592" width="9.1796875" style="455"/>
    <col min="14593" max="14593" width="13.7265625" style="455" customWidth="1"/>
    <col min="14594" max="14848" width="9.1796875" style="455"/>
    <col min="14849" max="14849" width="13.7265625" style="455" customWidth="1"/>
    <col min="14850" max="15104" width="9.1796875" style="455"/>
    <col min="15105" max="15105" width="13.7265625" style="455" customWidth="1"/>
    <col min="15106" max="15360" width="9.1796875" style="455"/>
    <col min="15361" max="15361" width="13.7265625" style="455" customWidth="1"/>
    <col min="15362" max="15616" width="9.1796875" style="455"/>
    <col min="15617" max="15617" width="13.7265625" style="455" customWidth="1"/>
    <col min="15618" max="15872" width="9.1796875" style="455"/>
    <col min="15873" max="15873" width="13.7265625" style="455" customWidth="1"/>
    <col min="15874" max="16128" width="9.1796875" style="455"/>
    <col min="16129" max="16129" width="13.7265625" style="455" customWidth="1"/>
    <col min="16130" max="16384" width="9.1796875" style="455"/>
  </cols>
  <sheetData>
    <row r="1" spans="1:21">
      <c r="A1" s="1353" t="s">
        <v>474</v>
      </c>
      <c r="B1" s="1353"/>
      <c r="C1" s="1353"/>
      <c r="D1" s="1353"/>
      <c r="E1" s="1353"/>
      <c r="F1" s="1353"/>
      <c r="G1" s="1353"/>
      <c r="H1" s="1353"/>
      <c r="I1" s="1353"/>
      <c r="J1" s="1353"/>
      <c r="K1" s="1353"/>
      <c r="L1" s="1353"/>
      <c r="M1" s="1353"/>
      <c r="N1" s="1353"/>
    </row>
    <row r="2" spans="1:21" ht="15" thickBot="1">
      <c r="G2" s="681" t="s">
        <v>240</v>
      </c>
    </row>
    <row r="3" spans="1:21">
      <c r="A3" s="682" t="s">
        <v>241</v>
      </c>
      <c r="B3" s="683" t="s">
        <v>161</v>
      </c>
      <c r="C3" s="683" t="s">
        <v>162</v>
      </c>
      <c r="D3" s="683" t="s">
        <v>163</v>
      </c>
      <c r="E3" s="683" t="s">
        <v>164</v>
      </c>
      <c r="F3" s="683" t="s">
        <v>165</v>
      </c>
      <c r="G3" s="683" t="s">
        <v>166</v>
      </c>
      <c r="H3" s="683" t="s">
        <v>167</v>
      </c>
      <c r="I3" s="683" t="s">
        <v>168</v>
      </c>
      <c r="J3" s="683" t="s">
        <v>169</v>
      </c>
      <c r="K3" s="683" t="s">
        <v>170</v>
      </c>
      <c r="L3" s="683" t="s">
        <v>171</v>
      </c>
      <c r="M3" s="683" t="s">
        <v>172</v>
      </c>
      <c r="N3" s="683" t="s">
        <v>173</v>
      </c>
    </row>
    <row r="4" spans="1:21">
      <c r="A4" s="685">
        <v>2019</v>
      </c>
      <c r="B4" s="686">
        <v>354.37491656654714</v>
      </c>
      <c r="C4" s="686">
        <v>356.43838796545651</v>
      </c>
      <c r="D4" s="686">
        <v>357.2969949465724</v>
      </c>
      <c r="E4" s="686">
        <v>357.47446683623537</v>
      </c>
      <c r="F4" s="686">
        <v>361.2054005838466</v>
      </c>
      <c r="G4" s="686">
        <v>357.93540852897377</v>
      </c>
      <c r="H4" s="686">
        <v>354.2490676912646</v>
      </c>
      <c r="I4" s="686">
        <v>353.13528487554794</v>
      </c>
      <c r="J4" s="686">
        <v>352.05841293166753</v>
      </c>
      <c r="K4" s="686">
        <v>345</v>
      </c>
      <c r="L4" s="686">
        <v>349.6</v>
      </c>
      <c r="M4" s="686">
        <v>354.4</v>
      </c>
      <c r="N4" s="687">
        <v>354.2</v>
      </c>
    </row>
    <row r="5" spans="1:21">
      <c r="A5" s="685">
        <v>2020</v>
      </c>
      <c r="B5" s="686">
        <v>354.8</v>
      </c>
      <c r="C5" s="686">
        <v>355</v>
      </c>
      <c r="D5" s="686">
        <v>356.13</v>
      </c>
      <c r="E5" s="686">
        <v>354.02</v>
      </c>
      <c r="F5" s="686">
        <v>356.2</v>
      </c>
      <c r="G5" s="686">
        <v>358.1</v>
      </c>
      <c r="H5" s="686">
        <v>352.8</v>
      </c>
      <c r="I5" s="686">
        <v>350.8</v>
      </c>
      <c r="J5" s="686">
        <v>346.7</v>
      </c>
      <c r="K5" s="686">
        <v>345</v>
      </c>
      <c r="L5" s="686">
        <v>347.8</v>
      </c>
      <c r="M5" s="686">
        <v>347.4</v>
      </c>
      <c r="N5" s="687">
        <v>352.3</v>
      </c>
    </row>
    <row r="6" spans="1:21">
      <c r="A6" s="685">
        <v>2021</v>
      </c>
      <c r="B6" s="686">
        <v>350.5</v>
      </c>
      <c r="C6" s="686">
        <v>354.1</v>
      </c>
      <c r="D6" s="686">
        <v>354.1</v>
      </c>
      <c r="E6" s="686">
        <v>354.4</v>
      </c>
      <c r="F6" s="686">
        <v>353.4</v>
      </c>
      <c r="G6" s="686">
        <v>352.5</v>
      </c>
      <c r="H6" s="686">
        <v>348.2</v>
      </c>
      <c r="I6" s="686">
        <v>348.4</v>
      </c>
      <c r="J6" s="686">
        <v>343.2</v>
      </c>
      <c r="K6" s="686">
        <v>402.6</v>
      </c>
      <c r="L6" s="686">
        <v>345.6</v>
      </c>
      <c r="M6" s="686">
        <v>347</v>
      </c>
      <c r="N6" s="687">
        <v>349.8</v>
      </c>
    </row>
    <row r="7" spans="1:21" ht="18.5">
      <c r="A7" s="685">
        <v>2022</v>
      </c>
      <c r="B7" s="686">
        <v>350.1</v>
      </c>
      <c r="C7" s="686">
        <v>354.4</v>
      </c>
      <c r="D7" s="686">
        <v>351</v>
      </c>
      <c r="E7" s="686">
        <v>354.6</v>
      </c>
      <c r="F7" s="686">
        <v>353.3</v>
      </c>
      <c r="G7" s="686">
        <v>351.4</v>
      </c>
      <c r="H7" s="686">
        <v>352</v>
      </c>
      <c r="I7" s="686">
        <v>350.9</v>
      </c>
      <c r="J7" s="686">
        <v>347.5</v>
      </c>
      <c r="K7" s="686">
        <v>349.1</v>
      </c>
      <c r="L7" s="686">
        <v>348</v>
      </c>
      <c r="M7" s="686">
        <v>348.7</v>
      </c>
      <c r="N7" s="687">
        <v>351</v>
      </c>
      <c r="Q7" s="366"/>
      <c r="R7" s="367"/>
      <c r="S7" s="367"/>
      <c r="T7" s="367"/>
      <c r="U7" s="367"/>
    </row>
    <row r="8" spans="1:21" ht="18.5">
      <c r="A8" s="685">
        <v>2023</v>
      </c>
      <c r="B8" s="686">
        <v>352.3</v>
      </c>
      <c r="C8" s="686">
        <v>353.3</v>
      </c>
      <c r="D8" s="686">
        <v>354.9</v>
      </c>
      <c r="E8" s="686">
        <v>351.4</v>
      </c>
      <c r="F8" s="686">
        <v>285.10000000000002</v>
      </c>
      <c r="G8" s="686">
        <v>350</v>
      </c>
      <c r="H8" s="686">
        <v>343.9</v>
      </c>
      <c r="I8" s="686">
        <v>349.2</v>
      </c>
      <c r="J8" s="686">
        <v>346.2</v>
      </c>
      <c r="K8" s="686">
        <v>347.6</v>
      </c>
      <c r="L8" s="686">
        <v>349.6</v>
      </c>
      <c r="M8" s="686">
        <v>347.9</v>
      </c>
      <c r="N8" s="687">
        <v>350.3</v>
      </c>
      <c r="Q8" s="366"/>
      <c r="R8" s="367"/>
      <c r="S8" s="367"/>
      <c r="T8" s="367"/>
      <c r="U8" s="367"/>
    </row>
    <row r="9" spans="1:21" ht="15" thickBot="1">
      <c r="A9" s="688">
        <v>2024</v>
      </c>
      <c r="B9" s="689">
        <v>352</v>
      </c>
      <c r="C9" s="689"/>
      <c r="D9" s="689"/>
      <c r="E9" s="689"/>
      <c r="F9" s="689"/>
      <c r="G9" s="689"/>
      <c r="H9" s="689"/>
      <c r="I9" s="689"/>
      <c r="J9" s="689"/>
      <c r="K9" s="689"/>
      <c r="L9" s="689"/>
      <c r="M9" s="689"/>
      <c r="N9" s="690"/>
    </row>
    <row r="11" spans="1:21" ht="15" thickBot="1">
      <c r="G11" s="691" t="s">
        <v>242</v>
      </c>
      <c r="N11" s="692"/>
    </row>
    <row r="12" spans="1:21">
      <c r="A12" s="682" t="s">
        <v>241</v>
      </c>
      <c r="B12" s="683" t="s">
        <v>161</v>
      </c>
      <c r="C12" s="683" t="s">
        <v>162</v>
      </c>
      <c r="D12" s="683" t="s">
        <v>163</v>
      </c>
      <c r="E12" s="683" t="s">
        <v>164</v>
      </c>
      <c r="F12" s="683" t="s">
        <v>165</v>
      </c>
      <c r="G12" s="683" t="s">
        <v>166</v>
      </c>
      <c r="H12" s="683" t="s">
        <v>167</v>
      </c>
      <c r="I12" s="683" t="s">
        <v>168</v>
      </c>
      <c r="J12" s="683" t="s">
        <v>169</v>
      </c>
      <c r="K12" s="683" t="s">
        <v>170</v>
      </c>
      <c r="L12" s="683" t="s">
        <v>171</v>
      </c>
      <c r="M12" s="683" t="s">
        <v>172</v>
      </c>
      <c r="N12" s="683" t="s">
        <v>173</v>
      </c>
    </row>
    <row r="13" spans="1:21">
      <c r="A13" s="685">
        <v>2019</v>
      </c>
      <c r="B13" s="686">
        <v>281.27826336739287</v>
      </c>
      <c r="C13" s="686">
        <v>284.30536717690359</v>
      </c>
      <c r="D13" s="686">
        <v>286.22046450702811</v>
      </c>
      <c r="E13" s="686">
        <v>290.8767352564733</v>
      </c>
      <c r="F13" s="686">
        <v>285.31500572737696</v>
      </c>
      <c r="G13" s="686">
        <v>281.29946839929153</v>
      </c>
      <c r="H13" s="686">
        <v>274.8623926185175</v>
      </c>
      <c r="I13" s="686">
        <v>271.9152332887009</v>
      </c>
      <c r="J13" s="686">
        <v>273.41321243523339</v>
      </c>
      <c r="K13" s="686">
        <v>276.3</v>
      </c>
      <c r="L13" s="686">
        <v>279.2</v>
      </c>
      <c r="M13" s="686">
        <v>286.5</v>
      </c>
      <c r="N13" s="687">
        <v>286.2</v>
      </c>
    </row>
    <row r="14" spans="1:21">
      <c r="A14" s="685">
        <v>2020</v>
      </c>
      <c r="B14" s="686">
        <v>286.2</v>
      </c>
      <c r="C14" s="686">
        <v>288.2</v>
      </c>
      <c r="D14" s="686">
        <v>287.13</v>
      </c>
      <c r="E14" s="686">
        <v>286.24</v>
      </c>
      <c r="F14" s="686">
        <v>285.8</v>
      </c>
      <c r="G14" s="686">
        <v>286</v>
      </c>
      <c r="H14" s="686">
        <v>280.5</v>
      </c>
      <c r="I14" s="686">
        <v>277.2</v>
      </c>
      <c r="J14" s="686">
        <v>277.2</v>
      </c>
      <c r="K14" s="686">
        <v>277.7</v>
      </c>
      <c r="L14" s="686">
        <v>281.60000000000002</v>
      </c>
      <c r="M14" s="686">
        <v>284.8</v>
      </c>
      <c r="N14" s="687">
        <v>282.8</v>
      </c>
    </row>
    <row r="15" spans="1:21">
      <c r="A15" s="685">
        <v>2021</v>
      </c>
      <c r="B15" s="686">
        <v>288.3</v>
      </c>
      <c r="C15" s="686">
        <v>294.5</v>
      </c>
      <c r="D15" s="686">
        <v>289.10000000000002</v>
      </c>
      <c r="E15" s="686">
        <v>288.5</v>
      </c>
      <c r="F15" s="686">
        <v>287.5</v>
      </c>
      <c r="G15" s="686">
        <v>281.89999999999998</v>
      </c>
      <c r="H15" s="686">
        <v>275.89999999999998</v>
      </c>
      <c r="I15" s="686">
        <v>274.10000000000002</v>
      </c>
      <c r="J15" s="686">
        <v>275.2</v>
      </c>
      <c r="K15" s="686">
        <v>279.5</v>
      </c>
      <c r="L15" s="686">
        <v>281.5</v>
      </c>
      <c r="M15" s="686">
        <v>283</v>
      </c>
      <c r="N15" s="687">
        <v>283</v>
      </c>
    </row>
    <row r="16" spans="1:21">
      <c r="A16" s="685">
        <v>2022</v>
      </c>
      <c r="B16" s="686">
        <v>285.2</v>
      </c>
      <c r="C16" s="686">
        <v>286.8</v>
      </c>
      <c r="D16" s="686">
        <v>286.5</v>
      </c>
      <c r="E16" s="686">
        <v>288.10000000000002</v>
      </c>
      <c r="F16" s="686">
        <v>285.7</v>
      </c>
      <c r="G16" s="686">
        <v>281.39999999999998</v>
      </c>
      <c r="H16" s="686">
        <v>278</v>
      </c>
      <c r="I16" s="686">
        <v>274.3</v>
      </c>
      <c r="J16" s="686">
        <v>275.60000000000002</v>
      </c>
      <c r="K16" s="686">
        <v>279.60000000000002</v>
      </c>
      <c r="L16" s="686">
        <v>281.3</v>
      </c>
      <c r="M16" s="686">
        <v>283</v>
      </c>
      <c r="N16" s="687">
        <v>281.89999999999998</v>
      </c>
    </row>
    <row r="17" spans="1:14">
      <c r="A17" s="685">
        <v>2023</v>
      </c>
      <c r="B17" s="686">
        <v>287</v>
      </c>
      <c r="C17" s="686">
        <v>289.5</v>
      </c>
      <c r="D17" s="686">
        <v>286.60000000000002</v>
      </c>
      <c r="E17" s="686">
        <v>285.39999999999998</v>
      </c>
      <c r="F17" s="686">
        <v>285.10000000000002</v>
      </c>
      <c r="G17" s="686">
        <v>281.89999999999998</v>
      </c>
      <c r="H17" s="686">
        <v>277.39999999999998</v>
      </c>
      <c r="I17" s="686">
        <v>273.5</v>
      </c>
      <c r="J17" s="686">
        <v>277.10000000000002</v>
      </c>
      <c r="K17" s="686">
        <v>277.5</v>
      </c>
      <c r="L17" s="686">
        <v>280.8</v>
      </c>
      <c r="M17" s="686">
        <v>282.60000000000002</v>
      </c>
      <c r="N17" s="687">
        <v>281.89999999999998</v>
      </c>
    </row>
    <row r="18" spans="1:14" ht="15" thickBot="1">
      <c r="A18" s="688">
        <v>2024</v>
      </c>
      <c r="B18" s="689">
        <v>286.3</v>
      </c>
      <c r="C18" s="689"/>
      <c r="D18" s="689"/>
      <c r="E18" s="689"/>
      <c r="F18" s="689"/>
      <c r="G18" s="689"/>
      <c r="H18" s="689"/>
      <c r="I18" s="689"/>
      <c r="J18" s="689"/>
      <c r="K18" s="689"/>
      <c r="L18" s="689"/>
      <c r="M18" s="689"/>
      <c r="N18" s="690"/>
    </row>
    <row r="20" spans="1:14" ht="15" thickBot="1">
      <c r="G20" s="691" t="s">
        <v>243</v>
      </c>
      <c r="N20" s="692"/>
    </row>
    <row r="21" spans="1:14">
      <c r="A21" s="682" t="s">
        <v>241</v>
      </c>
      <c r="B21" s="683" t="s">
        <v>161</v>
      </c>
      <c r="C21" s="683" t="s">
        <v>162</v>
      </c>
      <c r="D21" s="683" t="s">
        <v>163</v>
      </c>
      <c r="E21" s="683" t="s">
        <v>164</v>
      </c>
      <c r="F21" s="683" t="s">
        <v>165</v>
      </c>
      <c r="G21" s="683" t="s">
        <v>166</v>
      </c>
      <c r="H21" s="683" t="s">
        <v>167</v>
      </c>
      <c r="I21" s="683" t="s">
        <v>168</v>
      </c>
      <c r="J21" s="683" t="s">
        <v>169</v>
      </c>
      <c r="K21" s="683" t="s">
        <v>170</v>
      </c>
      <c r="L21" s="683" t="s">
        <v>171</v>
      </c>
      <c r="M21" s="683" t="s">
        <v>172</v>
      </c>
      <c r="N21" s="683" t="s">
        <v>173</v>
      </c>
    </row>
    <row r="22" spans="1:14">
      <c r="A22" s="685">
        <v>2019</v>
      </c>
      <c r="B22" s="686">
        <v>287.03444832750858</v>
      </c>
      <c r="C22" s="686">
        <v>289.1459538749898</v>
      </c>
      <c r="D22" s="686">
        <v>288.5072199817875</v>
      </c>
      <c r="E22" s="686">
        <v>290.10412746204969</v>
      </c>
      <c r="F22" s="686">
        <v>292.71949231485786</v>
      </c>
      <c r="G22" s="686">
        <v>289.1722528130237</v>
      </c>
      <c r="H22" s="686">
        <v>284.60732456803191</v>
      </c>
      <c r="I22" s="686">
        <v>281.83476394849748</v>
      </c>
      <c r="J22" s="686">
        <v>281.74347936186393</v>
      </c>
      <c r="K22" s="686">
        <v>280</v>
      </c>
      <c r="L22" s="686">
        <v>283.39999999999998</v>
      </c>
      <c r="M22" s="686">
        <v>281.7</v>
      </c>
      <c r="N22" s="687">
        <v>280.2</v>
      </c>
    </row>
    <row r="23" spans="1:14">
      <c r="A23" s="685">
        <v>2020</v>
      </c>
      <c r="B23" s="686">
        <v>288.10000000000002</v>
      </c>
      <c r="C23" s="686">
        <v>289.7</v>
      </c>
      <c r="D23" s="686">
        <v>291.47000000000003</v>
      </c>
      <c r="E23" s="686">
        <v>290.86</v>
      </c>
      <c r="F23" s="686">
        <v>294.3</v>
      </c>
      <c r="G23" s="686">
        <v>295</v>
      </c>
      <c r="H23" s="686">
        <v>291.7</v>
      </c>
      <c r="I23" s="686">
        <v>288</v>
      </c>
      <c r="J23" s="686">
        <v>285</v>
      </c>
      <c r="K23" s="686">
        <v>289.7</v>
      </c>
      <c r="L23" s="686">
        <v>286</v>
      </c>
      <c r="M23" s="686">
        <v>288.2</v>
      </c>
      <c r="N23" s="687">
        <v>289.89999999999998</v>
      </c>
    </row>
    <row r="24" spans="1:14">
      <c r="A24" s="684">
        <v>2021</v>
      </c>
      <c r="B24" s="693">
        <v>291.3</v>
      </c>
      <c r="C24" s="693">
        <v>293.10000000000002</v>
      </c>
      <c r="D24" s="693">
        <v>291.60000000000002</v>
      </c>
      <c r="E24" s="693">
        <v>294.10000000000002</v>
      </c>
      <c r="F24" s="693">
        <v>295.60000000000002</v>
      </c>
      <c r="G24" s="693">
        <v>294.60000000000002</v>
      </c>
      <c r="H24" s="693">
        <v>290.5</v>
      </c>
      <c r="I24" s="693">
        <v>288.2</v>
      </c>
      <c r="J24" s="693">
        <v>286.10000000000002</v>
      </c>
      <c r="K24" s="693">
        <v>286</v>
      </c>
      <c r="L24" s="693">
        <v>287.7</v>
      </c>
      <c r="M24" s="693">
        <v>289.5</v>
      </c>
      <c r="N24" s="694">
        <v>290.60000000000002</v>
      </c>
    </row>
    <row r="25" spans="1:14">
      <c r="A25" s="685">
        <v>2022</v>
      </c>
      <c r="B25" s="686">
        <v>292.2</v>
      </c>
      <c r="C25" s="686">
        <v>293.10000000000002</v>
      </c>
      <c r="D25" s="686">
        <v>290.8</v>
      </c>
      <c r="E25" s="686">
        <v>293.3</v>
      </c>
      <c r="F25" s="686">
        <v>295.8</v>
      </c>
      <c r="G25" s="686">
        <v>295.2</v>
      </c>
      <c r="H25" s="686">
        <v>290.10000000000002</v>
      </c>
      <c r="I25" s="686">
        <v>287.8</v>
      </c>
      <c r="J25" s="686">
        <v>288.10000000000002</v>
      </c>
      <c r="K25" s="686">
        <v>288.5</v>
      </c>
      <c r="L25" s="686">
        <v>292.5</v>
      </c>
      <c r="M25" s="686">
        <v>291.5</v>
      </c>
      <c r="N25" s="687">
        <v>291.7</v>
      </c>
    </row>
    <row r="26" spans="1:14">
      <c r="A26" s="685">
        <v>2023</v>
      </c>
      <c r="B26" s="686">
        <v>292.2</v>
      </c>
      <c r="C26" s="686">
        <v>296.10000000000002</v>
      </c>
      <c r="D26" s="686">
        <v>294.5</v>
      </c>
      <c r="E26" s="686">
        <v>293.3</v>
      </c>
      <c r="F26" s="686">
        <v>295.7</v>
      </c>
      <c r="G26" s="686">
        <v>292.39999999999998</v>
      </c>
      <c r="H26" s="686">
        <v>289.8</v>
      </c>
      <c r="I26" s="686">
        <v>288.39999999999998</v>
      </c>
      <c r="J26" s="686">
        <v>289.39999999999998</v>
      </c>
      <c r="K26" s="686">
        <v>289.3</v>
      </c>
      <c r="L26" s="686">
        <v>289.39999999999998</v>
      </c>
      <c r="M26" s="686">
        <v>290.5</v>
      </c>
      <c r="N26" s="687">
        <v>292.10000000000002</v>
      </c>
    </row>
    <row r="27" spans="1:14" ht="15" thickBot="1">
      <c r="A27" s="688">
        <v>2024</v>
      </c>
      <c r="B27" s="689">
        <v>292.89999999999998</v>
      </c>
      <c r="C27" s="689"/>
      <c r="D27" s="689"/>
      <c r="E27" s="689"/>
      <c r="F27" s="689"/>
      <c r="G27" s="689"/>
      <c r="H27" s="689"/>
      <c r="I27" s="689"/>
      <c r="J27" s="689"/>
      <c r="K27" s="689"/>
      <c r="L27" s="689"/>
      <c r="M27" s="689"/>
      <c r="N27" s="690"/>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42" zoomScale="75" workbookViewId="0">
      <selection activeCell="T62" sqref="T6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54" t="s">
        <v>473</v>
      </c>
      <c r="B1" s="1354"/>
      <c r="C1" s="1354"/>
      <c r="D1" s="1354"/>
      <c r="E1" s="1354"/>
      <c r="F1" s="1354"/>
      <c r="G1" s="1354"/>
      <c r="H1" s="1354"/>
      <c r="I1" s="1354"/>
      <c r="J1" s="1354"/>
      <c r="K1" s="1354"/>
      <c r="L1" s="1354"/>
      <c r="M1" s="1354"/>
      <c r="N1" s="814"/>
      <c r="O1" s="814"/>
      <c r="P1" s="814"/>
      <c r="Q1" s="814"/>
    </row>
    <row r="2" spans="1:25" ht="12.75" hidden="1" customHeight="1">
      <c r="A2" s="1354"/>
      <c r="B2" s="1354"/>
      <c r="C2" s="1354"/>
      <c r="D2" s="1354"/>
      <c r="E2" s="1354"/>
      <c r="F2" s="1354"/>
      <c r="G2" s="1354"/>
      <c r="H2" s="1354"/>
      <c r="I2" s="1354"/>
      <c r="J2" s="1354"/>
      <c r="K2" s="1354"/>
      <c r="L2" s="1354"/>
      <c r="M2" s="1354"/>
      <c r="N2" s="814"/>
      <c r="O2" s="814"/>
      <c r="P2" s="814"/>
      <c r="Q2" s="814"/>
    </row>
    <row r="3" spans="1:25" ht="12.75" hidden="1" customHeight="1">
      <c r="A3" s="1354"/>
      <c r="B3" s="1354"/>
      <c r="C3" s="1354"/>
      <c r="D3" s="1354"/>
      <c r="E3" s="1354"/>
      <c r="F3" s="1354"/>
      <c r="G3" s="1354"/>
      <c r="H3" s="1354"/>
      <c r="I3" s="1354"/>
      <c r="J3" s="1354"/>
      <c r="K3" s="1354"/>
      <c r="L3" s="1354"/>
      <c r="M3" s="1354"/>
      <c r="N3" s="814"/>
      <c r="O3" s="814"/>
      <c r="P3" s="814"/>
      <c r="Q3" s="814"/>
    </row>
    <row r="4" spans="1:25" ht="21">
      <c r="A4" s="815" t="s">
        <v>479</v>
      </c>
      <c r="B4" s="816"/>
      <c r="C4" s="816"/>
      <c r="D4" s="816"/>
      <c r="E4" s="814"/>
      <c r="F4" s="814"/>
      <c r="G4" s="814"/>
      <c r="H4" s="814"/>
      <c r="I4" s="814"/>
      <c r="J4" s="814"/>
      <c r="K4" s="814"/>
      <c r="L4" s="814"/>
      <c r="M4" s="814"/>
      <c r="N4" s="814"/>
      <c r="O4" s="814"/>
      <c r="P4" s="814"/>
      <c r="Q4" s="814"/>
    </row>
    <row r="5" spans="1:25" ht="13">
      <c r="A5" s="814"/>
      <c r="B5" s="814"/>
      <c r="C5" s="814"/>
      <c r="D5" s="814"/>
      <c r="E5" s="814"/>
      <c r="F5" s="814"/>
      <c r="G5" s="814"/>
      <c r="H5" s="814"/>
      <c r="I5" s="814"/>
      <c r="J5" s="814"/>
      <c r="K5" s="814"/>
      <c r="L5" s="814"/>
      <c r="M5" s="814"/>
      <c r="N5" s="814"/>
      <c r="O5" s="814"/>
      <c r="P5" s="814"/>
      <c r="Q5" s="814"/>
    </row>
    <row r="6" spans="1:25" ht="13">
      <c r="A6" s="814"/>
      <c r="B6" s="814"/>
      <c r="C6" s="814"/>
      <c r="D6" s="814"/>
      <c r="E6" s="814"/>
      <c r="F6" s="814"/>
      <c r="G6" s="814"/>
      <c r="H6" s="814"/>
      <c r="I6" s="814"/>
      <c r="J6" s="814"/>
      <c r="K6" s="814"/>
      <c r="L6" s="814"/>
      <c r="M6" s="814"/>
      <c r="N6" s="814"/>
      <c r="O6" s="814"/>
      <c r="P6" s="814"/>
      <c r="Q6" s="814"/>
      <c r="R6"/>
      <c r="S6"/>
      <c r="T6"/>
      <c r="U6"/>
      <c r="V6"/>
      <c r="W6"/>
      <c r="X6"/>
      <c r="Y6"/>
    </row>
    <row r="7" spans="1:25" ht="16" thickBot="1">
      <c r="A7" s="817">
        <v>2019</v>
      </c>
      <c r="B7" s="818"/>
      <c r="C7" s="818"/>
      <c r="D7" s="818"/>
      <c r="E7" s="818"/>
      <c r="F7" s="818"/>
      <c r="G7" s="818"/>
      <c r="H7" s="818"/>
      <c r="I7" s="818"/>
      <c r="J7" s="818"/>
      <c r="K7" s="818"/>
      <c r="L7" s="819" t="s">
        <v>160</v>
      </c>
      <c r="M7" s="818"/>
      <c r="N7" s="820"/>
      <c r="O7" s="818"/>
      <c r="P7" s="821">
        <v>2019</v>
      </c>
      <c r="Q7" s="818"/>
      <c r="R7"/>
      <c r="S7"/>
      <c r="T7"/>
      <c r="U7"/>
      <c r="V7"/>
      <c r="W7"/>
      <c r="X7"/>
      <c r="Y7"/>
    </row>
    <row r="8" spans="1:25" ht="13.5" thickBot="1">
      <c r="A8" s="822"/>
      <c r="B8" s="823" t="s">
        <v>161</v>
      </c>
      <c r="C8" s="823" t="s">
        <v>162</v>
      </c>
      <c r="D8" s="823" t="s">
        <v>163</v>
      </c>
      <c r="E8" s="823" t="s">
        <v>164</v>
      </c>
      <c r="F8" s="823" t="s">
        <v>165</v>
      </c>
      <c r="G8" s="823" t="s">
        <v>166</v>
      </c>
      <c r="H8" s="823" t="s">
        <v>167</v>
      </c>
      <c r="I8" s="823" t="s">
        <v>168</v>
      </c>
      <c r="J8" s="823" t="s">
        <v>169</v>
      </c>
      <c r="K8" s="823" t="s">
        <v>170</v>
      </c>
      <c r="L8" s="823" t="s">
        <v>171</v>
      </c>
      <c r="M8" s="824" t="s">
        <v>172</v>
      </c>
      <c r="N8" s="820"/>
      <c r="O8" s="818"/>
      <c r="P8" s="825"/>
      <c r="Q8" s="826" t="s">
        <v>173</v>
      </c>
      <c r="R8"/>
      <c r="S8"/>
      <c r="T8"/>
      <c r="U8"/>
      <c r="V8"/>
      <c r="W8"/>
      <c r="X8"/>
      <c r="Y8"/>
    </row>
    <row r="9" spans="1:25" ht="13.5" thickBot="1">
      <c r="A9" s="827" t="s">
        <v>174</v>
      </c>
      <c r="B9" s="828">
        <v>13097.004154604951</v>
      </c>
      <c r="C9" s="829">
        <v>12684.171057134958</v>
      </c>
      <c r="D9" s="828">
        <v>12703.509633034411</v>
      </c>
      <c r="E9" s="828">
        <v>12436.800440153134</v>
      </c>
      <c r="F9" s="828">
        <v>12345.728489197405</v>
      </c>
      <c r="G9" s="828">
        <v>11989.180954677902</v>
      </c>
      <c r="H9" s="828">
        <v>11291.15714648953</v>
      </c>
      <c r="I9" s="828">
        <v>11799.833529820378</v>
      </c>
      <c r="J9" s="830">
        <v>11695.57156423378</v>
      </c>
      <c r="K9" s="828">
        <v>11797.730210590606</v>
      </c>
      <c r="L9" s="828">
        <v>12118.735934309996</v>
      </c>
      <c r="M9" s="831">
        <v>12222.309074775932</v>
      </c>
      <c r="N9" s="820"/>
      <c r="O9" s="818"/>
      <c r="P9" s="832" t="s">
        <v>174</v>
      </c>
      <c r="Q9" s="833">
        <v>12171.089276441808</v>
      </c>
      <c r="R9"/>
      <c r="S9"/>
      <c r="T9"/>
      <c r="U9"/>
      <c r="V9"/>
      <c r="W9"/>
      <c r="X9"/>
      <c r="Y9"/>
    </row>
    <row r="10" spans="1:25" ht="13">
      <c r="A10" s="834" t="s">
        <v>179</v>
      </c>
      <c r="B10" s="835">
        <v>12988.229233268361</v>
      </c>
      <c r="C10" s="836">
        <v>13031.089618528611</v>
      </c>
      <c r="D10" s="837">
        <v>12400.045892682925</v>
      </c>
      <c r="E10" s="835">
        <v>12497.066246851389</v>
      </c>
      <c r="F10" s="835">
        <v>12312.575788643535</v>
      </c>
      <c r="G10" s="835">
        <v>11785.570106907893</v>
      </c>
      <c r="H10" s="835">
        <v>11145.261363102236</v>
      </c>
      <c r="I10" s="835">
        <v>12014.568933508892</v>
      </c>
      <c r="J10" s="838">
        <v>11566.950929507175</v>
      </c>
      <c r="K10" s="835">
        <v>12060.398568329721</v>
      </c>
      <c r="L10" s="835">
        <v>12325.822063492065</v>
      </c>
      <c r="M10" s="839">
        <v>12211.818032159268</v>
      </c>
      <c r="N10" s="820"/>
      <c r="O10" s="818"/>
      <c r="P10" s="840" t="s">
        <v>179</v>
      </c>
      <c r="Q10" s="841">
        <v>12139.562253413582</v>
      </c>
      <c r="R10"/>
      <c r="S10"/>
      <c r="T10"/>
      <c r="U10"/>
      <c r="V10"/>
      <c r="W10"/>
      <c r="X10"/>
      <c r="Y10"/>
    </row>
    <row r="11" spans="1:25" ht="13">
      <c r="A11" s="842" t="s">
        <v>175</v>
      </c>
      <c r="B11" s="843">
        <v>14030.74154673591</v>
      </c>
      <c r="C11" s="844">
        <v>13423.206102042845</v>
      </c>
      <c r="D11" s="843">
        <v>13350.258566551605</v>
      </c>
      <c r="E11" s="843">
        <v>12952.008674739422</v>
      </c>
      <c r="F11" s="843">
        <v>12714.496786649555</v>
      </c>
      <c r="G11" s="843">
        <v>12228.876814192541</v>
      </c>
      <c r="H11" s="843">
        <v>11570.90485622989</v>
      </c>
      <c r="I11" s="843">
        <v>12338.817183187308</v>
      </c>
      <c r="J11" s="843">
        <v>12128.42545753275</v>
      </c>
      <c r="K11" s="843">
        <v>12399.186362800923</v>
      </c>
      <c r="L11" s="843">
        <v>12795.433149533852</v>
      </c>
      <c r="M11" s="845">
        <v>12921.228396700371</v>
      </c>
      <c r="N11" s="820"/>
      <c r="O11" s="818"/>
      <c r="P11" s="840" t="s">
        <v>175</v>
      </c>
      <c r="Q11" s="846">
        <v>12736.926723981092</v>
      </c>
      <c r="R11"/>
      <c r="S11"/>
      <c r="T11"/>
      <c r="U11"/>
      <c r="V11"/>
      <c r="W11"/>
      <c r="X11"/>
      <c r="Y11"/>
    </row>
    <row r="12" spans="1:25" ht="13">
      <c r="A12" s="842" t="s">
        <v>176</v>
      </c>
      <c r="B12" s="843">
        <v>13875.267566076433</v>
      </c>
      <c r="C12" s="844">
        <v>13191.644451674416</v>
      </c>
      <c r="D12" s="843">
        <v>13160.242283296824</v>
      </c>
      <c r="E12" s="843">
        <v>12736.915408507588</v>
      </c>
      <c r="F12" s="843">
        <v>12414.167473994701</v>
      </c>
      <c r="G12" s="843">
        <v>11811.682069144254</v>
      </c>
      <c r="H12" s="843">
        <v>11216.262367325109</v>
      </c>
      <c r="I12" s="843">
        <v>12121.702664273735</v>
      </c>
      <c r="J12" s="843">
        <v>11851.896939155471</v>
      </c>
      <c r="K12" s="843">
        <v>12310.877136839459</v>
      </c>
      <c r="L12" s="843">
        <v>12715.43545872936</v>
      </c>
      <c r="M12" s="845">
        <v>12877.909602187496</v>
      </c>
      <c r="N12" s="820"/>
      <c r="O12" s="818"/>
      <c r="P12" s="840" t="s">
        <v>176</v>
      </c>
      <c r="Q12" s="846">
        <v>12496.86604352695</v>
      </c>
      <c r="R12"/>
      <c r="S12"/>
      <c r="T12"/>
      <c r="U12" s="117"/>
      <c r="V12"/>
      <c r="W12"/>
      <c r="X12"/>
      <c r="Y12"/>
    </row>
    <row r="13" spans="1:25" ht="13">
      <c r="A13" s="842" t="s">
        <v>177</v>
      </c>
      <c r="B13" s="843"/>
      <c r="C13" s="847"/>
      <c r="D13" s="843"/>
      <c r="E13" s="843"/>
      <c r="F13" s="843"/>
      <c r="G13" s="843">
        <v>11847.259206798866</v>
      </c>
      <c r="H13" s="843">
        <v>10212.64</v>
      </c>
      <c r="I13" s="843">
        <v>11431</v>
      </c>
      <c r="J13" s="843"/>
      <c r="K13" s="843"/>
      <c r="L13" s="843"/>
      <c r="M13" s="845"/>
      <c r="N13" s="820"/>
      <c r="O13" s="818"/>
      <c r="P13" s="840" t="s">
        <v>177</v>
      </c>
      <c r="Q13" s="846">
        <v>12223.033208241355</v>
      </c>
      <c r="R13"/>
      <c r="S13"/>
      <c r="T13"/>
      <c r="U13" s="117"/>
      <c r="V13"/>
      <c r="W13"/>
      <c r="X13"/>
      <c r="Y13"/>
    </row>
    <row r="14" spans="1:25" ht="13">
      <c r="A14" s="842" t="s">
        <v>71</v>
      </c>
      <c r="B14" s="843">
        <v>11016.435273215879</v>
      </c>
      <c r="C14" s="844">
        <v>10666.092979690597</v>
      </c>
      <c r="D14" s="843">
        <v>10906.563736752352</v>
      </c>
      <c r="E14" s="843">
        <v>10813.265482926516</v>
      </c>
      <c r="F14" s="843">
        <v>10882.550511099018</v>
      </c>
      <c r="G14" s="843">
        <v>10702.803775197364</v>
      </c>
      <c r="H14" s="843">
        <v>9978.5009716631357</v>
      </c>
      <c r="I14" s="843">
        <v>10138.454210471504</v>
      </c>
      <c r="J14" s="843">
        <v>10066.518700800318</v>
      </c>
      <c r="K14" s="843">
        <v>10207.22881650506</v>
      </c>
      <c r="L14" s="843">
        <v>10253.974707400655</v>
      </c>
      <c r="M14" s="845">
        <v>10316.67240328594</v>
      </c>
      <c r="N14" s="820"/>
      <c r="O14" s="818"/>
      <c r="P14" s="840" t="s">
        <v>71</v>
      </c>
      <c r="Q14" s="846">
        <v>10479.725608941915</v>
      </c>
      <c r="R14"/>
      <c r="S14"/>
      <c r="T14"/>
      <c r="U14" s="117"/>
      <c r="V14"/>
      <c r="W14"/>
      <c r="X14"/>
      <c r="Y14"/>
    </row>
    <row r="15" spans="1:25" ht="13.5" thickBot="1">
      <c r="A15" s="848" t="s">
        <v>178</v>
      </c>
      <c r="B15" s="843">
        <v>13526.782125454416</v>
      </c>
      <c r="C15" s="849">
        <v>13304.359447452311</v>
      </c>
      <c r="D15" s="850">
        <v>13381.446812429691</v>
      </c>
      <c r="E15" s="850">
        <v>13303.934942938567</v>
      </c>
      <c r="F15" s="850">
        <v>13241.320895609353</v>
      </c>
      <c r="G15" s="850">
        <v>13044.246213486927</v>
      </c>
      <c r="H15" s="850">
        <v>12473.680771982421</v>
      </c>
      <c r="I15" s="850">
        <v>12708.58078202419</v>
      </c>
      <c r="J15" s="843">
        <v>12836.590469304007</v>
      </c>
      <c r="K15" s="843">
        <v>12864.967865200817</v>
      </c>
      <c r="L15" s="850">
        <v>13101.960516060417</v>
      </c>
      <c r="M15" s="851">
        <v>13163.845129929141</v>
      </c>
      <c r="N15" s="820"/>
      <c r="O15" s="818"/>
      <c r="P15" s="852" t="s">
        <v>178</v>
      </c>
      <c r="Q15" s="853">
        <v>13072.210144053273</v>
      </c>
      <c r="R15"/>
      <c r="S15"/>
      <c r="T15"/>
      <c r="U15" s="117"/>
      <c r="V15"/>
      <c r="W15"/>
      <c r="X15"/>
      <c r="Y15"/>
    </row>
    <row r="16" spans="1:25" ht="13">
      <c r="A16" s="814"/>
      <c r="B16" s="814"/>
      <c r="C16" s="814"/>
      <c r="D16" s="814"/>
      <c r="E16" s="814"/>
      <c r="F16" s="814"/>
      <c r="G16" s="814"/>
      <c r="H16" s="814"/>
      <c r="I16" s="814"/>
      <c r="J16" s="814"/>
      <c r="K16" s="814"/>
      <c r="L16" s="814"/>
      <c r="M16" s="814"/>
      <c r="N16" s="814"/>
      <c r="O16" s="814"/>
      <c r="P16" s="814"/>
      <c r="Q16" s="814"/>
      <c r="R16"/>
      <c r="S16"/>
      <c r="T16"/>
      <c r="U16" s="117"/>
      <c r="V16"/>
      <c r="W16"/>
      <c r="X16"/>
      <c r="Y16"/>
    </row>
    <row r="17" spans="1:25" ht="16" thickBot="1">
      <c r="A17" s="817">
        <v>2020</v>
      </c>
      <c r="B17" s="818"/>
      <c r="C17" s="818"/>
      <c r="D17" s="818"/>
      <c r="E17" s="818"/>
      <c r="F17" s="818"/>
      <c r="G17" s="818"/>
      <c r="H17" s="818"/>
      <c r="I17" s="818"/>
      <c r="J17" s="818"/>
      <c r="K17" s="818"/>
      <c r="L17" s="819" t="s">
        <v>160</v>
      </c>
      <c r="M17" s="818"/>
      <c r="N17" s="820"/>
      <c r="O17" s="818"/>
      <c r="P17" s="821">
        <v>2021</v>
      </c>
      <c r="Q17" s="818"/>
      <c r="R17"/>
      <c r="S17"/>
      <c r="T17"/>
      <c r="U17" s="117"/>
      <c r="V17"/>
      <c r="W17"/>
      <c r="X17"/>
      <c r="Y17"/>
    </row>
    <row r="18" spans="1:25" ht="13.5" thickBot="1">
      <c r="A18" s="822"/>
      <c r="B18" s="823" t="s">
        <v>161</v>
      </c>
      <c r="C18" s="823" t="s">
        <v>162</v>
      </c>
      <c r="D18" s="823" t="s">
        <v>163</v>
      </c>
      <c r="E18" s="823" t="s">
        <v>164</v>
      </c>
      <c r="F18" s="823" t="s">
        <v>165</v>
      </c>
      <c r="G18" s="823" t="s">
        <v>166</v>
      </c>
      <c r="H18" s="823" t="s">
        <v>167</v>
      </c>
      <c r="I18" s="823" t="s">
        <v>168</v>
      </c>
      <c r="J18" s="823" t="s">
        <v>169</v>
      </c>
      <c r="K18" s="823" t="s">
        <v>170</v>
      </c>
      <c r="L18" s="823" t="s">
        <v>171</v>
      </c>
      <c r="M18" s="824" t="s">
        <v>172</v>
      </c>
      <c r="N18" s="820"/>
      <c r="O18" s="818"/>
      <c r="P18" s="825"/>
      <c r="Q18" s="826" t="s">
        <v>173</v>
      </c>
      <c r="R18"/>
      <c r="S18"/>
      <c r="T18"/>
      <c r="U18"/>
      <c r="V18"/>
      <c r="W18"/>
      <c r="X18"/>
      <c r="Y18"/>
    </row>
    <row r="19" spans="1:25" ht="13.5" thickBot="1">
      <c r="A19" s="827" t="s">
        <v>174</v>
      </c>
      <c r="B19" s="854">
        <v>12293.668</v>
      </c>
      <c r="C19" s="854">
        <v>12396.350180400879</v>
      </c>
      <c r="D19" s="828">
        <v>12086.149992818097</v>
      </c>
      <c r="E19" s="828">
        <v>11603.106305993873</v>
      </c>
      <c r="F19" s="828">
        <v>11482.267355568953</v>
      </c>
      <c r="G19" s="828">
        <v>11953</v>
      </c>
      <c r="H19" s="828">
        <v>11835.808663529599</v>
      </c>
      <c r="I19" s="828">
        <v>12357.44353681061</v>
      </c>
      <c r="J19" s="830">
        <v>12414.228648418182</v>
      </c>
      <c r="K19" s="828">
        <v>12328.00888657319</v>
      </c>
      <c r="L19" s="828">
        <v>12268.883311067566</v>
      </c>
      <c r="M19" s="831">
        <v>12719.950048353872</v>
      </c>
      <c r="N19" s="820"/>
      <c r="O19" s="818"/>
      <c r="P19" s="832" t="s">
        <v>174</v>
      </c>
      <c r="Q19" s="833">
        <v>12170.057750049617</v>
      </c>
      <c r="R19"/>
      <c r="S19"/>
      <c r="T19"/>
      <c r="U19"/>
      <c r="V19"/>
      <c r="W19"/>
      <c r="X19"/>
      <c r="Y19"/>
    </row>
    <row r="20" spans="1:25" ht="13">
      <c r="A20" s="855" t="s">
        <v>179</v>
      </c>
      <c r="B20" s="856">
        <v>12386.300999999999</v>
      </c>
      <c r="C20" s="856">
        <v>12278.283069066147</v>
      </c>
      <c r="D20" s="856">
        <v>11949.087602008787</v>
      </c>
      <c r="E20" s="857">
        <v>11425.366477832513</v>
      </c>
      <c r="F20" s="857">
        <v>10861.813765366691</v>
      </c>
      <c r="G20" s="857">
        <v>11785</v>
      </c>
      <c r="H20" s="857">
        <v>12082.539061795218</v>
      </c>
      <c r="I20" s="857">
        <v>12657.339090422689</v>
      </c>
      <c r="J20" s="858">
        <v>12557.838567799301</v>
      </c>
      <c r="K20" s="857">
        <v>12510.25230430529</v>
      </c>
      <c r="L20" s="857">
        <v>12599.191885182312</v>
      </c>
      <c r="M20" s="859">
        <v>13189.330848045396</v>
      </c>
      <c r="N20" s="820"/>
      <c r="O20" s="818"/>
      <c r="P20" s="840" t="s">
        <v>179</v>
      </c>
      <c r="Q20" s="841">
        <v>12341.703778245606</v>
      </c>
      <c r="R20"/>
      <c r="S20"/>
      <c r="T20"/>
      <c r="U20"/>
      <c r="V20"/>
      <c r="W20"/>
      <c r="X20"/>
      <c r="Y20"/>
    </row>
    <row r="21" spans="1:25" ht="13">
      <c r="A21" s="842" t="s">
        <v>175</v>
      </c>
      <c r="B21" s="860">
        <v>12953.451999999999</v>
      </c>
      <c r="C21" s="860">
        <v>12955.442846668257</v>
      </c>
      <c r="D21" s="843">
        <v>12559.678894534463</v>
      </c>
      <c r="E21" s="843">
        <v>12200.715185932797</v>
      </c>
      <c r="F21" s="843">
        <v>12043.432584369706</v>
      </c>
      <c r="G21" s="843">
        <v>12461</v>
      </c>
      <c r="H21" s="843">
        <v>12377.61476700648</v>
      </c>
      <c r="I21" s="843">
        <v>13184.53468439781</v>
      </c>
      <c r="J21" s="843">
        <v>13209.827982744415</v>
      </c>
      <c r="K21" s="843">
        <v>13257.606161299784</v>
      </c>
      <c r="L21" s="843">
        <v>13488.06045421349</v>
      </c>
      <c r="M21" s="845">
        <v>13948.219326498986</v>
      </c>
      <c r="N21" s="820"/>
      <c r="O21" s="818"/>
      <c r="P21" s="840" t="s">
        <v>175</v>
      </c>
      <c r="Q21" s="846">
        <v>12893.07500798921</v>
      </c>
      <c r="R21"/>
      <c r="S21"/>
      <c r="T21"/>
      <c r="U21"/>
      <c r="V21"/>
      <c r="W21"/>
      <c r="X21"/>
      <c r="Y21"/>
    </row>
    <row r="22" spans="1:25" ht="13">
      <c r="A22" s="842" t="s">
        <v>176</v>
      </c>
      <c r="B22" s="860">
        <v>12820.403</v>
      </c>
      <c r="C22" s="860">
        <v>12812.960174322563</v>
      </c>
      <c r="D22" s="843">
        <v>12404.011122590871</v>
      </c>
      <c r="E22" s="843">
        <v>12093.68836494103</v>
      </c>
      <c r="F22" s="843">
        <v>11923.112759720469</v>
      </c>
      <c r="G22" s="843">
        <v>12340</v>
      </c>
      <c r="H22" s="843">
        <v>12218.579332235504</v>
      </c>
      <c r="I22" s="843">
        <v>13155.442783450688</v>
      </c>
      <c r="J22" s="843">
        <v>13187.221007065826</v>
      </c>
      <c r="K22" s="843">
        <v>13185.675775486045</v>
      </c>
      <c r="L22" s="843">
        <v>13410.314130675239</v>
      </c>
      <c r="M22" s="845">
        <v>13871.568263480342</v>
      </c>
      <c r="N22" s="820"/>
      <c r="O22" s="818"/>
      <c r="P22" s="840" t="s">
        <v>176</v>
      </c>
      <c r="Q22" s="846">
        <v>12777.362324998021</v>
      </c>
      <c r="R22"/>
      <c r="S22"/>
      <c r="T22"/>
      <c r="U22"/>
      <c r="V22"/>
      <c r="W22"/>
      <c r="X22"/>
      <c r="Y22"/>
    </row>
    <row r="23" spans="1:25" ht="18.5">
      <c r="A23" s="842" t="s">
        <v>177</v>
      </c>
      <c r="B23" s="860"/>
      <c r="C23" s="861"/>
      <c r="D23" s="843"/>
      <c r="E23" s="843"/>
      <c r="F23" s="843">
        <v>12115.686274509804</v>
      </c>
      <c r="G23" s="843">
        <v>13265</v>
      </c>
      <c r="H23" s="843">
        <v>14324.08</v>
      </c>
      <c r="I23" s="843"/>
      <c r="J23" s="843"/>
      <c r="K23" s="843"/>
      <c r="L23" s="843"/>
      <c r="M23" s="845"/>
      <c r="N23" s="820"/>
      <c r="O23" s="818"/>
      <c r="P23" s="840" t="s">
        <v>177</v>
      </c>
      <c r="Q23" s="846">
        <v>13124.888063427803</v>
      </c>
      <c r="R23"/>
      <c r="S23"/>
      <c r="T23" s="366"/>
      <c r="U23" s="367"/>
      <c r="V23" s="367"/>
      <c r="W23" s="367"/>
      <c r="X23" s="367"/>
      <c r="Y23"/>
    </row>
    <row r="24" spans="1:25" ht="13">
      <c r="A24" s="842" t="s">
        <v>71</v>
      </c>
      <c r="B24" s="860">
        <v>10382.365</v>
      </c>
      <c r="C24" s="860">
        <v>10554.510985315916</v>
      </c>
      <c r="D24" s="843">
        <v>10508.256746814872</v>
      </c>
      <c r="E24" s="843">
        <v>9974.3926900629413</v>
      </c>
      <c r="F24" s="843">
        <v>9676.7357563537662</v>
      </c>
      <c r="G24" s="843">
        <v>10168</v>
      </c>
      <c r="H24" s="843">
        <v>10231.011342407664</v>
      </c>
      <c r="I24" s="843">
        <v>10322.937716844957</v>
      </c>
      <c r="J24" s="843">
        <v>10515.692045277079</v>
      </c>
      <c r="K24" s="843">
        <v>10500.779806665369</v>
      </c>
      <c r="L24" s="843">
        <v>10033.162037806949</v>
      </c>
      <c r="M24" s="845">
        <v>10425.373902081596</v>
      </c>
      <c r="N24" s="820"/>
      <c r="O24" s="818"/>
      <c r="P24" s="840" t="s">
        <v>71</v>
      </c>
      <c r="Q24" s="846">
        <v>10300.833122420103</v>
      </c>
      <c r="R24"/>
      <c r="S24"/>
      <c r="T24"/>
      <c r="U24"/>
      <c r="V24"/>
      <c r="W24"/>
      <c r="X24"/>
      <c r="Y24"/>
    </row>
    <row r="25" spans="1:25" ht="13.5" thickBot="1">
      <c r="A25" s="848" t="s">
        <v>178</v>
      </c>
      <c r="B25" s="862">
        <v>13188.183000000001</v>
      </c>
      <c r="C25" s="862">
        <v>13234.41829236263</v>
      </c>
      <c r="D25" s="850">
        <v>12868.44290816252</v>
      </c>
      <c r="E25" s="850">
        <v>12394.03887979182</v>
      </c>
      <c r="F25" s="850">
        <v>12244.396919750789</v>
      </c>
      <c r="G25" s="850">
        <v>12579</v>
      </c>
      <c r="H25" s="850">
        <v>12568.820974865377</v>
      </c>
      <c r="I25" s="843">
        <v>12894.875569157652</v>
      </c>
      <c r="J25" s="843">
        <v>13049.577112784067</v>
      </c>
      <c r="K25" s="850">
        <v>13089.158608739113</v>
      </c>
      <c r="L25" s="850">
        <v>13055.204323581807</v>
      </c>
      <c r="M25" s="851">
        <v>13341.939160902748</v>
      </c>
      <c r="N25" s="820"/>
      <c r="O25" s="818"/>
      <c r="P25" s="852" t="s">
        <v>178</v>
      </c>
      <c r="Q25" s="853">
        <v>12892.589567786512</v>
      </c>
      <c r="R25"/>
      <c r="S25"/>
      <c r="T25"/>
      <c r="U25"/>
      <c r="V25"/>
      <c r="W25"/>
      <c r="X25"/>
      <c r="Y25"/>
    </row>
    <row r="26" spans="1:25" ht="13">
      <c r="A26" s="814"/>
      <c r="B26" s="814"/>
      <c r="C26" s="814"/>
      <c r="D26" s="814"/>
      <c r="E26" s="814"/>
      <c r="F26" s="814"/>
      <c r="G26" s="814"/>
      <c r="H26" s="814"/>
      <c r="I26" s="814"/>
      <c r="J26" s="814"/>
      <c r="K26" s="814"/>
      <c r="L26" s="814"/>
      <c r="M26" s="814"/>
      <c r="N26" s="814"/>
      <c r="O26" s="814"/>
      <c r="P26" s="814"/>
      <c r="Q26" s="814"/>
      <c r="R26"/>
      <c r="S26"/>
      <c r="T26"/>
      <c r="U26"/>
      <c r="V26"/>
      <c r="W26"/>
      <c r="X26"/>
      <c r="Y26"/>
    </row>
    <row r="27" spans="1:25" ht="16" thickBot="1">
      <c r="A27" s="817">
        <v>2021</v>
      </c>
      <c r="B27" s="818"/>
      <c r="C27" s="818"/>
      <c r="D27" s="818"/>
      <c r="E27" s="818"/>
      <c r="F27" s="818"/>
      <c r="G27" s="818"/>
      <c r="H27" s="818"/>
      <c r="I27" s="818"/>
      <c r="J27" s="818"/>
      <c r="K27" s="818"/>
      <c r="L27" s="819" t="s">
        <v>160</v>
      </c>
      <c r="M27" s="818"/>
      <c r="N27" s="820"/>
      <c r="O27" s="818"/>
      <c r="P27" s="821">
        <v>2021</v>
      </c>
      <c r="Q27" s="818"/>
      <c r="R27"/>
      <c r="S27"/>
      <c r="T27"/>
      <c r="U27"/>
      <c r="V27"/>
      <c r="W27"/>
      <c r="X27"/>
      <c r="Y27"/>
    </row>
    <row r="28" spans="1:25" ht="13.5" thickBot="1">
      <c r="A28" s="822"/>
      <c r="B28" s="823" t="s">
        <v>161</v>
      </c>
      <c r="C28" s="823" t="s">
        <v>162</v>
      </c>
      <c r="D28" s="823" t="s">
        <v>163</v>
      </c>
      <c r="E28" s="823" t="s">
        <v>164</v>
      </c>
      <c r="F28" s="823" t="s">
        <v>165</v>
      </c>
      <c r="G28" s="823" t="s">
        <v>166</v>
      </c>
      <c r="H28" s="823" t="s">
        <v>167</v>
      </c>
      <c r="I28" s="823" t="s">
        <v>168</v>
      </c>
      <c r="J28" s="823" t="s">
        <v>169</v>
      </c>
      <c r="K28" s="823" t="s">
        <v>170</v>
      </c>
      <c r="L28" s="823" t="s">
        <v>171</v>
      </c>
      <c r="M28" s="824" t="s">
        <v>172</v>
      </c>
      <c r="N28" s="820"/>
      <c r="O28" s="818"/>
      <c r="P28" s="825"/>
      <c r="Q28" s="826" t="s">
        <v>173</v>
      </c>
      <c r="R28"/>
      <c r="S28"/>
      <c r="T28"/>
      <c r="U28"/>
      <c r="V28"/>
      <c r="W28"/>
      <c r="X28"/>
      <c r="Y28"/>
    </row>
    <row r="29" spans="1:25" ht="13.5" thickBot="1">
      <c r="A29" s="827" t="s">
        <v>174</v>
      </c>
      <c r="B29" s="854">
        <v>13099.017951399237</v>
      </c>
      <c r="C29" s="854">
        <v>13307.78858635882</v>
      </c>
      <c r="D29" s="828">
        <v>13238.317612811576</v>
      </c>
      <c r="E29" s="828">
        <v>13807.347551681361</v>
      </c>
      <c r="F29" s="828">
        <v>13948.773938291319</v>
      </c>
      <c r="G29" s="828">
        <v>14461.00340152424</v>
      </c>
      <c r="H29" s="828">
        <v>14343.144813044266</v>
      </c>
      <c r="I29" s="828">
        <v>15088.936100433839</v>
      </c>
      <c r="J29" s="830">
        <v>15249.008715386459</v>
      </c>
      <c r="K29" s="828">
        <v>17001.030199930741</v>
      </c>
      <c r="L29" s="828">
        <v>18199.614553757132</v>
      </c>
      <c r="M29" s="831">
        <v>18385.488024567923</v>
      </c>
      <c r="N29" s="820"/>
      <c r="O29" s="818"/>
      <c r="P29" s="832" t="s">
        <v>174</v>
      </c>
      <c r="Q29" s="833">
        <v>15034.347753900318</v>
      </c>
      <c r="R29"/>
      <c r="S29"/>
      <c r="T29"/>
      <c r="U29"/>
      <c r="V29"/>
      <c r="W29"/>
      <c r="X29"/>
      <c r="Y29"/>
    </row>
    <row r="30" spans="1:25" ht="13">
      <c r="A30" s="855" t="s">
        <v>179</v>
      </c>
      <c r="B30" s="856">
        <v>12962.478179218298</v>
      </c>
      <c r="C30" s="856">
        <v>12712.047174603171</v>
      </c>
      <c r="D30" s="856">
        <v>12872.168801775142</v>
      </c>
      <c r="E30" s="857">
        <v>13794.42593030492</v>
      </c>
      <c r="F30" s="857">
        <v>13139.682053775745</v>
      </c>
      <c r="G30" s="857">
        <v>13972.332217347279</v>
      </c>
      <c r="H30" s="857">
        <v>13869.347861369399</v>
      </c>
      <c r="I30" s="857">
        <v>14859.192772334292</v>
      </c>
      <c r="J30" s="858">
        <v>15736.035718119369</v>
      </c>
      <c r="K30" s="857">
        <v>17510.500637738332</v>
      </c>
      <c r="L30" s="857">
        <v>19165.098770465484</v>
      </c>
      <c r="M30" s="859">
        <v>17914.420099009905</v>
      </c>
      <c r="N30" s="820"/>
      <c r="O30" s="818"/>
      <c r="P30" s="840" t="s">
        <v>179</v>
      </c>
      <c r="Q30" s="841">
        <v>15938.483131201114</v>
      </c>
      <c r="R30"/>
      <c r="S30"/>
      <c r="T30"/>
      <c r="U30"/>
      <c r="V30"/>
      <c r="W30"/>
      <c r="X30"/>
      <c r="Y30"/>
    </row>
    <row r="31" spans="1:25" ht="13">
      <c r="A31" s="842" t="s">
        <v>175</v>
      </c>
      <c r="B31" s="860">
        <v>14233.837381686944</v>
      </c>
      <c r="C31" s="860">
        <v>14350.900896684501</v>
      </c>
      <c r="D31" s="843">
        <v>14067.897655256656</v>
      </c>
      <c r="E31" s="843">
        <v>14670.253576655356</v>
      </c>
      <c r="F31" s="843">
        <v>14787.481530115097</v>
      </c>
      <c r="G31" s="843">
        <v>15275.210714213275</v>
      </c>
      <c r="H31" s="843">
        <v>15363.861791104631</v>
      </c>
      <c r="I31" s="843">
        <v>16350.848780182399</v>
      </c>
      <c r="J31" s="843">
        <v>16599.245092558744</v>
      </c>
      <c r="K31" s="843">
        <v>18726.47766076864</v>
      </c>
      <c r="L31" s="843">
        <v>19905.235984883784</v>
      </c>
      <c r="M31" s="845">
        <v>20067.911354433712</v>
      </c>
      <c r="N31" s="820"/>
      <c r="O31" s="818"/>
      <c r="P31" s="840" t="s">
        <v>175</v>
      </c>
      <c r="Q31" s="846">
        <v>16145.77271971192</v>
      </c>
      <c r="R31"/>
      <c r="S31"/>
      <c r="T31"/>
      <c r="U31"/>
      <c r="V31"/>
      <c r="W31"/>
      <c r="X31"/>
      <c r="Y31"/>
    </row>
    <row r="32" spans="1:25" ht="13">
      <c r="A32" s="842" t="s">
        <v>176</v>
      </c>
      <c r="B32" s="860">
        <v>14226.385547626593</v>
      </c>
      <c r="C32" s="860">
        <v>14299.191515290229</v>
      </c>
      <c r="D32" s="843">
        <v>13991.300512971718</v>
      </c>
      <c r="E32" s="843">
        <v>14655.922859268447</v>
      </c>
      <c r="F32" s="843">
        <v>14814.46153340644</v>
      </c>
      <c r="G32" s="843">
        <v>15261.833099361414</v>
      </c>
      <c r="H32" s="843">
        <v>15336.715000402453</v>
      </c>
      <c r="I32" s="843">
        <v>16332.579232026799</v>
      </c>
      <c r="J32" s="843">
        <v>16579.883460903056</v>
      </c>
      <c r="K32" s="843">
        <v>18784.163621146959</v>
      </c>
      <c r="L32" s="843">
        <v>19784.228158990474</v>
      </c>
      <c r="M32" s="845">
        <v>19685.637978475796</v>
      </c>
      <c r="N32" s="820"/>
      <c r="O32" s="818"/>
      <c r="P32" s="840" t="s">
        <v>176</v>
      </c>
      <c r="Q32" s="846">
        <v>15822.043041911318</v>
      </c>
      <c r="R32"/>
      <c r="S32"/>
      <c r="T32"/>
      <c r="U32"/>
      <c r="V32"/>
      <c r="W32"/>
      <c r="X32"/>
      <c r="Y32"/>
    </row>
    <row r="33" spans="1:25" ht="13">
      <c r="A33" s="842" t="s">
        <v>177</v>
      </c>
      <c r="B33" s="860"/>
      <c r="C33" s="861"/>
      <c r="D33" s="843"/>
      <c r="E33" s="843"/>
      <c r="F33" s="843"/>
      <c r="G33" s="843"/>
      <c r="H33" s="843"/>
      <c r="I33" s="843"/>
      <c r="J33" s="843"/>
      <c r="K33" s="843"/>
      <c r="L33" s="843"/>
      <c r="M33" s="845"/>
      <c r="N33" s="820"/>
      <c r="O33" s="818"/>
      <c r="P33" s="840" t="s">
        <v>177</v>
      </c>
      <c r="Q33" s="846">
        <v>17630.247312702155</v>
      </c>
      <c r="R33"/>
      <c r="S33"/>
      <c r="T33"/>
      <c r="U33"/>
      <c r="V33"/>
      <c r="W33"/>
      <c r="X33"/>
      <c r="Y33"/>
    </row>
    <row r="34" spans="1:25" ht="13">
      <c r="A34" s="842" t="s">
        <v>71</v>
      </c>
      <c r="B34" s="860">
        <v>10785.338573682167</v>
      </c>
      <c r="C34" s="860">
        <v>11016.617874284919</v>
      </c>
      <c r="D34" s="843">
        <v>11437.705938088196</v>
      </c>
      <c r="E34" s="843">
        <v>11725.521266017138</v>
      </c>
      <c r="F34" s="843">
        <v>11981.721187626732</v>
      </c>
      <c r="G34" s="843">
        <v>12387.476553330009</v>
      </c>
      <c r="H34" s="843">
        <v>12317.245513392614</v>
      </c>
      <c r="I34" s="843">
        <v>12540.109883888001</v>
      </c>
      <c r="J34" s="843">
        <v>12878.83435312495</v>
      </c>
      <c r="K34" s="843">
        <v>14239.55711691917</v>
      </c>
      <c r="L34" s="843">
        <v>15687.582852889065</v>
      </c>
      <c r="M34" s="845">
        <v>15856.862387184667</v>
      </c>
      <c r="N34" s="820"/>
      <c r="O34" s="818"/>
      <c r="P34" s="840" t="s">
        <v>71</v>
      </c>
      <c r="Q34" s="846">
        <v>12932.241067353638</v>
      </c>
      <c r="R34"/>
      <c r="S34"/>
      <c r="T34"/>
      <c r="U34"/>
      <c r="V34"/>
      <c r="W34"/>
      <c r="X34"/>
      <c r="Y34"/>
    </row>
    <row r="35" spans="1:25" ht="13.5" thickBot="1">
      <c r="A35" s="848" t="s">
        <v>178</v>
      </c>
      <c r="B35" s="862">
        <v>13610.506172235782</v>
      </c>
      <c r="C35" s="862">
        <v>13809.675623791112</v>
      </c>
      <c r="D35" s="850">
        <v>13711.642486022662</v>
      </c>
      <c r="E35" s="850">
        <v>14163.993257034979</v>
      </c>
      <c r="F35" s="850">
        <v>14239.310346798155</v>
      </c>
      <c r="G35" s="850">
        <v>14632.573842803024</v>
      </c>
      <c r="H35" s="850">
        <v>14730.458329960993</v>
      </c>
      <c r="I35" s="843">
        <v>15347.847998544932</v>
      </c>
      <c r="J35" s="843">
        <v>15688.694727641208</v>
      </c>
      <c r="K35" s="850">
        <v>17761.804158884457</v>
      </c>
      <c r="L35" s="850">
        <v>18883.179797492216</v>
      </c>
      <c r="M35" s="851">
        <v>18932.073880029395</v>
      </c>
      <c r="N35" s="820"/>
      <c r="O35" s="818"/>
      <c r="P35" s="852" t="s">
        <v>178</v>
      </c>
      <c r="Q35" s="853">
        <v>15464.407576145763</v>
      </c>
      <c r="R35"/>
      <c r="S35"/>
      <c r="T35"/>
      <c r="U35"/>
      <c r="V35"/>
      <c r="W35"/>
      <c r="X35"/>
      <c r="Y35"/>
    </row>
    <row r="36" spans="1:25" ht="13">
      <c r="A36" s="863"/>
      <c r="B36" s="864"/>
      <c r="C36" s="864"/>
      <c r="D36" s="865"/>
      <c r="E36" s="865"/>
      <c r="F36" s="865"/>
      <c r="G36" s="865"/>
      <c r="H36" s="865"/>
      <c r="I36" s="865"/>
      <c r="J36" s="865"/>
      <c r="K36" s="865"/>
      <c r="L36" s="865"/>
      <c r="M36" s="865"/>
      <c r="N36" s="865"/>
      <c r="O36" s="863"/>
      <c r="P36" s="863"/>
      <c r="Q36" s="865"/>
      <c r="R36"/>
      <c r="S36"/>
      <c r="T36"/>
      <c r="U36"/>
      <c r="V36"/>
      <c r="W36"/>
      <c r="X36"/>
      <c r="Y36"/>
    </row>
    <row r="37" spans="1:25" ht="16" thickBot="1">
      <c r="A37" s="817">
        <v>2022</v>
      </c>
      <c r="B37" s="818"/>
      <c r="C37" s="818"/>
      <c r="D37" s="818"/>
      <c r="E37" s="818"/>
      <c r="F37" s="818"/>
      <c r="G37" s="818"/>
      <c r="H37" s="818"/>
      <c r="I37" s="818"/>
      <c r="J37" s="818"/>
      <c r="K37" s="818"/>
      <c r="L37" s="819" t="s">
        <v>160</v>
      </c>
      <c r="M37" s="818"/>
      <c r="N37" s="820"/>
      <c r="O37" s="818"/>
      <c r="P37" s="821">
        <v>2022</v>
      </c>
      <c r="Q37" s="818"/>
      <c r="R37"/>
      <c r="S37"/>
      <c r="T37"/>
      <c r="U37"/>
      <c r="V37"/>
      <c r="W37"/>
      <c r="X37"/>
      <c r="Y37"/>
    </row>
    <row r="38" spans="1:25" ht="13.5" thickBot="1">
      <c r="A38" s="822"/>
      <c r="B38" s="823" t="s">
        <v>161</v>
      </c>
      <c r="C38" s="823" t="s">
        <v>162</v>
      </c>
      <c r="D38" s="823" t="s">
        <v>163</v>
      </c>
      <c r="E38" s="823" t="s">
        <v>164</v>
      </c>
      <c r="F38" s="823" t="s">
        <v>165</v>
      </c>
      <c r="G38" s="823" t="s">
        <v>166</v>
      </c>
      <c r="H38" s="823" t="s">
        <v>167</v>
      </c>
      <c r="I38" s="823" t="s">
        <v>168</v>
      </c>
      <c r="J38" s="823" t="s">
        <v>169</v>
      </c>
      <c r="K38" s="823" t="s">
        <v>170</v>
      </c>
      <c r="L38" s="823" t="s">
        <v>171</v>
      </c>
      <c r="M38" s="824" t="s">
        <v>172</v>
      </c>
      <c r="N38" s="820"/>
      <c r="O38" s="818"/>
      <c r="P38" s="825"/>
      <c r="Q38" s="826" t="s">
        <v>173</v>
      </c>
      <c r="R38"/>
      <c r="S38"/>
      <c r="T38"/>
      <c r="U38"/>
      <c r="V38"/>
      <c r="W38"/>
      <c r="X38"/>
      <c r="Y38"/>
    </row>
    <row r="39" spans="1:25" ht="13.5" thickBot="1">
      <c r="A39" s="827" t="s">
        <v>174</v>
      </c>
      <c r="B39" s="854">
        <v>18584.854388058142</v>
      </c>
      <c r="C39" s="854">
        <v>19061.640628288158</v>
      </c>
      <c r="D39" s="828">
        <v>20294.215163541841</v>
      </c>
      <c r="E39" s="828">
        <v>22382.152265751229</v>
      </c>
      <c r="F39" s="828">
        <v>22663.607295143924</v>
      </c>
      <c r="G39" s="828">
        <v>21656.265224664887</v>
      </c>
      <c r="H39" s="828">
        <v>21088.130947012589</v>
      </c>
      <c r="I39" s="828">
        <v>22044.5596048351</v>
      </c>
      <c r="J39" s="830">
        <v>21476.807399744433</v>
      </c>
      <c r="K39" s="828">
        <v>21433.759411596424</v>
      </c>
      <c r="L39" s="828">
        <v>21571.849524913901</v>
      </c>
      <c r="M39" s="831">
        <v>21038.488245919187</v>
      </c>
      <c r="N39" s="820"/>
      <c r="O39" s="818"/>
      <c r="P39" s="832" t="s">
        <v>174</v>
      </c>
      <c r="Q39" s="833">
        <v>21146.943097893545</v>
      </c>
      <c r="R39"/>
      <c r="S39"/>
      <c r="T39"/>
      <c r="U39"/>
      <c r="V39"/>
      <c r="W39"/>
      <c r="X39"/>
      <c r="Y39"/>
    </row>
    <row r="40" spans="1:25" ht="13">
      <c r="A40" s="855" t="s">
        <v>179</v>
      </c>
      <c r="B40" s="856">
        <v>19401.189317269065</v>
      </c>
      <c r="C40" s="856">
        <v>18768.122079575594</v>
      </c>
      <c r="D40" s="856">
        <v>20782.536703677448</v>
      </c>
      <c r="E40" s="857">
        <v>22056.544408675029</v>
      </c>
      <c r="F40" s="857">
        <v>22834.880977831774</v>
      </c>
      <c r="G40" s="857">
        <v>20966.741574155654</v>
      </c>
      <c r="H40" s="857">
        <v>21492.117598290595</v>
      </c>
      <c r="I40" s="857">
        <v>21379.114258023514</v>
      </c>
      <c r="J40" s="858">
        <v>20572.334556962032</v>
      </c>
      <c r="K40" s="857">
        <v>21724.374225941425</v>
      </c>
      <c r="L40" s="857">
        <v>21527.750189069422</v>
      </c>
      <c r="M40" s="859">
        <v>20432.466808866593</v>
      </c>
      <c r="N40" s="820"/>
      <c r="O40" s="818"/>
      <c r="P40" s="840" t="s">
        <v>179</v>
      </c>
      <c r="Q40" s="841">
        <v>21131.820292193279</v>
      </c>
      <c r="R40"/>
      <c r="S40"/>
      <c r="T40"/>
      <c r="U40"/>
      <c r="V40"/>
      <c r="W40"/>
      <c r="X40"/>
      <c r="Y40"/>
    </row>
    <row r="41" spans="1:25" ht="13">
      <c r="A41" s="842" t="s">
        <v>175</v>
      </c>
      <c r="B41" s="860">
        <v>20010.993899012225</v>
      </c>
      <c r="C41" s="860">
        <v>20140.861353409993</v>
      </c>
      <c r="D41" s="843">
        <v>21320.985832864666</v>
      </c>
      <c r="E41" s="843">
        <v>23446.717787287645</v>
      </c>
      <c r="F41" s="843">
        <v>23578.051392670604</v>
      </c>
      <c r="G41" s="843">
        <v>22205.923722522413</v>
      </c>
      <c r="H41" s="843">
        <v>21722.775052540324</v>
      </c>
      <c r="I41" s="843">
        <v>23070.88250705961</v>
      </c>
      <c r="J41" s="843">
        <v>22429.185356400634</v>
      </c>
      <c r="K41" s="843">
        <v>22448.55051623697</v>
      </c>
      <c r="L41" s="843">
        <v>22643.496047776483</v>
      </c>
      <c r="M41" s="845">
        <v>22324.272786059049</v>
      </c>
      <c r="N41" s="820"/>
      <c r="O41" s="818"/>
      <c r="P41" s="840" t="s">
        <v>175</v>
      </c>
      <c r="Q41" s="846">
        <v>22130.496449450027</v>
      </c>
      <c r="R41"/>
      <c r="S41"/>
      <c r="T41"/>
      <c r="U41"/>
      <c r="V41"/>
      <c r="W41"/>
      <c r="X41"/>
      <c r="Y41"/>
    </row>
    <row r="42" spans="1:25" ht="13">
      <c r="A42" s="842" t="s">
        <v>176</v>
      </c>
      <c r="B42" s="860">
        <v>19889.952702294664</v>
      </c>
      <c r="C42" s="860">
        <v>20037.260203017402</v>
      </c>
      <c r="D42" s="843">
        <v>21181.469379763694</v>
      </c>
      <c r="E42" s="843">
        <v>23363.726507028186</v>
      </c>
      <c r="F42" s="843">
        <v>23471.641482074712</v>
      </c>
      <c r="G42" s="843">
        <v>21994.754754913643</v>
      </c>
      <c r="H42" s="843">
        <v>21590.825167465628</v>
      </c>
      <c r="I42" s="843">
        <v>23059.213900400511</v>
      </c>
      <c r="J42" s="843">
        <v>22254.528152330178</v>
      </c>
      <c r="K42" s="843">
        <v>22275.832773395356</v>
      </c>
      <c r="L42" s="843">
        <v>22556.405335094471</v>
      </c>
      <c r="M42" s="845">
        <v>22155.369286920275</v>
      </c>
      <c r="N42" s="820"/>
      <c r="O42" s="818"/>
      <c r="P42" s="840" t="s">
        <v>176</v>
      </c>
      <c r="Q42" s="846">
        <v>22011.123591202388</v>
      </c>
      <c r="R42"/>
      <c r="S42"/>
      <c r="T42"/>
      <c r="U42"/>
      <c r="V42"/>
      <c r="W42"/>
      <c r="X42"/>
      <c r="Y42"/>
    </row>
    <row r="43" spans="1:25" ht="13">
      <c r="A43" s="842" t="s">
        <v>177</v>
      </c>
      <c r="B43" s="860">
        <v>20454.892849816846</v>
      </c>
      <c r="C43" s="861">
        <v>20559.71187588152</v>
      </c>
      <c r="D43" s="843">
        <v>20899.265924448879</v>
      </c>
      <c r="E43" s="843">
        <v>23581.943971962621</v>
      </c>
      <c r="F43" s="843">
        <v>22456.551348314606</v>
      </c>
      <c r="G43" s="843">
        <v>22205.815877358491</v>
      </c>
      <c r="H43" s="843">
        <v>21518.989357326474</v>
      </c>
      <c r="I43" s="843">
        <v>23347.212827832293</v>
      </c>
      <c r="J43" s="843">
        <v>22243.821111111116</v>
      </c>
      <c r="K43" s="843">
        <v>22911.379073203494</v>
      </c>
      <c r="L43" s="843">
        <v>23298.260685224843</v>
      </c>
      <c r="M43" s="845">
        <v>22899.219529267291</v>
      </c>
      <c r="N43" s="820"/>
      <c r="O43" s="818"/>
      <c r="P43" s="840" t="s">
        <v>177</v>
      </c>
      <c r="Q43" s="846">
        <v>22336.312401402276</v>
      </c>
      <c r="R43"/>
      <c r="S43"/>
      <c r="T43"/>
      <c r="U43"/>
      <c r="V43"/>
      <c r="W43"/>
      <c r="X43"/>
      <c r="Y43"/>
    </row>
    <row r="44" spans="1:25" ht="13">
      <c r="A44" s="842" t="s">
        <v>71</v>
      </c>
      <c r="B44" s="860">
        <v>16087.763628046439</v>
      </c>
      <c r="C44" s="860">
        <v>17004.010735069442</v>
      </c>
      <c r="D44" s="843">
        <v>18474.268671365007</v>
      </c>
      <c r="E44" s="843">
        <v>20619.789194257672</v>
      </c>
      <c r="F44" s="843">
        <v>20955.60875576234</v>
      </c>
      <c r="G44" s="843">
        <v>20182.214020862299</v>
      </c>
      <c r="H44" s="843">
        <v>19682.23133569759</v>
      </c>
      <c r="I44" s="843">
        <v>20147.570973449489</v>
      </c>
      <c r="J44" s="843">
        <v>19657.770631185635</v>
      </c>
      <c r="K44" s="843">
        <v>19667.452867756623</v>
      </c>
      <c r="L44" s="843">
        <v>19512.792353524215</v>
      </c>
      <c r="M44" s="845">
        <v>18476.577222349944</v>
      </c>
      <c r="N44" s="820"/>
      <c r="O44" s="818"/>
      <c r="P44" s="840" t="s">
        <v>71</v>
      </c>
      <c r="Q44" s="846">
        <v>19244.464191906805</v>
      </c>
      <c r="R44"/>
      <c r="S44"/>
      <c r="T44"/>
      <c r="U44"/>
      <c r="V44"/>
      <c r="W44"/>
      <c r="X44"/>
      <c r="Y44"/>
    </row>
    <row r="45" spans="1:25" ht="13.5" thickBot="1">
      <c r="A45" s="848" t="s">
        <v>178</v>
      </c>
      <c r="B45" s="862">
        <v>19149.031229228254</v>
      </c>
      <c r="C45" s="862">
        <v>19446.977351080182</v>
      </c>
      <c r="D45" s="850">
        <v>20484.085926672087</v>
      </c>
      <c r="E45" s="850">
        <v>22520.242820348958</v>
      </c>
      <c r="F45" s="850">
        <v>22830.803313989683</v>
      </c>
      <c r="G45" s="850">
        <v>22293.666038117477</v>
      </c>
      <c r="H45" s="850">
        <v>21897.774611800665</v>
      </c>
      <c r="I45" s="850">
        <v>22707.096961756262</v>
      </c>
      <c r="J45" s="850">
        <v>22566.668967340411</v>
      </c>
      <c r="K45" s="850">
        <v>22477.99052132506</v>
      </c>
      <c r="L45" s="850">
        <v>22579.081280691324</v>
      </c>
      <c r="M45" s="851">
        <v>22462.280980177467</v>
      </c>
      <c r="N45" s="820"/>
      <c r="O45" s="818"/>
      <c r="P45" s="852" t="s">
        <v>178</v>
      </c>
      <c r="Q45" s="853">
        <v>21834.185551773837</v>
      </c>
      <c r="R45"/>
      <c r="S45"/>
      <c r="T45"/>
      <c r="U45"/>
      <c r="V45"/>
      <c r="W45"/>
      <c r="X45"/>
      <c r="Y45"/>
    </row>
    <row r="46" spans="1:25" ht="13">
      <c r="A46" s="863"/>
      <c r="B46" s="864"/>
      <c r="C46" s="864"/>
      <c r="D46" s="865"/>
      <c r="E46" s="865"/>
      <c r="F46" s="865"/>
      <c r="G46" s="865"/>
      <c r="H46" s="865"/>
      <c r="I46" s="865"/>
      <c r="J46" s="865"/>
      <c r="K46" s="865"/>
      <c r="L46" s="865"/>
      <c r="M46" s="865"/>
      <c r="N46" s="865"/>
      <c r="O46" s="863"/>
      <c r="P46" s="863"/>
      <c r="Q46" s="865"/>
      <c r="R46"/>
      <c r="S46"/>
      <c r="T46"/>
      <c r="U46"/>
      <c r="V46"/>
      <c r="W46"/>
      <c r="X46"/>
      <c r="Y46"/>
    </row>
    <row r="47" spans="1:25" ht="16" thickBot="1">
      <c r="A47" s="817">
        <v>2023</v>
      </c>
      <c r="B47" s="818"/>
      <c r="C47" s="818"/>
      <c r="D47" s="818"/>
      <c r="E47" s="818"/>
      <c r="F47" s="818"/>
      <c r="G47" s="818"/>
      <c r="H47" s="818"/>
      <c r="I47" s="818"/>
      <c r="J47" s="818"/>
      <c r="K47" s="818"/>
      <c r="L47" s="819" t="s">
        <v>160</v>
      </c>
      <c r="M47" s="818"/>
      <c r="N47" s="820"/>
      <c r="O47" s="818"/>
      <c r="P47" s="821">
        <v>2023</v>
      </c>
      <c r="Q47" s="818"/>
      <c r="R47"/>
      <c r="S47"/>
      <c r="T47"/>
      <c r="U47"/>
      <c r="V47"/>
      <c r="W47"/>
      <c r="X47"/>
      <c r="Y47"/>
    </row>
    <row r="48" spans="1:25" ht="13.5" thickBot="1">
      <c r="A48" s="822"/>
      <c r="B48" s="823" t="s">
        <v>161</v>
      </c>
      <c r="C48" s="823" t="s">
        <v>162</v>
      </c>
      <c r="D48" s="823" t="s">
        <v>163</v>
      </c>
      <c r="E48" s="823" t="s">
        <v>164</v>
      </c>
      <c r="F48" s="823" t="s">
        <v>165</v>
      </c>
      <c r="G48" s="823" t="s">
        <v>166</v>
      </c>
      <c r="H48" s="823" t="s">
        <v>167</v>
      </c>
      <c r="I48" s="823" t="s">
        <v>168</v>
      </c>
      <c r="J48" s="823" t="s">
        <v>169</v>
      </c>
      <c r="K48" s="823" t="s">
        <v>170</v>
      </c>
      <c r="L48" s="823" t="s">
        <v>171</v>
      </c>
      <c r="M48" s="824" t="s">
        <v>172</v>
      </c>
      <c r="N48" s="820"/>
      <c r="O48" s="818"/>
      <c r="P48" s="825"/>
      <c r="Q48" s="826" t="s">
        <v>173</v>
      </c>
      <c r="R48"/>
      <c r="S48"/>
      <c r="T48"/>
      <c r="U48"/>
      <c r="V48"/>
      <c r="W48"/>
      <c r="X48"/>
      <c r="Y48"/>
    </row>
    <row r="49" spans="1:25" ht="13.5" thickBot="1">
      <c r="A49" s="827" t="s">
        <v>174</v>
      </c>
      <c r="B49" s="854">
        <v>21113.225698078619</v>
      </c>
      <c r="C49" s="854">
        <v>21133.022636622503</v>
      </c>
      <c r="D49" s="828">
        <v>21391.20934895322</v>
      </c>
      <c r="E49" s="828">
        <v>21126.907901987786</v>
      </c>
      <c r="F49" s="828">
        <v>20923.526579664358</v>
      </c>
      <c r="G49" s="828">
        <v>20342.061598834774</v>
      </c>
      <c r="H49" s="828">
        <v>19109.973592695493</v>
      </c>
      <c r="I49" s="828">
        <v>19482.491025271316</v>
      </c>
      <c r="J49" s="830">
        <v>19327.058117667704</v>
      </c>
      <c r="K49" s="828">
        <v>19585.976704425364</v>
      </c>
      <c r="L49" s="828">
        <v>19148.954848627371</v>
      </c>
      <c r="M49" s="831">
        <v>18893.625655274001</v>
      </c>
      <c r="N49" s="820"/>
      <c r="O49" s="818"/>
      <c r="P49" s="832" t="s">
        <v>174</v>
      </c>
      <c r="Q49" s="833">
        <v>20193.550678840515</v>
      </c>
      <c r="R49"/>
      <c r="S49"/>
      <c r="T49"/>
      <c r="U49"/>
      <c r="V49"/>
      <c r="W49"/>
      <c r="X49"/>
      <c r="Y49"/>
    </row>
    <row r="50" spans="1:25" ht="13">
      <c r="A50" s="855" t="s">
        <v>179</v>
      </c>
      <c r="B50" s="856">
        <v>21684.82397036719</v>
      </c>
      <c r="C50" s="856">
        <v>20485.854337762528</v>
      </c>
      <c r="D50" s="856">
        <v>21056.743400673393</v>
      </c>
      <c r="E50" s="857">
        <v>20974.003050570958</v>
      </c>
      <c r="F50" s="857">
        <v>20478.912293577985</v>
      </c>
      <c r="G50" s="857">
        <v>19990.600469845725</v>
      </c>
      <c r="H50" s="857">
        <v>17992.105532591406</v>
      </c>
      <c r="I50" s="857">
        <v>19397.045700770854</v>
      </c>
      <c r="J50" s="858">
        <v>18632.073973544979</v>
      </c>
      <c r="K50" s="857">
        <v>19593.33926387316</v>
      </c>
      <c r="L50" s="857">
        <v>17536.260823665889</v>
      </c>
      <c r="M50" s="859">
        <v>19175.371596701651</v>
      </c>
      <c r="N50" s="820"/>
      <c r="O50" s="818"/>
      <c r="P50" s="840" t="s">
        <v>179</v>
      </c>
      <c r="Q50" s="841">
        <v>20003.798174484822</v>
      </c>
      <c r="R50"/>
      <c r="S50"/>
      <c r="T50"/>
      <c r="U50"/>
      <c r="V50"/>
      <c r="W50"/>
      <c r="X50"/>
      <c r="Y50"/>
    </row>
    <row r="51" spans="1:25" ht="13">
      <c r="A51" s="842" t="s">
        <v>175</v>
      </c>
      <c r="B51" s="860">
        <v>22264.476831858501</v>
      </c>
      <c r="C51" s="860">
        <v>22312.209286400306</v>
      </c>
      <c r="D51" s="843">
        <v>22437.777668006733</v>
      </c>
      <c r="E51" s="843">
        <v>22237.232778004531</v>
      </c>
      <c r="F51" s="843">
        <v>21693.014946407497</v>
      </c>
      <c r="G51" s="843">
        <v>21065.189361773882</v>
      </c>
      <c r="H51" s="843">
        <v>19974.546676439837</v>
      </c>
      <c r="I51" s="843">
        <v>20598.774383170072</v>
      </c>
      <c r="J51" s="843">
        <v>20366.589822883911</v>
      </c>
      <c r="K51" s="843">
        <v>21013.993150494593</v>
      </c>
      <c r="L51" s="843">
        <v>20702.873068001474</v>
      </c>
      <c r="M51" s="845">
        <v>20637.766927362009</v>
      </c>
      <c r="N51" s="820"/>
      <c r="O51" s="818"/>
      <c r="P51" s="840" t="s">
        <v>175</v>
      </c>
      <c r="Q51" s="846">
        <v>21349.602116661896</v>
      </c>
      <c r="R51"/>
      <c r="S51"/>
      <c r="T51"/>
      <c r="U51"/>
      <c r="V51"/>
      <c r="W51"/>
      <c r="X51"/>
      <c r="Y51"/>
    </row>
    <row r="52" spans="1:25" ht="13">
      <c r="A52" s="842" t="s">
        <v>176</v>
      </c>
      <c r="B52" s="860">
        <v>22073.808683015875</v>
      </c>
      <c r="C52" s="860">
        <v>21960.126879269967</v>
      </c>
      <c r="D52" s="843">
        <v>22213.400252881042</v>
      </c>
      <c r="E52" s="843">
        <v>21943.388504524239</v>
      </c>
      <c r="F52" s="843">
        <v>21619.053625106284</v>
      </c>
      <c r="G52" s="843">
        <v>20852.966224975258</v>
      </c>
      <c r="H52" s="843">
        <v>19427.175514057097</v>
      </c>
      <c r="I52" s="843">
        <v>20325.087693830887</v>
      </c>
      <c r="J52" s="843">
        <v>20033.536719171403</v>
      </c>
      <c r="K52" s="843">
        <v>20712.259190878805</v>
      </c>
      <c r="L52" s="843">
        <v>20421.443342916962</v>
      </c>
      <c r="M52" s="845">
        <v>20277.945407199724</v>
      </c>
      <c r="N52" s="820"/>
      <c r="O52" s="818"/>
      <c r="P52" s="840" t="s">
        <v>176</v>
      </c>
      <c r="Q52" s="846">
        <v>21109.986302408659</v>
      </c>
      <c r="R52"/>
      <c r="S52"/>
      <c r="T52"/>
      <c r="U52"/>
      <c r="V52"/>
      <c r="W52"/>
      <c r="X52"/>
      <c r="Y52"/>
    </row>
    <row r="53" spans="1:25" ht="13">
      <c r="A53" s="842" t="s">
        <v>177</v>
      </c>
      <c r="B53" s="860">
        <v>22584.51070101561</v>
      </c>
      <c r="C53" s="861">
        <v>22097.324691075515</v>
      </c>
      <c r="D53" s="843">
        <v>22971.289301272365</v>
      </c>
      <c r="E53" s="843">
        <v>22242.479349686248</v>
      </c>
      <c r="F53" s="843">
        <v>21851.946847526207</v>
      </c>
      <c r="G53" s="843">
        <v>20720.878906084374</v>
      </c>
      <c r="H53" s="843">
        <v>20199.631905790837</v>
      </c>
      <c r="I53" s="843">
        <v>20405.070164767749</v>
      </c>
      <c r="J53" s="843">
        <v>20559.629784242428</v>
      </c>
      <c r="K53" s="843">
        <v>20262.477993295019</v>
      </c>
      <c r="L53" s="843">
        <v>20634.988807479487</v>
      </c>
      <c r="M53" s="845">
        <v>20955.00997536513</v>
      </c>
      <c r="N53" s="820"/>
      <c r="O53" s="818"/>
      <c r="P53" s="840" t="s">
        <v>177</v>
      </c>
      <c r="Q53" s="846">
        <v>21232.582289816801</v>
      </c>
      <c r="R53"/>
      <c r="S53"/>
      <c r="T53"/>
      <c r="U53"/>
      <c r="V53"/>
      <c r="W53"/>
      <c r="X53"/>
      <c r="Y53"/>
    </row>
    <row r="54" spans="1:25" ht="13">
      <c r="A54" s="842" t="s">
        <v>71</v>
      </c>
      <c r="B54" s="860">
        <v>18363.244388649553</v>
      </c>
      <c r="C54" s="860">
        <v>18424.093566731397</v>
      </c>
      <c r="D54" s="843">
        <v>18747.147960937273</v>
      </c>
      <c r="E54" s="843">
        <v>18663.143728934458</v>
      </c>
      <c r="F54" s="843">
        <v>18355.68660214058</v>
      </c>
      <c r="G54" s="843">
        <v>17835.91590786475</v>
      </c>
      <c r="H54" s="843">
        <v>16902.83824467886</v>
      </c>
      <c r="I54" s="843">
        <v>17004.550932134644</v>
      </c>
      <c r="J54" s="843">
        <v>17090.151183929571</v>
      </c>
      <c r="K54" s="843">
        <v>17075.327275971205</v>
      </c>
      <c r="L54" s="843">
        <v>16320.178212378014</v>
      </c>
      <c r="M54" s="845">
        <v>15857.171109571907</v>
      </c>
      <c r="N54" s="820"/>
      <c r="O54" s="818"/>
      <c r="P54" s="840" t="s">
        <v>71</v>
      </c>
      <c r="Q54" s="846">
        <v>17540.669311095324</v>
      </c>
      <c r="R54"/>
      <c r="S54"/>
      <c r="T54"/>
      <c r="U54"/>
      <c r="V54"/>
      <c r="W54"/>
      <c r="X54"/>
      <c r="Y54"/>
    </row>
    <row r="55" spans="1:25" ht="13.5" thickBot="1">
      <c r="A55" s="848" t="s">
        <v>178</v>
      </c>
      <c r="B55" s="862">
        <v>22573.167517467755</v>
      </c>
      <c r="C55" s="862">
        <v>22538.146707255222</v>
      </c>
      <c r="D55" s="850">
        <v>22680.727986396585</v>
      </c>
      <c r="E55" s="850">
        <v>22518.120627063072</v>
      </c>
      <c r="F55" s="850">
        <v>22334.533389390857</v>
      </c>
      <c r="G55" s="850">
        <v>21750.77286408452</v>
      </c>
      <c r="H55" s="850">
        <v>20551.501513420193</v>
      </c>
      <c r="I55" s="850">
        <v>20852.41412926844</v>
      </c>
      <c r="J55" s="850">
        <v>20904.313004976913</v>
      </c>
      <c r="K55" s="850">
        <v>21120.373355423661</v>
      </c>
      <c r="L55" s="850">
        <v>21030.518981765777</v>
      </c>
      <c r="M55" s="851">
        <v>20744.486414278908</v>
      </c>
      <c r="N55" s="820"/>
      <c r="O55" s="818"/>
      <c r="P55" s="852" t="s">
        <v>178</v>
      </c>
      <c r="Q55" s="853">
        <v>21698.066515782382</v>
      </c>
      <c r="R55"/>
      <c r="S55"/>
      <c r="T55"/>
      <c r="U55"/>
      <c r="V55"/>
      <c r="W55"/>
      <c r="X55"/>
      <c r="Y55"/>
    </row>
    <row r="56" spans="1:25" ht="13">
      <c r="A56" s="863"/>
      <c r="B56" s="864"/>
      <c r="C56" s="864"/>
      <c r="D56" s="865"/>
      <c r="E56" s="865"/>
      <c r="F56" s="865"/>
      <c r="G56" s="865"/>
      <c r="H56" s="865"/>
      <c r="I56" s="865"/>
      <c r="J56" s="865"/>
      <c r="K56" s="865"/>
      <c r="L56" s="865"/>
      <c r="M56" s="865"/>
      <c r="N56" s="865"/>
      <c r="O56" s="863"/>
      <c r="P56" s="863"/>
      <c r="Q56" s="865"/>
      <c r="R56"/>
      <c r="S56"/>
      <c r="T56"/>
      <c r="U56"/>
      <c r="V56"/>
      <c r="W56"/>
      <c r="X56"/>
      <c r="Y56"/>
    </row>
    <row r="57" spans="1:25" ht="16" thickBot="1">
      <c r="A57" s="817">
        <v>2024</v>
      </c>
      <c r="B57" s="818"/>
      <c r="C57" s="818"/>
      <c r="D57" s="818"/>
      <c r="E57" s="818"/>
      <c r="F57" s="818"/>
      <c r="G57" s="818"/>
      <c r="H57" s="818"/>
      <c r="I57" s="818"/>
      <c r="J57" s="818"/>
      <c r="K57" s="818"/>
      <c r="L57" s="819" t="s">
        <v>160</v>
      </c>
      <c r="M57" s="818"/>
      <c r="N57" s="820"/>
      <c r="O57" s="818"/>
      <c r="P57" s="821">
        <v>2024</v>
      </c>
      <c r="Q57" s="818"/>
      <c r="R57"/>
      <c r="S57"/>
      <c r="T57"/>
      <c r="U57"/>
      <c r="V57"/>
      <c r="W57"/>
      <c r="X57"/>
      <c r="Y57"/>
    </row>
    <row r="58" spans="1:25" ht="13.5" thickBot="1">
      <c r="A58" s="822"/>
      <c r="B58" s="823" t="s">
        <v>161</v>
      </c>
      <c r="C58" s="823" t="s">
        <v>162</v>
      </c>
      <c r="D58" s="823" t="s">
        <v>163</v>
      </c>
      <c r="E58" s="823" t="s">
        <v>164</v>
      </c>
      <c r="F58" s="823" t="s">
        <v>165</v>
      </c>
      <c r="G58" s="823" t="s">
        <v>166</v>
      </c>
      <c r="H58" s="823" t="s">
        <v>167</v>
      </c>
      <c r="I58" s="823" t="s">
        <v>168</v>
      </c>
      <c r="J58" s="823" t="s">
        <v>169</v>
      </c>
      <c r="K58" s="823" t="s">
        <v>170</v>
      </c>
      <c r="L58" s="823" t="s">
        <v>171</v>
      </c>
      <c r="M58" s="824" t="s">
        <v>172</v>
      </c>
      <c r="N58" s="820"/>
      <c r="O58" s="818"/>
      <c r="P58" s="825"/>
      <c r="Q58" s="826" t="s">
        <v>173</v>
      </c>
      <c r="R58"/>
      <c r="S58"/>
      <c r="T58"/>
      <c r="U58"/>
      <c r="V58"/>
      <c r="W58"/>
      <c r="X58"/>
      <c r="Y58"/>
    </row>
    <row r="59" spans="1:25" ht="13.5" thickBot="1">
      <c r="A59" s="827" t="s">
        <v>174</v>
      </c>
      <c r="B59" s="854">
        <v>19340.602448229442</v>
      </c>
      <c r="C59" s="854">
        <v>19323.184645303354</v>
      </c>
      <c r="D59" s="828">
        <v>19531.702169745815</v>
      </c>
      <c r="E59" s="828"/>
      <c r="F59" s="828"/>
      <c r="G59" s="828"/>
      <c r="H59" s="828"/>
      <c r="I59" s="828"/>
      <c r="J59" s="830"/>
      <c r="K59" s="828"/>
      <c r="L59" s="828"/>
      <c r="M59" s="831"/>
      <c r="N59" s="820"/>
      <c r="O59" s="818"/>
      <c r="P59" s="832" t="s">
        <v>174</v>
      </c>
      <c r="Q59" s="833"/>
      <c r="R59"/>
      <c r="S59"/>
      <c r="T59"/>
      <c r="U59"/>
      <c r="V59"/>
      <c r="W59"/>
      <c r="X59"/>
      <c r="Y59"/>
    </row>
    <row r="60" spans="1:25" ht="13">
      <c r="A60" s="855" t="s">
        <v>179</v>
      </c>
      <c r="B60" s="856">
        <v>19094.964950904392</v>
      </c>
      <c r="C60" s="856">
        <v>19402.011253731347</v>
      </c>
      <c r="D60" s="856">
        <v>19200.224649289095</v>
      </c>
      <c r="E60" s="857"/>
      <c r="F60" s="857"/>
      <c r="G60" s="857"/>
      <c r="H60" s="857"/>
      <c r="I60" s="857"/>
      <c r="J60" s="858"/>
      <c r="K60" s="857"/>
      <c r="L60" s="857"/>
      <c r="M60" s="859"/>
      <c r="N60" s="820"/>
      <c r="O60" s="818"/>
      <c r="P60" s="840" t="s">
        <v>179</v>
      </c>
      <c r="Q60" s="841"/>
      <c r="R60"/>
      <c r="S60"/>
      <c r="T60"/>
      <c r="U60"/>
      <c r="V60"/>
      <c r="W60"/>
      <c r="X60"/>
      <c r="Y60"/>
    </row>
    <row r="61" spans="1:25" ht="13">
      <c r="A61" s="842" t="s">
        <v>175</v>
      </c>
      <c r="B61" s="860">
        <v>20884.357426996205</v>
      </c>
      <c r="C61" s="860">
        <v>20601.601501356028</v>
      </c>
      <c r="D61" s="843">
        <v>20733.019312604083</v>
      </c>
      <c r="E61" s="843"/>
      <c r="F61" s="843"/>
      <c r="G61" s="843"/>
      <c r="H61" s="843"/>
      <c r="I61" s="843"/>
      <c r="J61" s="843"/>
      <c r="K61" s="843"/>
      <c r="L61" s="843"/>
      <c r="M61" s="845"/>
      <c r="N61" s="820"/>
      <c r="O61" s="818"/>
      <c r="P61" s="840" t="s">
        <v>175</v>
      </c>
      <c r="Q61" s="846"/>
      <c r="R61"/>
      <c r="S61"/>
      <c r="T61"/>
      <c r="U61"/>
      <c r="V61"/>
      <c r="W61"/>
      <c r="X61"/>
      <c r="Y61"/>
    </row>
    <row r="62" spans="1:25" ht="13">
      <c r="A62" s="842" t="s">
        <v>176</v>
      </c>
      <c r="B62" s="860">
        <v>20665.788094794672</v>
      </c>
      <c r="C62" s="860">
        <v>20319.781916993477</v>
      </c>
      <c r="D62" s="843">
        <v>20476.608858822088</v>
      </c>
      <c r="E62" s="843"/>
      <c r="F62" s="843"/>
      <c r="G62" s="843"/>
      <c r="H62" s="843"/>
      <c r="I62" s="843"/>
      <c r="J62" s="843"/>
      <c r="K62" s="843"/>
      <c r="L62" s="843"/>
      <c r="M62" s="845"/>
      <c r="N62" s="820"/>
      <c r="O62" s="818"/>
      <c r="P62" s="840" t="s">
        <v>176</v>
      </c>
      <c r="Q62" s="846"/>
      <c r="R62"/>
      <c r="S62"/>
      <c r="T62"/>
      <c r="U62"/>
      <c r="V62"/>
      <c r="W62"/>
      <c r="X62"/>
      <c r="Y62"/>
    </row>
    <row r="63" spans="1:25" ht="13">
      <c r="A63" s="842" t="s">
        <v>177</v>
      </c>
      <c r="B63" s="860">
        <v>21037.939304144933</v>
      </c>
      <c r="C63" s="861">
        <v>20794.642860061285</v>
      </c>
      <c r="D63" s="843">
        <v>20589.192034313714</v>
      </c>
      <c r="E63" s="843"/>
      <c r="F63" s="843"/>
      <c r="G63" s="843"/>
      <c r="H63" s="843"/>
      <c r="I63" s="843"/>
      <c r="J63" s="843"/>
      <c r="K63" s="843"/>
      <c r="L63" s="843"/>
      <c r="M63" s="845"/>
      <c r="N63" s="820"/>
      <c r="O63" s="818"/>
      <c r="P63" s="840" t="s">
        <v>177</v>
      </c>
      <c r="Q63" s="846"/>
      <c r="R63"/>
      <c r="S63"/>
      <c r="T63"/>
      <c r="U63"/>
      <c r="V63"/>
      <c r="W63"/>
      <c r="X63"/>
      <c r="Y63"/>
    </row>
    <row r="64" spans="1:25" ht="13">
      <c r="A64" s="842" t="s">
        <v>71</v>
      </c>
      <c r="B64" s="860">
        <v>16326.206845557988</v>
      </c>
      <c r="C64" s="860">
        <v>16806.652171653826</v>
      </c>
      <c r="D64" s="843">
        <v>17056.956775073388</v>
      </c>
      <c r="E64" s="843"/>
      <c r="F64" s="843"/>
      <c r="G64" s="843"/>
      <c r="H64" s="843"/>
      <c r="I64" s="843"/>
      <c r="J64" s="843"/>
      <c r="K64" s="843"/>
      <c r="L64" s="843"/>
      <c r="M64" s="845"/>
      <c r="N64" s="820"/>
      <c r="O64" s="818"/>
      <c r="P64" s="840" t="s">
        <v>71</v>
      </c>
      <c r="Q64" s="846"/>
      <c r="R64"/>
      <c r="S64"/>
      <c r="T64"/>
      <c r="U64"/>
      <c r="V64"/>
      <c r="W64"/>
      <c r="X64"/>
      <c r="Y64"/>
    </row>
    <row r="65" spans="1:25" ht="13.5" thickBot="1">
      <c r="A65" s="848" t="s">
        <v>178</v>
      </c>
      <c r="B65" s="862">
        <v>20985.332564408818</v>
      </c>
      <c r="C65" s="862">
        <v>20752.283533775022</v>
      </c>
      <c r="D65" s="850">
        <v>20784.951245814296</v>
      </c>
      <c r="E65" s="850"/>
      <c r="F65" s="850"/>
      <c r="G65" s="850"/>
      <c r="H65" s="850"/>
      <c r="I65" s="850"/>
      <c r="J65" s="850"/>
      <c r="K65" s="850"/>
      <c r="L65" s="850"/>
      <c r="M65" s="851"/>
      <c r="N65" s="820"/>
      <c r="O65" s="818"/>
      <c r="P65" s="852" t="s">
        <v>178</v>
      </c>
      <c r="Q65" s="853"/>
      <c r="R65"/>
      <c r="S65"/>
      <c r="T65"/>
      <c r="U65"/>
      <c r="V65"/>
      <c r="W65"/>
      <c r="X65"/>
      <c r="Y65"/>
    </row>
    <row r="66" spans="1:25" ht="13">
      <c r="A66" s="863"/>
      <c r="B66" s="864"/>
      <c r="C66" s="864"/>
      <c r="D66" s="865"/>
      <c r="E66" s="865"/>
      <c r="F66" s="865"/>
      <c r="G66" s="865"/>
      <c r="H66" s="865"/>
      <c r="I66" s="865"/>
      <c r="J66" s="865"/>
      <c r="K66" s="865"/>
      <c r="L66" s="865"/>
      <c r="M66" s="865"/>
      <c r="N66" s="865"/>
      <c r="O66" s="863"/>
      <c r="P66" s="863"/>
      <c r="Q66" s="865"/>
      <c r="R66"/>
      <c r="S66"/>
      <c r="T66"/>
      <c r="U66"/>
      <c r="V66"/>
      <c r="W66"/>
      <c r="X66"/>
      <c r="Y66"/>
    </row>
    <row r="67" spans="1:25" ht="13">
      <c r="A67" s="863"/>
      <c r="B67" s="864"/>
      <c r="C67" s="864"/>
      <c r="D67" s="865"/>
      <c r="E67" s="865"/>
      <c r="F67" s="865"/>
      <c r="G67" s="865"/>
      <c r="H67" s="865"/>
      <c r="I67" s="865"/>
      <c r="J67" s="865"/>
      <c r="K67" s="865"/>
      <c r="L67" s="865"/>
      <c r="M67" s="865"/>
      <c r="N67" s="865"/>
      <c r="O67" s="863"/>
      <c r="P67" s="863"/>
      <c r="Q67" s="865"/>
      <c r="R67"/>
      <c r="S67"/>
      <c r="T67"/>
      <c r="U67"/>
      <c r="V67"/>
      <c r="W67"/>
      <c r="X67"/>
      <c r="Y67"/>
    </row>
    <row r="68" spans="1:25" ht="13">
      <c r="A68" s="863"/>
      <c r="B68" s="864"/>
      <c r="C68" s="864"/>
      <c r="D68" s="865"/>
      <c r="E68" s="865"/>
      <c r="F68" s="865"/>
      <c r="G68" s="865"/>
      <c r="H68" s="865"/>
      <c r="I68" s="865"/>
      <c r="J68" s="865"/>
      <c r="K68" s="865"/>
      <c r="L68" s="865"/>
      <c r="M68" s="865"/>
      <c r="N68" s="865"/>
      <c r="O68" s="863"/>
      <c r="P68" s="863"/>
      <c r="Q68" s="865"/>
      <c r="R68"/>
      <c r="S68"/>
      <c r="T68"/>
      <c r="U68"/>
      <c r="V68"/>
      <c r="W68"/>
      <c r="X68"/>
      <c r="Y68"/>
    </row>
    <row r="69" spans="1:25" ht="13">
      <c r="A69" s="863"/>
      <c r="B69" s="864"/>
      <c r="C69" s="864"/>
      <c r="D69" s="865"/>
      <c r="E69" s="865"/>
      <c r="F69" s="865"/>
      <c r="G69" s="865"/>
      <c r="H69" s="865"/>
      <c r="I69" s="865"/>
      <c r="J69" s="865"/>
      <c r="K69" s="865"/>
      <c r="L69" s="865"/>
      <c r="M69" s="865"/>
      <c r="N69" s="865"/>
      <c r="O69" s="863"/>
      <c r="P69" s="863"/>
      <c r="Q69" s="865"/>
      <c r="R69"/>
      <c r="S69"/>
      <c r="T69"/>
      <c r="U69"/>
      <c r="V69"/>
      <c r="W69"/>
      <c r="X69"/>
      <c r="Y69"/>
    </row>
    <row r="70" spans="1:25" ht="13">
      <c r="A70" s="863"/>
      <c r="B70" s="864"/>
      <c r="C70" s="864"/>
      <c r="D70" s="865"/>
      <c r="E70" s="865"/>
      <c r="F70" s="865"/>
      <c r="G70" s="865"/>
      <c r="H70" s="865"/>
      <c r="I70" s="865"/>
      <c r="J70" s="865"/>
      <c r="K70" s="865"/>
      <c r="L70" s="865"/>
      <c r="M70" s="865"/>
      <c r="N70" s="865"/>
      <c r="O70" s="863"/>
      <c r="P70" s="863"/>
      <c r="Q70" s="865"/>
      <c r="R70"/>
      <c r="S70"/>
      <c r="T70"/>
      <c r="U70"/>
      <c r="V70"/>
      <c r="W70"/>
      <c r="X70"/>
      <c r="Y70"/>
    </row>
    <row r="71" spans="1:25" ht="13">
      <c r="A71" s="863"/>
      <c r="B71" s="864"/>
      <c r="C71" s="864"/>
      <c r="D71" s="865"/>
      <c r="E71" s="865"/>
      <c r="F71" s="865"/>
      <c r="G71" s="865"/>
      <c r="H71" s="865"/>
      <c r="I71" s="865"/>
      <c r="J71" s="865"/>
      <c r="K71" s="865"/>
      <c r="L71" s="865"/>
      <c r="M71" s="865"/>
      <c r="N71" s="865"/>
      <c r="O71" s="863"/>
      <c r="P71" s="863"/>
      <c r="Q71" s="865"/>
      <c r="R71"/>
      <c r="S71"/>
      <c r="T71"/>
      <c r="U71"/>
      <c r="V71"/>
      <c r="W71"/>
      <c r="X71"/>
      <c r="Y71"/>
    </row>
    <row r="72" spans="1:25" ht="23.5">
      <c r="A72" s="866" t="s">
        <v>480</v>
      </c>
      <c r="B72" s="816"/>
      <c r="C72" s="816"/>
      <c r="D72" s="816"/>
      <c r="E72" s="863"/>
      <c r="F72" s="863"/>
      <c r="G72" s="863"/>
      <c r="H72" s="863"/>
      <c r="I72" s="863"/>
      <c r="J72" s="863"/>
      <c r="K72" s="863"/>
      <c r="L72" s="863"/>
      <c r="M72" s="863"/>
      <c r="N72" s="865"/>
      <c r="O72" s="865"/>
      <c r="P72" s="867"/>
      <c r="Q72" s="865"/>
      <c r="R72"/>
      <c r="S72"/>
      <c r="T72"/>
      <c r="U72"/>
      <c r="V72"/>
      <c r="W72"/>
      <c r="X72"/>
      <c r="Y72"/>
    </row>
    <row r="73" spans="1:25" ht="15.5">
      <c r="A73" s="863"/>
      <c r="B73" s="863"/>
      <c r="C73" s="863"/>
      <c r="D73" s="863"/>
      <c r="E73" s="863"/>
      <c r="F73" s="863"/>
      <c r="G73" s="863"/>
      <c r="H73" s="863"/>
      <c r="I73" s="863"/>
      <c r="J73" s="863"/>
      <c r="K73" s="863"/>
      <c r="L73" s="863"/>
      <c r="M73" s="863"/>
      <c r="N73" s="865"/>
      <c r="O73" s="865"/>
      <c r="P73" s="865"/>
      <c r="Q73" s="868" t="s">
        <v>180</v>
      </c>
      <c r="R73" s="4"/>
      <c r="S73"/>
      <c r="T73"/>
    </row>
    <row r="74" spans="1:25" ht="13">
      <c r="A74" s="814"/>
      <c r="B74" s="814"/>
      <c r="C74" s="814"/>
      <c r="D74" s="814"/>
      <c r="E74" s="814"/>
      <c r="F74" s="814"/>
      <c r="G74" s="814"/>
      <c r="H74" s="814"/>
      <c r="I74" s="814"/>
      <c r="J74" s="814"/>
      <c r="K74" s="814"/>
      <c r="L74" s="814"/>
      <c r="M74" s="814"/>
      <c r="N74" s="814"/>
      <c r="O74" s="814"/>
      <c r="P74" s="814"/>
      <c r="Q74" s="814"/>
      <c r="S74"/>
      <c r="T74"/>
      <c r="U74"/>
      <c r="V74"/>
      <c r="W74"/>
    </row>
    <row r="75" spans="1:25" ht="16" thickBot="1">
      <c r="A75" s="869">
        <v>2019</v>
      </c>
      <c r="B75" s="870"/>
      <c r="C75" s="870"/>
      <c r="D75" s="870"/>
      <c r="E75" s="870"/>
      <c r="F75" s="870"/>
      <c r="G75" s="870"/>
      <c r="H75" s="870"/>
      <c r="I75" s="870"/>
      <c r="J75" s="870"/>
      <c r="K75" s="870"/>
      <c r="L75" s="870"/>
      <c r="M75" s="871" t="s">
        <v>180</v>
      </c>
      <c r="N75" s="814"/>
      <c r="O75" s="870"/>
      <c r="P75" s="869">
        <v>2019</v>
      </c>
      <c r="Q75" s="870"/>
      <c r="S75"/>
      <c r="T75"/>
      <c r="U75"/>
      <c r="V75"/>
      <c r="W75"/>
    </row>
    <row r="76" spans="1:25" ht="13.5" thickBot="1">
      <c r="A76" s="872"/>
      <c r="B76" s="873" t="s">
        <v>161</v>
      </c>
      <c r="C76" s="873" t="s">
        <v>162</v>
      </c>
      <c r="D76" s="873" t="s">
        <v>163</v>
      </c>
      <c r="E76" s="873" t="s">
        <v>164</v>
      </c>
      <c r="F76" s="873" t="s">
        <v>165</v>
      </c>
      <c r="G76" s="873" t="s">
        <v>166</v>
      </c>
      <c r="H76" s="873" t="s">
        <v>167</v>
      </c>
      <c r="I76" s="873" t="s">
        <v>168</v>
      </c>
      <c r="J76" s="873" t="s">
        <v>169</v>
      </c>
      <c r="K76" s="873" t="s">
        <v>170</v>
      </c>
      <c r="L76" s="873" t="s">
        <v>171</v>
      </c>
      <c r="M76" s="874" t="s">
        <v>172</v>
      </c>
      <c r="N76" s="814"/>
      <c r="O76" s="870"/>
      <c r="P76" s="875"/>
      <c r="Q76" s="876" t="s">
        <v>173</v>
      </c>
      <c r="S76"/>
      <c r="T76"/>
      <c r="U76"/>
      <c r="V76"/>
      <c r="W76"/>
    </row>
    <row r="77" spans="1:25" ht="13.5" thickBot="1">
      <c r="A77" s="877" t="s">
        <v>174</v>
      </c>
      <c r="B77" s="878">
        <f>(B9/1000)/1.02</f>
        <v>12.840200151573482</v>
      </c>
      <c r="C77" s="879">
        <f>(C9/1000)/1.02</f>
        <v>12.435461820720546</v>
      </c>
      <c r="D77" s="879">
        <f>(D9/1000)/1.02</f>
        <v>12.454421208857266</v>
      </c>
      <c r="E77" s="879">
        <f t="shared" ref="E77:L80" si="0">E9/1000/1.02</f>
        <v>12.192941607993269</v>
      </c>
      <c r="F77" s="879">
        <f t="shared" si="0"/>
        <v>12.103655381566083</v>
      </c>
      <c r="G77" s="879">
        <f t="shared" si="0"/>
        <v>11.754098975174413</v>
      </c>
      <c r="H77" s="879">
        <f t="shared" si="0"/>
        <v>11.069761908323068</v>
      </c>
      <c r="I77" s="879">
        <f t="shared" si="0"/>
        <v>11.568464244921939</v>
      </c>
      <c r="J77" s="879">
        <f t="shared" si="0"/>
        <v>11.466246631601745</v>
      </c>
      <c r="K77" s="879">
        <f t="shared" si="0"/>
        <v>11.566402167245691</v>
      </c>
      <c r="L77" s="879">
        <f t="shared" si="0"/>
        <v>11.88111366108823</v>
      </c>
      <c r="M77" s="880">
        <f t="shared" ref="M77:M83" si="1">(M9/1000)/1.02</f>
        <v>11.982655955662679</v>
      </c>
      <c r="N77" s="814"/>
      <c r="O77" s="870"/>
      <c r="P77" s="881" t="s">
        <v>174</v>
      </c>
      <c r="Q77" s="882">
        <f t="shared" ref="Q77:Q83" si="2">(Q9/1000)/1.02</f>
        <v>11.932440467099813</v>
      </c>
      <c r="S77"/>
      <c r="T77"/>
      <c r="U77"/>
      <c r="V77"/>
      <c r="W77"/>
    </row>
    <row r="78" spans="1:25" ht="13.5" thickBot="1">
      <c r="A78" s="883" t="s">
        <v>179</v>
      </c>
      <c r="B78" s="878">
        <f t="shared" ref="B78:C83" si="3">(B10/1000)/1.02</f>
        <v>12.733558071831727</v>
      </c>
      <c r="C78" s="879">
        <f t="shared" si="3"/>
        <v>12.775578057380992</v>
      </c>
      <c r="D78" s="879">
        <f t="shared" ref="D78:D83" si="4">D10/1000/1.02</f>
        <v>12.156907737924437</v>
      </c>
      <c r="E78" s="879">
        <f t="shared" si="0"/>
        <v>12.252025732207244</v>
      </c>
      <c r="F78" s="879">
        <f t="shared" si="0"/>
        <v>12.071152733964251</v>
      </c>
      <c r="G78" s="879">
        <f t="shared" si="0"/>
        <v>11.554480496968523</v>
      </c>
      <c r="H78" s="879">
        <f t="shared" si="0"/>
        <v>10.926726826570819</v>
      </c>
      <c r="I78" s="879">
        <f t="shared" si="0"/>
        <v>11.778989150498914</v>
      </c>
      <c r="J78" s="879">
        <f t="shared" si="0"/>
        <v>11.340147970105074</v>
      </c>
      <c r="K78" s="879">
        <f t="shared" si="0"/>
        <v>11.82392016502914</v>
      </c>
      <c r="L78" s="879">
        <f t="shared" si="0"/>
        <v>12.084139277933398</v>
      </c>
      <c r="M78" s="880">
        <f t="shared" si="1"/>
        <v>11.972370619763987</v>
      </c>
      <c r="N78" s="814"/>
      <c r="O78" s="870"/>
      <c r="P78" s="884" t="s">
        <v>179</v>
      </c>
      <c r="Q78" s="882">
        <f t="shared" si="2"/>
        <v>11.901531620993707</v>
      </c>
      <c r="S78"/>
      <c r="T78"/>
      <c r="U78"/>
      <c r="V78"/>
      <c r="W78"/>
    </row>
    <row r="79" spans="1:25" ht="13.5" thickBot="1">
      <c r="A79" s="883" t="s">
        <v>175</v>
      </c>
      <c r="B79" s="878">
        <f t="shared" si="3"/>
        <v>13.755628967388146</v>
      </c>
      <c r="C79" s="879">
        <f t="shared" si="3"/>
        <v>13.160005982394944</v>
      </c>
      <c r="D79" s="879">
        <f t="shared" si="4"/>
        <v>13.088488790736868</v>
      </c>
      <c r="E79" s="879">
        <f t="shared" si="0"/>
        <v>12.698047720332765</v>
      </c>
      <c r="F79" s="879">
        <f t="shared" si="0"/>
        <v>12.465192928087799</v>
      </c>
      <c r="G79" s="879">
        <f t="shared" si="0"/>
        <v>11.98909491587504</v>
      </c>
      <c r="H79" s="879">
        <f t="shared" si="0"/>
        <v>11.344024368852834</v>
      </c>
      <c r="I79" s="879">
        <f t="shared" si="0"/>
        <v>12.096879591360105</v>
      </c>
      <c r="J79" s="879">
        <f t="shared" si="0"/>
        <v>11.89061319365956</v>
      </c>
      <c r="K79" s="879">
        <f t="shared" si="0"/>
        <v>12.156065061569533</v>
      </c>
      <c r="L79" s="879">
        <f t="shared" si="0"/>
        <v>12.54454230346456</v>
      </c>
      <c r="M79" s="880">
        <f t="shared" si="1"/>
        <v>12.667870977157227</v>
      </c>
      <c r="N79" s="814"/>
      <c r="O79" s="870"/>
      <c r="P79" s="885" t="s">
        <v>175</v>
      </c>
      <c r="Q79" s="882">
        <f t="shared" si="2"/>
        <v>12.487183062726562</v>
      </c>
      <c r="S79"/>
      <c r="T79"/>
      <c r="U79"/>
      <c r="V79"/>
      <c r="W79"/>
    </row>
    <row r="80" spans="1:25" ht="13.5" thickBot="1">
      <c r="A80" s="883" t="s">
        <v>176</v>
      </c>
      <c r="B80" s="878">
        <f t="shared" si="3"/>
        <v>13.603203496153366</v>
      </c>
      <c r="C80" s="879">
        <f t="shared" si="3"/>
        <v>12.932984756543544</v>
      </c>
      <c r="D80" s="879">
        <f t="shared" si="4"/>
        <v>12.902198316957671</v>
      </c>
      <c r="E80" s="879">
        <f t="shared" si="0"/>
        <v>12.487171969125086</v>
      </c>
      <c r="F80" s="879">
        <f t="shared" si="0"/>
        <v>12.170752425485</v>
      </c>
      <c r="G80" s="879">
        <f t="shared" si="0"/>
        <v>11.580080459945346</v>
      </c>
      <c r="H80" s="879">
        <f t="shared" si="0"/>
        <v>10.996335654240303</v>
      </c>
      <c r="I80" s="879">
        <f t="shared" si="0"/>
        <v>11.88402221987621</v>
      </c>
      <c r="J80" s="879">
        <f t="shared" si="0"/>
        <v>11.6195068030936</v>
      </c>
      <c r="K80" s="879">
        <f t="shared" si="0"/>
        <v>12.069487389058292</v>
      </c>
      <c r="L80" s="879">
        <f t="shared" si="0"/>
        <v>12.466113194832705</v>
      </c>
      <c r="M80" s="880">
        <f t="shared" si="1"/>
        <v>12.625401570772054</v>
      </c>
      <c r="N80" s="814"/>
      <c r="O80" s="870"/>
      <c r="P80" s="885" t="s">
        <v>176</v>
      </c>
      <c r="Q80" s="882">
        <f t="shared" si="2"/>
        <v>12.251829454438186</v>
      </c>
      <c r="S80"/>
      <c r="T80"/>
      <c r="U80"/>
      <c r="V80"/>
      <c r="W80"/>
    </row>
    <row r="81" spans="1:23" ht="13.5" thickBot="1">
      <c r="A81" s="883" t="s">
        <v>177</v>
      </c>
      <c r="B81" s="878">
        <f t="shared" si="3"/>
        <v>0</v>
      </c>
      <c r="C81" s="879">
        <f t="shared" si="3"/>
        <v>0</v>
      </c>
      <c r="D81" s="879">
        <f t="shared" si="4"/>
        <v>0</v>
      </c>
      <c r="E81" s="879">
        <f t="shared" ref="E81:I83" si="5">E13/1000/1.02</f>
        <v>0</v>
      </c>
      <c r="F81" s="879">
        <f t="shared" si="5"/>
        <v>0</v>
      </c>
      <c r="G81" s="879">
        <f t="shared" si="5"/>
        <v>11.614960006665553</v>
      </c>
      <c r="H81" s="879">
        <f t="shared" si="5"/>
        <v>10.012392156862743</v>
      </c>
      <c r="I81" s="879">
        <f t="shared" si="5"/>
        <v>11.206862745098038</v>
      </c>
      <c r="J81" s="879"/>
      <c r="K81" s="879">
        <f t="shared" ref="K81:L83" si="6">K13/1000/1.02</f>
        <v>0</v>
      </c>
      <c r="L81" s="879">
        <f t="shared" si="6"/>
        <v>0</v>
      </c>
      <c r="M81" s="880">
        <f t="shared" si="1"/>
        <v>0</v>
      </c>
      <c r="N81" s="814"/>
      <c r="O81" s="870"/>
      <c r="P81" s="885" t="s">
        <v>177</v>
      </c>
      <c r="Q81" s="882">
        <f t="shared" si="2"/>
        <v>11.983365890432701</v>
      </c>
      <c r="S81"/>
      <c r="T81"/>
      <c r="U81"/>
      <c r="V81"/>
      <c r="W81"/>
    </row>
    <row r="82" spans="1:23" ht="13.5" thickBot="1">
      <c r="A82" s="883" t="s">
        <v>71</v>
      </c>
      <c r="B82" s="878">
        <f t="shared" si="3"/>
        <v>10.800426738446939</v>
      </c>
      <c r="C82" s="879">
        <f t="shared" si="3"/>
        <v>10.456953901657448</v>
      </c>
      <c r="D82" s="879">
        <f t="shared" si="4"/>
        <v>10.692709545835639</v>
      </c>
      <c r="E82" s="879">
        <f t="shared" si="5"/>
        <v>10.6012406695358</v>
      </c>
      <c r="F82" s="879">
        <f t="shared" si="5"/>
        <v>10.669167167744135</v>
      </c>
      <c r="G82" s="879">
        <f t="shared" si="5"/>
        <v>10.492944877644474</v>
      </c>
      <c r="H82" s="879">
        <f t="shared" si="5"/>
        <v>9.7828440898658187</v>
      </c>
      <c r="I82" s="879">
        <f t="shared" si="5"/>
        <v>9.9396609906583375</v>
      </c>
      <c r="J82" s="879">
        <f>J14/1000/1.02</f>
        <v>9.8691359811767825</v>
      </c>
      <c r="K82" s="879">
        <f t="shared" si="6"/>
        <v>10.007087075004961</v>
      </c>
      <c r="L82" s="879">
        <f t="shared" si="6"/>
        <v>10.052916379804563</v>
      </c>
      <c r="M82" s="880">
        <f t="shared" si="1"/>
        <v>10.114384709103863</v>
      </c>
      <c r="N82" s="814"/>
      <c r="O82" s="870"/>
      <c r="P82" s="885" t="s">
        <v>71</v>
      </c>
      <c r="Q82" s="882">
        <f t="shared" si="2"/>
        <v>10.27424079308031</v>
      </c>
      <c r="S82"/>
      <c r="T82"/>
      <c r="U82"/>
      <c r="V82"/>
      <c r="W82"/>
    </row>
    <row r="83" spans="1:23" ht="13.5" thickBot="1">
      <c r="A83" s="886" t="s">
        <v>178</v>
      </c>
      <c r="B83" s="878">
        <f t="shared" si="3"/>
        <v>13.261551103386681</v>
      </c>
      <c r="C83" s="879">
        <f t="shared" si="3"/>
        <v>13.043489654365011</v>
      </c>
      <c r="D83" s="879">
        <f t="shared" si="4"/>
        <v>13.11906550238205</v>
      </c>
      <c r="E83" s="879">
        <f t="shared" si="5"/>
        <v>13.043073473469184</v>
      </c>
      <c r="F83" s="879">
        <f t="shared" si="5"/>
        <v>12.981687152558189</v>
      </c>
      <c r="G83" s="879">
        <f t="shared" si="5"/>
        <v>12.788476679889143</v>
      </c>
      <c r="H83" s="879">
        <f t="shared" si="5"/>
        <v>12.229098796061196</v>
      </c>
      <c r="I83" s="879">
        <f t="shared" si="5"/>
        <v>12.459392923553127</v>
      </c>
      <c r="J83" s="879">
        <f>J15/1000/1.02</f>
        <v>12.584892616964712</v>
      </c>
      <c r="K83" s="879">
        <f t="shared" si="6"/>
        <v>12.612713593334135</v>
      </c>
      <c r="L83" s="879">
        <f t="shared" si="6"/>
        <v>12.845059329470997</v>
      </c>
      <c r="M83" s="880">
        <f t="shared" si="1"/>
        <v>12.905730519538373</v>
      </c>
      <c r="N83" s="814"/>
      <c r="O83" s="870"/>
      <c r="P83" s="887" t="s">
        <v>178</v>
      </c>
      <c r="Q83" s="882">
        <f t="shared" si="2"/>
        <v>12.815892298091443</v>
      </c>
      <c r="S83"/>
      <c r="T83"/>
      <c r="U83"/>
      <c r="V83"/>
      <c r="W83"/>
    </row>
    <row r="84" spans="1:23" ht="13">
      <c r="A84" s="814"/>
      <c r="B84" s="814"/>
      <c r="C84" s="814"/>
      <c r="D84" s="814"/>
      <c r="E84" s="814"/>
      <c r="F84" s="814"/>
      <c r="G84" s="814"/>
      <c r="H84" s="814"/>
      <c r="I84" s="814"/>
      <c r="J84" s="814"/>
      <c r="K84" s="814"/>
      <c r="L84" s="814"/>
      <c r="M84" s="814"/>
      <c r="N84" s="814"/>
      <c r="O84" s="814"/>
      <c r="P84" s="814"/>
      <c r="Q84" s="814"/>
      <c r="S84"/>
      <c r="T84"/>
      <c r="U84"/>
      <c r="V84"/>
      <c r="W84"/>
    </row>
    <row r="85" spans="1:23" ht="16" thickBot="1">
      <c r="A85" s="869">
        <v>2020</v>
      </c>
      <c r="B85" s="870"/>
      <c r="C85" s="870"/>
      <c r="D85" s="870"/>
      <c r="E85" s="870"/>
      <c r="F85" s="870"/>
      <c r="G85" s="870"/>
      <c r="H85" s="870"/>
      <c r="I85" s="870"/>
      <c r="J85" s="870"/>
      <c r="K85" s="870"/>
      <c r="L85" s="870"/>
      <c r="M85" s="871" t="s">
        <v>180</v>
      </c>
      <c r="N85" s="814"/>
      <c r="O85" s="870"/>
      <c r="P85" s="869">
        <v>2020</v>
      </c>
      <c r="Q85" s="870"/>
      <c r="S85"/>
      <c r="T85"/>
      <c r="U85"/>
      <c r="V85"/>
      <c r="W85"/>
    </row>
    <row r="86" spans="1:23" ht="13.5" thickBot="1">
      <c r="A86" s="872"/>
      <c r="B86" s="873" t="s">
        <v>161</v>
      </c>
      <c r="C86" s="873" t="s">
        <v>162</v>
      </c>
      <c r="D86" s="873" t="s">
        <v>163</v>
      </c>
      <c r="E86" s="873" t="s">
        <v>164</v>
      </c>
      <c r="F86" s="873" t="s">
        <v>165</v>
      </c>
      <c r="G86" s="873" t="s">
        <v>166</v>
      </c>
      <c r="H86" s="873" t="s">
        <v>167</v>
      </c>
      <c r="I86" s="873" t="s">
        <v>168</v>
      </c>
      <c r="J86" s="873" t="s">
        <v>169</v>
      </c>
      <c r="K86" s="873" t="s">
        <v>170</v>
      </c>
      <c r="L86" s="873" t="s">
        <v>171</v>
      </c>
      <c r="M86" s="874" t="s">
        <v>172</v>
      </c>
      <c r="N86" s="814"/>
      <c r="O86" s="870"/>
      <c r="P86" s="875"/>
      <c r="Q86" s="876" t="s">
        <v>173</v>
      </c>
      <c r="S86"/>
      <c r="T86"/>
      <c r="U86"/>
      <c r="V86"/>
      <c r="W86"/>
    </row>
    <row r="87" spans="1:23" ht="13.5" thickBot="1">
      <c r="A87" s="877" t="s">
        <v>174</v>
      </c>
      <c r="B87" s="878">
        <f>(B19/1000)/1.02</f>
        <v>12.05261568627451</v>
      </c>
      <c r="C87" s="879">
        <f>(C19/1000)/1.02</f>
        <v>12.153284490589098</v>
      </c>
      <c r="D87" s="879">
        <f>(D19/1000)/1.02</f>
        <v>11.849166659625585</v>
      </c>
      <c r="E87" s="879">
        <f t="shared" ref="E87:L93" si="7">E19/1000/1.02</f>
        <v>11.375594417641054</v>
      </c>
      <c r="F87" s="879">
        <f t="shared" si="7"/>
        <v>11.257124858400934</v>
      </c>
      <c r="G87" s="879">
        <f t="shared" si="7"/>
        <v>11.71862745098039</v>
      </c>
      <c r="H87" s="879">
        <f t="shared" si="7"/>
        <v>11.603733983852548</v>
      </c>
      <c r="I87" s="879">
        <f t="shared" si="7"/>
        <v>12.115140722363343</v>
      </c>
      <c r="J87" s="879">
        <f t="shared" si="7"/>
        <v>12.170812400409982</v>
      </c>
      <c r="K87" s="879">
        <f t="shared" si="7"/>
        <v>12.086283222130579</v>
      </c>
      <c r="L87" s="879">
        <f t="shared" si="7"/>
        <v>12.028316971634867</v>
      </c>
      <c r="M87" s="880">
        <f t="shared" ref="M87:M93" si="8">(M19/1000)/1.02</f>
        <v>12.470539263092032</v>
      </c>
      <c r="N87" s="814"/>
      <c r="O87" s="870"/>
      <c r="P87" s="881" t="s">
        <v>174</v>
      </c>
      <c r="Q87" s="882">
        <f t="shared" ref="Q87:Q93" si="9">(Q19/1000)/1.02</f>
        <v>11.931429166715311</v>
      </c>
      <c r="S87"/>
      <c r="T87"/>
      <c r="U87"/>
      <c r="V87"/>
      <c r="W87"/>
    </row>
    <row r="88" spans="1:23" ht="13.5" thickBot="1">
      <c r="A88" s="883" t="s">
        <v>179</v>
      </c>
      <c r="B88" s="878">
        <f t="shared" ref="B88:C93" si="10">(B20/1000)/1.02</f>
        <v>12.143432352941176</v>
      </c>
      <c r="C88" s="879">
        <f t="shared" si="10"/>
        <v>12.037532420653084</v>
      </c>
      <c r="D88" s="879">
        <f t="shared" ref="D88:D93" si="11">D20/1000/1.02</f>
        <v>11.714791766675281</v>
      </c>
      <c r="E88" s="879">
        <f t="shared" si="7"/>
        <v>11.201339684149524</v>
      </c>
      <c r="F88" s="879">
        <f t="shared" si="7"/>
        <v>10.648837024869305</v>
      </c>
      <c r="G88" s="879">
        <f t="shared" si="7"/>
        <v>11.553921568627452</v>
      </c>
      <c r="H88" s="879">
        <f t="shared" si="7"/>
        <v>11.845626531171783</v>
      </c>
      <c r="I88" s="879">
        <f t="shared" si="7"/>
        <v>12.409155971002635</v>
      </c>
      <c r="J88" s="879">
        <f t="shared" si="7"/>
        <v>12.311606439018922</v>
      </c>
      <c r="K88" s="879">
        <f t="shared" si="7"/>
        <v>12.264953239514989</v>
      </c>
      <c r="L88" s="879">
        <f t="shared" si="7"/>
        <v>12.352148907041483</v>
      </c>
      <c r="M88" s="880">
        <f t="shared" si="8"/>
        <v>12.930716517691565</v>
      </c>
      <c r="N88" s="814"/>
      <c r="O88" s="870"/>
      <c r="P88" s="884" t="s">
        <v>179</v>
      </c>
      <c r="Q88" s="882">
        <f t="shared" si="9"/>
        <v>12.099709586515299</v>
      </c>
      <c r="S88"/>
      <c r="T88"/>
      <c r="U88"/>
      <c r="V88"/>
      <c r="W88"/>
    </row>
    <row r="89" spans="1:23" ht="13.5" thickBot="1">
      <c r="A89" s="883" t="s">
        <v>175</v>
      </c>
      <c r="B89" s="878">
        <f t="shared" si="10"/>
        <v>12.699462745098037</v>
      </c>
      <c r="C89" s="879">
        <f t="shared" si="10"/>
        <v>12.701414555557115</v>
      </c>
      <c r="D89" s="879">
        <f t="shared" si="11"/>
        <v>12.313410680916141</v>
      </c>
      <c r="E89" s="879">
        <f t="shared" si="7"/>
        <v>11.961485476404702</v>
      </c>
      <c r="F89" s="879">
        <f t="shared" si="7"/>
        <v>11.807286847421279</v>
      </c>
      <c r="G89" s="879">
        <f t="shared" si="7"/>
        <v>12.216666666666667</v>
      </c>
      <c r="H89" s="879">
        <f t="shared" si="7"/>
        <v>12.134916438241648</v>
      </c>
      <c r="I89" s="879">
        <f t="shared" si="7"/>
        <v>12.926014396468441</v>
      </c>
      <c r="J89" s="879">
        <f t="shared" si="7"/>
        <v>12.950811747788642</v>
      </c>
      <c r="K89" s="879">
        <f t="shared" si="7"/>
        <v>12.997653099313514</v>
      </c>
      <c r="L89" s="879">
        <f t="shared" si="7"/>
        <v>13.223588680601459</v>
      </c>
      <c r="M89" s="880">
        <f t="shared" si="8"/>
        <v>13.674724829900967</v>
      </c>
      <c r="N89" s="814"/>
      <c r="O89" s="870"/>
      <c r="P89" s="885" t="s">
        <v>175</v>
      </c>
      <c r="Q89" s="882">
        <f t="shared" si="9"/>
        <v>12.640269615675695</v>
      </c>
      <c r="S89"/>
      <c r="T89"/>
      <c r="U89"/>
      <c r="V89"/>
      <c r="W89"/>
    </row>
    <row r="90" spans="1:23" ht="13.5" thickBot="1">
      <c r="A90" s="883" t="s">
        <v>176</v>
      </c>
      <c r="B90" s="878">
        <f t="shared" si="10"/>
        <v>12.569022549019609</v>
      </c>
      <c r="C90" s="879">
        <f t="shared" si="10"/>
        <v>12.561725661100553</v>
      </c>
      <c r="D90" s="879">
        <f t="shared" si="11"/>
        <v>12.160795218226344</v>
      </c>
      <c r="E90" s="879">
        <f t="shared" si="7"/>
        <v>11.856557220530421</v>
      </c>
      <c r="F90" s="879">
        <f t="shared" si="7"/>
        <v>11.689326235020069</v>
      </c>
      <c r="G90" s="879">
        <f t="shared" si="7"/>
        <v>12.098039215686274</v>
      </c>
      <c r="H90" s="879">
        <f t="shared" si="7"/>
        <v>11.978999345328925</v>
      </c>
      <c r="I90" s="879">
        <f t="shared" si="7"/>
        <v>12.897492924951655</v>
      </c>
      <c r="J90" s="879">
        <f t="shared" si="7"/>
        <v>12.928648046142966</v>
      </c>
      <c r="K90" s="879">
        <f t="shared" si="7"/>
        <v>12.927133113221613</v>
      </c>
      <c r="L90" s="879">
        <f t="shared" si="7"/>
        <v>13.147366794779646</v>
      </c>
      <c r="M90" s="880">
        <f t="shared" si="8"/>
        <v>13.599576728902296</v>
      </c>
      <c r="N90" s="814"/>
      <c r="O90" s="870"/>
      <c r="P90" s="885" t="s">
        <v>176</v>
      </c>
      <c r="Q90" s="882">
        <f t="shared" si="9"/>
        <v>12.52682580882159</v>
      </c>
      <c r="S90"/>
      <c r="T90"/>
      <c r="U90"/>
      <c r="V90"/>
      <c r="W90"/>
    </row>
    <row r="91" spans="1:23" ht="13.5" thickBot="1">
      <c r="A91" s="883" t="s">
        <v>177</v>
      </c>
      <c r="B91" s="878">
        <f t="shared" si="10"/>
        <v>0</v>
      </c>
      <c r="C91" s="879">
        <f t="shared" si="10"/>
        <v>0</v>
      </c>
      <c r="D91" s="879">
        <f t="shared" si="11"/>
        <v>0</v>
      </c>
      <c r="E91" s="879">
        <f t="shared" si="7"/>
        <v>0</v>
      </c>
      <c r="F91" s="879">
        <f t="shared" si="7"/>
        <v>11.878123798539022</v>
      </c>
      <c r="G91" s="879">
        <f t="shared" si="7"/>
        <v>13.004901960784315</v>
      </c>
      <c r="H91" s="879">
        <f t="shared" si="7"/>
        <v>14.043215686274509</v>
      </c>
      <c r="I91" s="879">
        <f t="shared" si="7"/>
        <v>0</v>
      </c>
      <c r="J91" s="879">
        <f t="shared" si="7"/>
        <v>0</v>
      </c>
      <c r="K91" s="879">
        <f t="shared" si="7"/>
        <v>0</v>
      </c>
      <c r="L91" s="879">
        <f t="shared" si="7"/>
        <v>0</v>
      </c>
      <c r="M91" s="880">
        <f t="shared" si="8"/>
        <v>0</v>
      </c>
      <c r="N91" s="814"/>
      <c r="O91" s="870"/>
      <c r="P91" s="885" t="s">
        <v>177</v>
      </c>
      <c r="Q91" s="882">
        <f t="shared" si="9"/>
        <v>12.867537317086082</v>
      </c>
      <c r="S91"/>
      <c r="T91"/>
      <c r="U91"/>
      <c r="V91"/>
      <c r="W91"/>
    </row>
    <row r="92" spans="1:23" ht="13.5" thickBot="1">
      <c r="A92" s="883" t="s">
        <v>71</v>
      </c>
      <c r="B92" s="878">
        <f t="shared" si="10"/>
        <v>10.178789215686274</v>
      </c>
      <c r="C92" s="879">
        <f t="shared" si="10"/>
        <v>10.347559789525409</v>
      </c>
      <c r="D92" s="879">
        <f t="shared" si="11"/>
        <v>10.302212496877326</v>
      </c>
      <c r="E92" s="879">
        <f t="shared" si="7"/>
        <v>9.7788163628068059</v>
      </c>
      <c r="F92" s="879">
        <f t="shared" si="7"/>
        <v>9.4869958395625158</v>
      </c>
      <c r="G92" s="879">
        <f t="shared" si="7"/>
        <v>9.9686274509803905</v>
      </c>
      <c r="H92" s="879">
        <f t="shared" si="7"/>
        <v>10.030403276870258</v>
      </c>
      <c r="I92" s="879">
        <f t="shared" si="7"/>
        <v>10.120527173377409</v>
      </c>
      <c r="J92" s="879">
        <f t="shared" si="7"/>
        <v>10.309502005173607</v>
      </c>
      <c r="K92" s="879">
        <f t="shared" si="7"/>
        <v>10.294882163397419</v>
      </c>
      <c r="L92" s="879">
        <f t="shared" si="7"/>
        <v>9.8364333703989697</v>
      </c>
      <c r="M92" s="880">
        <f t="shared" si="8"/>
        <v>10.220954805962348</v>
      </c>
      <c r="N92" s="814"/>
      <c r="O92" s="870"/>
      <c r="P92" s="885" t="s">
        <v>71</v>
      </c>
      <c r="Q92" s="882">
        <f t="shared" si="9"/>
        <v>10.098856002372649</v>
      </c>
      <c r="S92"/>
      <c r="T92"/>
      <c r="U92"/>
      <c r="V92"/>
      <c r="W92"/>
    </row>
    <row r="93" spans="1:23" ht="13.5" thickBot="1">
      <c r="A93" s="886" t="s">
        <v>178</v>
      </c>
      <c r="B93" s="878">
        <f t="shared" si="10"/>
        <v>12.929591176470588</v>
      </c>
      <c r="C93" s="879">
        <f t="shared" si="10"/>
        <v>12.974919894473166</v>
      </c>
      <c r="D93" s="879">
        <f t="shared" si="11"/>
        <v>12.61612049819855</v>
      </c>
      <c r="E93" s="879">
        <f t="shared" si="7"/>
        <v>12.151018509599822</v>
      </c>
      <c r="F93" s="879">
        <f t="shared" si="7"/>
        <v>12.004310705638028</v>
      </c>
      <c r="G93" s="879">
        <f t="shared" si="7"/>
        <v>12.33235294117647</v>
      </c>
      <c r="H93" s="879">
        <f t="shared" si="7"/>
        <v>12.322373504769978</v>
      </c>
      <c r="I93" s="879">
        <f t="shared" si="7"/>
        <v>12.642034871723187</v>
      </c>
      <c r="J93" s="879">
        <f t="shared" si="7"/>
        <v>12.793703051749086</v>
      </c>
      <c r="K93" s="879">
        <f t="shared" si="7"/>
        <v>12.832508439940307</v>
      </c>
      <c r="L93" s="879">
        <f t="shared" si="7"/>
        <v>12.799219925080202</v>
      </c>
      <c r="M93" s="880">
        <f t="shared" si="8"/>
        <v>13.080332510688967</v>
      </c>
      <c r="N93" s="814"/>
      <c r="O93" s="870"/>
      <c r="P93" s="887" t="s">
        <v>178</v>
      </c>
      <c r="Q93" s="882">
        <f t="shared" si="9"/>
        <v>12.639793693908345</v>
      </c>
      <c r="S93"/>
      <c r="T93"/>
      <c r="U93"/>
      <c r="V93"/>
      <c r="W93"/>
    </row>
    <row r="94" spans="1:23" ht="13">
      <c r="A94" s="814"/>
      <c r="B94" s="814"/>
      <c r="C94" s="814"/>
      <c r="D94" s="814"/>
      <c r="E94" s="814"/>
      <c r="F94" s="814"/>
      <c r="G94" s="814"/>
      <c r="H94" s="814"/>
      <c r="I94" s="814"/>
      <c r="J94" s="814"/>
      <c r="K94" s="814"/>
      <c r="L94" s="814"/>
      <c r="M94" s="814"/>
      <c r="N94" s="814"/>
      <c r="O94" s="814"/>
      <c r="P94" s="814"/>
      <c r="Q94" s="814"/>
      <c r="S94"/>
      <c r="T94"/>
      <c r="U94"/>
      <c r="V94"/>
      <c r="W94"/>
    </row>
    <row r="95" spans="1:23" ht="16" thickBot="1">
      <c r="A95" s="869">
        <v>2021</v>
      </c>
      <c r="B95" s="870"/>
      <c r="C95" s="870"/>
      <c r="D95" s="870"/>
      <c r="E95" s="870"/>
      <c r="F95" s="870"/>
      <c r="G95" s="870"/>
      <c r="H95" s="870"/>
      <c r="I95" s="870"/>
      <c r="J95" s="870"/>
      <c r="K95" s="870"/>
      <c r="L95" s="870"/>
      <c r="M95" s="871" t="s">
        <v>180</v>
      </c>
      <c r="N95" s="814"/>
      <c r="O95" s="870"/>
      <c r="P95" s="869">
        <v>2021</v>
      </c>
      <c r="Q95" s="870"/>
      <c r="S95"/>
      <c r="T95"/>
      <c r="U95"/>
      <c r="V95"/>
      <c r="W95"/>
    </row>
    <row r="96" spans="1:23" ht="13.5" thickBot="1">
      <c r="A96" s="872"/>
      <c r="B96" s="873" t="s">
        <v>161</v>
      </c>
      <c r="C96" s="873" t="s">
        <v>162</v>
      </c>
      <c r="D96" s="873" t="s">
        <v>163</v>
      </c>
      <c r="E96" s="873" t="s">
        <v>164</v>
      </c>
      <c r="F96" s="873" t="s">
        <v>165</v>
      </c>
      <c r="G96" s="873" t="s">
        <v>166</v>
      </c>
      <c r="H96" s="873" t="s">
        <v>167</v>
      </c>
      <c r="I96" s="873" t="s">
        <v>168</v>
      </c>
      <c r="J96" s="873" t="s">
        <v>169</v>
      </c>
      <c r="K96" s="873" t="s">
        <v>170</v>
      </c>
      <c r="L96" s="873" t="s">
        <v>171</v>
      </c>
      <c r="M96" s="874" t="s">
        <v>172</v>
      </c>
      <c r="N96" s="814"/>
      <c r="O96" s="870"/>
      <c r="P96" s="875"/>
      <c r="Q96" s="876" t="s">
        <v>173</v>
      </c>
      <c r="S96"/>
      <c r="T96"/>
      <c r="U96"/>
      <c r="V96"/>
      <c r="W96"/>
    </row>
    <row r="97" spans="1:23" ht="13.5" thickBot="1">
      <c r="A97" s="877" t="s">
        <v>174</v>
      </c>
      <c r="B97" s="878">
        <f>(B29/1000)/1.02</f>
        <v>12.842174462156114</v>
      </c>
      <c r="C97" s="879">
        <f>(C29/1000)/1.02</f>
        <v>13.046851555253745</v>
      </c>
      <c r="D97" s="879">
        <f>(D29/1000)/1.02</f>
        <v>12.978742757658408</v>
      </c>
      <c r="E97" s="879">
        <f t="shared" ref="E97:L103" si="12">E29/1000/1.02</f>
        <v>13.536615246746432</v>
      </c>
      <c r="F97" s="879">
        <f t="shared" si="12"/>
        <v>13.675268566952274</v>
      </c>
      <c r="G97" s="879">
        <f t="shared" si="12"/>
        <v>14.177454315219842</v>
      </c>
      <c r="H97" s="879">
        <f t="shared" si="12"/>
        <v>14.061906679455161</v>
      </c>
      <c r="I97" s="879">
        <f t="shared" si="12"/>
        <v>14.793074608268469</v>
      </c>
      <c r="J97" s="879">
        <f t="shared" si="12"/>
        <v>14.950008544496528</v>
      </c>
      <c r="K97" s="879">
        <f t="shared" si="12"/>
        <v>16.667676666598766</v>
      </c>
      <c r="L97" s="879">
        <f t="shared" si="12"/>
        <v>17.842759366428563</v>
      </c>
      <c r="M97" s="880">
        <f t="shared" ref="M97:M103" si="13">(M29/1000)/1.02</f>
        <v>18.024988259380315</v>
      </c>
      <c r="N97" s="814"/>
      <c r="O97" s="870"/>
      <c r="P97" s="881" t="s">
        <v>174</v>
      </c>
      <c r="Q97" s="882">
        <f t="shared" ref="Q97:Q103" si="14">(Q29/1000)/1.02</f>
        <v>14.7395566214709</v>
      </c>
      <c r="S97"/>
      <c r="T97"/>
      <c r="U97"/>
      <c r="V97"/>
      <c r="W97"/>
    </row>
    <row r="98" spans="1:23" ht="13.5" thickBot="1">
      <c r="A98" s="883" t="s">
        <v>179</v>
      </c>
      <c r="B98" s="878">
        <f t="shared" ref="B98:C103" si="15">(B30/1000)/1.02</f>
        <v>12.708311940410097</v>
      </c>
      <c r="C98" s="879">
        <f t="shared" si="15"/>
        <v>12.462791347650167</v>
      </c>
      <c r="D98" s="879">
        <f t="shared" ref="D98:D103" si="16">D30/1000/1.02</f>
        <v>12.619773335073669</v>
      </c>
      <c r="E98" s="879">
        <f t="shared" si="12"/>
        <v>13.52394699049502</v>
      </c>
      <c r="F98" s="879">
        <f t="shared" si="12"/>
        <v>12.882041229191907</v>
      </c>
      <c r="G98" s="879">
        <f t="shared" si="12"/>
        <v>13.69836491896792</v>
      </c>
      <c r="H98" s="879">
        <f t="shared" si="12"/>
        <v>13.597399864087645</v>
      </c>
      <c r="I98" s="879">
        <f t="shared" si="12"/>
        <v>14.567836051308129</v>
      </c>
      <c r="J98" s="879">
        <f t="shared" si="12"/>
        <v>15.427485998156243</v>
      </c>
      <c r="K98" s="879">
        <f t="shared" si="12"/>
        <v>17.167157487978756</v>
      </c>
      <c r="L98" s="879">
        <f t="shared" si="12"/>
        <v>18.7893125200642</v>
      </c>
      <c r="M98" s="880">
        <f t="shared" si="13"/>
        <v>17.563156959813632</v>
      </c>
      <c r="N98" s="814"/>
      <c r="O98" s="870"/>
      <c r="P98" s="884" t="s">
        <v>179</v>
      </c>
      <c r="Q98" s="882">
        <f t="shared" si="14"/>
        <v>15.625963854118739</v>
      </c>
      <c r="S98"/>
      <c r="T98"/>
      <c r="U98"/>
      <c r="V98"/>
      <c r="W98"/>
    </row>
    <row r="99" spans="1:23" ht="13.5" thickBot="1">
      <c r="A99" s="883" t="s">
        <v>175</v>
      </c>
      <c r="B99" s="878">
        <f t="shared" si="15"/>
        <v>13.954742531065632</v>
      </c>
      <c r="C99" s="879">
        <f t="shared" si="15"/>
        <v>14.069510683024021</v>
      </c>
      <c r="D99" s="879">
        <f t="shared" si="16"/>
        <v>13.792056524761428</v>
      </c>
      <c r="E99" s="879">
        <f t="shared" si="12"/>
        <v>14.382601545740544</v>
      </c>
      <c r="F99" s="879">
        <f t="shared" si="12"/>
        <v>14.497530911877547</v>
      </c>
      <c r="G99" s="879">
        <f t="shared" si="12"/>
        <v>14.975696778640465</v>
      </c>
      <c r="H99" s="879">
        <f t="shared" si="12"/>
        <v>15.062609599122187</v>
      </c>
      <c r="I99" s="879">
        <f t="shared" si="12"/>
        <v>16.030243902139606</v>
      </c>
      <c r="J99" s="879">
        <f t="shared" si="12"/>
        <v>16.273769698587003</v>
      </c>
      <c r="K99" s="879">
        <f t="shared" si="12"/>
        <v>18.35929182428298</v>
      </c>
      <c r="L99" s="879">
        <f t="shared" si="12"/>
        <v>19.514937240082141</v>
      </c>
      <c r="M99" s="880">
        <f t="shared" si="13"/>
        <v>19.674422896503639</v>
      </c>
      <c r="N99" s="814"/>
      <c r="O99" s="870"/>
      <c r="P99" s="885" t="s">
        <v>175</v>
      </c>
      <c r="Q99" s="882">
        <f t="shared" si="14"/>
        <v>15.82918894089404</v>
      </c>
      <c r="S99"/>
      <c r="T99"/>
      <c r="U99"/>
      <c r="V99"/>
      <c r="W99"/>
    </row>
    <row r="100" spans="1:23" ht="13.5" thickBot="1">
      <c r="A100" s="883" t="s">
        <v>176</v>
      </c>
      <c r="B100" s="878">
        <f t="shared" si="15"/>
        <v>13.947436811398621</v>
      </c>
      <c r="C100" s="879">
        <f t="shared" si="15"/>
        <v>14.018815211068851</v>
      </c>
      <c r="D100" s="879">
        <f t="shared" si="16"/>
        <v>13.716961287227175</v>
      </c>
      <c r="E100" s="879">
        <f t="shared" si="12"/>
        <v>14.368551822812202</v>
      </c>
      <c r="F100" s="879">
        <f t="shared" si="12"/>
        <v>14.52398189549651</v>
      </c>
      <c r="G100" s="879">
        <f t="shared" si="12"/>
        <v>14.962581469962171</v>
      </c>
      <c r="H100" s="879">
        <f t="shared" si="12"/>
        <v>15.035995098433776</v>
      </c>
      <c r="I100" s="879">
        <f t="shared" si="12"/>
        <v>16.01233258041843</v>
      </c>
      <c r="J100" s="879">
        <f t="shared" si="12"/>
        <v>16.254787706767701</v>
      </c>
      <c r="K100" s="879">
        <f t="shared" si="12"/>
        <v>18.415846687398979</v>
      </c>
      <c r="L100" s="879">
        <f t="shared" si="12"/>
        <v>19.396302116657328</v>
      </c>
      <c r="M100" s="880">
        <f t="shared" si="13"/>
        <v>19.299645076937054</v>
      </c>
      <c r="N100" s="814"/>
      <c r="O100" s="870"/>
      <c r="P100" s="885" t="s">
        <v>176</v>
      </c>
      <c r="Q100" s="882">
        <f t="shared" si="14"/>
        <v>15.511806903834625</v>
      </c>
      <c r="S100"/>
      <c r="T100"/>
      <c r="U100"/>
      <c r="V100"/>
      <c r="W100"/>
    </row>
    <row r="101" spans="1:23" ht="13.5" thickBot="1">
      <c r="A101" s="883" t="s">
        <v>177</v>
      </c>
      <c r="B101" s="878">
        <f t="shared" si="15"/>
        <v>0</v>
      </c>
      <c r="C101" s="879">
        <f t="shared" si="15"/>
        <v>0</v>
      </c>
      <c r="D101" s="879">
        <f t="shared" si="16"/>
        <v>0</v>
      </c>
      <c r="E101" s="879">
        <f t="shared" si="12"/>
        <v>0</v>
      </c>
      <c r="F101" s="879">
        <f t="shared" si="12"/>
        <v>0</v>
      </c>
      <c r="G101" s="879">
        <f t="shared" si="12"/>
        <v>0</v>
      </c>
      <c r="H101" s="879">
        <f t="shared" si="12"/>
        <v>0</v>
      </c>
      <c r="I101" s="879">
        <f t="shared" si="12"/>
        <v>0</v>
      </c>
      <c r="J101" s="879">
        <f t="shared" si="12"/>
        <v>0</v>
      </c>
      <c r="K101" s="879">
        <f t="shared" si="12"/>
        <v>0</v>
      </c>
      <c r="L101" s="879">
        <f t="shared" si="12"/>
        <v>0</v>
      </c>
      <c r="M101" s="880">
        <f t="shared" si="13"/>
        <v>0</v>
      </c>
      <c r="N101" s="814"/>
      <c r="O101" s="870"/>
      <c r="P101" s="885" t="s">
        <v>177</v>
      </c>
      <c r="Q101" s="882">
        <f t="shared" si="14"/>
        <v>17.284556188923684</v>
      </c>
      <c r="S101"/>
      <c r="T101"/>
      <c r="U101"/>
      <c r="V101"/>
      <c r="W101"/>
    </row>
    <row r="102" spans="1:23" ht="13.5" thickBot="1">
      <c r="A102" s="883" t="s">
        <v>71</v>
      </c>
      <c r="B102" s="878">
        <f t="shared" si="15"/>
        <v>10.573861346747224</v>
      </c>
      <c r="C102" s="879">
        <f t="shared" si="15"/>
        <v>10.800605759102861</v>
      </c>
      <c r="D102" s="879">
        <f t="shared" si="16"/>
        <v>11.213437194204115</v>
      </c>
      <c r="E102" s="879">
        <f t="shared" si="12"/>
        <v>11.495609084330527</v>
      </c>
      <c r="F102" s="879">
        <f t="shared" si="12"/>
        <v>11.746785478065423</v>
      </c>
      <c r="G102" s="879">
        <f t="shared" si="12"/>
        <v>12.14458485620589</v>
      </c>
      <c r="H102" s="879">
        <f t="shared" si="12"/>
        <v>12.075730895482954</v>
      </c>
      <c r="I102" s="879">
        <f t="shared" si="12"/>
        <v>12.294225376360785</v>
      </c>
      <c r="J102" s="879">
        <f t="shared" si="12"/>
        <v>12.626308189338188</v>
      </c>
      <c r="K102" s="879">
        <f t="shared" si="12"/>
        <v>13.960350114626635</v>
      </c>
      <c r="L102" s="879">
        <f t="shared" si="12"/>
        <v>15.379983189106927</v>
      </c>
      <c r="M102" s="880">
        <f t="shared" si="13"/>
        <v>15.545943516847712</v>
      </c>
      <c r="N102" s="814"/>
      <c r="O102" s="870"/>
      <c r="P102" s="885" t="s">
        <v>71</v>
      </c>
      <c r="Q102" s="882">
        <f t="shared" si="14"/>
        <v>12.678667713091802</v>
      </c>
      <c r="S102"/>
      <c r="T102"/>
      <c r="U102"/>
      <c r="V102"/>
      <c r="W102"/>
    </row>
    <row r="103" spans="1:23" ht="13.5" thickBot="1">
      <c r="A103" s="886" t="s">
        <v>178</v>
      </c>
      <c r="B103" s="878">
        <f t="shared" si="15"/>
        <v>13.343633502191944</v>
      </c>
      <c r="C103" s="879">
        <f t="shared" si="15"/>
        <v>13.538897670383442</v>
      </c>
      <c r="D103" s="879">
        <f t="shared" si="16"/>
        <v>13.442786751002609</v>
      </c>
      <c r="E103" s="879">
        <f t="shared" si="12"/>
        <v>13.886267899053902</v>
      </c>
      <c r="F103" s="879">
        <f t="shared" si="12"/>
        <v>13.960108183135445</v>
      </c>
      <c r="G103" s="879">
        <f t="shared" si="12"/>
        <v>14.345660630199042</v>
      </c>
      <c r="H103" s="879">
        <f t="shared" si="12"/>
        <v>14.441625813687248</v>
      </c>
      <c r="I103" s="879">
        <f t="shared" si="12"/>
        <v>15.046909802495032</v>
      </c>
      <c r="J103" s="879">
        <f t="shared" si="12"/>
        <v>15.38107326239334</v>
      </c>
      <c r="K103" s="879">
        <f t="shared" si="12"/>
        <v>17.413533489102406</v>
      </c>
      <c r="L103" s="879">
        <f t="shared" si="12"/>
        <v>18.512921370090407</v>
      </c>
      <c r="M103" s="880">
        <f t="shared" si="13"/>
        <v>18.560856745126859</v>
      </c>
      <c r="N103" s="814"/>
      <c r="O103" s="870"/>
      <c r="P103" s="887" t="s">
        <v>178</v>
      </c>
      <c r="Q103" s="882">
        <f t="shared" si="14"/>
        <v>15.161183898182118</v>
      </c>
      <c r="S103"/>
      <c r="T103"/>
      <c r="U103"/>
      <c r="V103"/>
      <c r="W103"/>
    </row>
    <row r="104" spans="1:23" ht="13">
      <c r="A104" s="814"/>
      <c r="B104" s="814"/>
      <c r="C104" s="814"/>
      <c r="D104" s="814"/>
      <c r="E104" s="814"/>
      <c r="F104" s="814"/>
      <c r="G104" s="814"/>
      <c r="H104" s="814"/>
      <c r="I104" s="814"/>
      <c r="J104" s="814"/>
      <c r="K104" s="814"/>
      <c r="L104" s="814"/>
      <c r="M104" s="814"/>
      <c r="N104" s="814"/>
      <c r="O104" s="814"/>
      <c r="P104" s="814"/>
      <c r="Q104" s="814"/>
      <c r="S104"/>
      <c r="T104"/>
      <c r="U104"/>
      <c r="V104"/>
      <c r="W104"/>
    </row>
    <row r="105" spans="1:23" ht="16" thickBot="1">
      <c r="A105" s="869">
        <v>2022</v>
      </c>
      <c r="B105" s="870"/>
      <c r="C105" s="870"/>
      <c r="D105" s="870"/>
      <c r="E105" s="870"/>
      <c r="F105" s="870"/>
      <c r="G105" s="870"/>
      <c r="H105" s="870"/>
      <c r="I105" s="870"/>
      <c r="J105" s="870"/>
      <c r="K105" s="870"/>
      <c r="L105" s="870"/>
      <c r="M105" s="871" t="s">
        <v>180</v>
      </c>
      <c r="N105" s="814"/>
      <c r="O105" s="870"/>
      <c r="P105" s="869">
        <v>2022</v>
      </c>
      <c r="Q105" s="870"/>
      <c r="S105"/>
      <c r="T105"/>
      <c r="U105"/>
      <c r="V105"/>
      <c r="W105"/>
    </row>
    <row r="106" spans="1:23" ht="13.5" thickBot="1">
      <c r="A106" s="872"/>
      <c r="B106" s="873" t="s">
        <v>161</v>
      </c>
      <c r="C106" s="873" t="s">
        <v>162</v>
      </c>
      <c r="D106" s="873" t="s">
        <v>163</v>
      </c>
      <c r="E106" s="873" t="s">
        <v>164</v>
      </c>
      <c r="F106" s="873" t="s">
        <v>165</v>
      </c>
      <c r="G106" s="873" t="s">
        <v>166</v>
      </c>
      <c r="H106" s="873" t="s">
        <v>167</v>
      </c>
      <c r="I106" s="873" t="s">
        <v>168</v>
      </c>
      <c r="J106" s="873" t="s">
        <v>169</v>
      </c>
      <c r="K106" s="873" t="s">
        <v>170</v>
      </c>
      <c r="L106" s="873" t="s">
        <v>171</v>
      </c>
      <c r="M106" s="874" t="s">
        <v>172</v>
      </c>
      <c r="N106" s="814"/>
      <c r="O106" s="870"/>
      <c r="P106" s="875"/>
      <c r="Q106" s="876" t="s">
        <v>173</v>
      </c>
      <c r="S106"/>
      <c r="T106"/>
      <c r="U106"/>
      <c r="V106"/>
      <c r="W106"/>
    </row>
    <row r="107" spans="1:23" ht="13.5" thickBot="1">
      <c r="A107" s="877" t="s">
        <v>174</v>
      </c>
      <c r="B107" s="878">
        <f>(B39/1000)/1.02</f>
        <v>18.220445478488372</v>
      </c>
      <c r="C107" s="879">
        <f>(C39/1000)/1.02</f>
        <v>18.687882968909957</v>
      </c>
      <c r="D107" s="879">
        <f>(D39/1000)/1.02</f>
        <v>19.896289376021414</v>
      </c>
      <c r="E107" s="879">
        <f t="shared" ref="E107:L113" si="17">E39/1000/1.02</f>
        <v>21.943286535050227</v>
      </c>
      <c r="F107" s="879">
        <f t="shared" si="17"/>
        <v>22.219222838376393</v>
      </c>
      <c r="G107" s="879">
        <f t="shared" si="17"/>
        <v>21.231632573200869</v>
      </c>
      <c r="H107" s="879">
        <f t="shared" si="17"/>
        <v>20.674638183345678</v>
      </c>
      <c r="I107" s="879">
        <f t="shared" si="17"/>
        <v>21.612313338073626</v>
      </c>
      <c r="J107" s="879">
        <f t="shared" si="17"/>
        <v>21.055693529161211</v>
      </c>
      <c r="K107" s="879">
        <f t="shared" si="17"/>
        <v>21.01348961921218</v>
      </c>
      <c r="L107" s="879">
        <f t="shared" si="17"/>
        <v>21.148872083248921</v>
      </c>
      <c r="M107" s="880">
        <f t="shared" ref="M107:M113" si="18">(M39/1000)/1.02</f>
        <v>20.62596886854822</v>
      </c>
      <c r="N107" s="814"/>
      <c r="O107" s="870"/>
      <c r="P107" s="881" t="s">
        <v>174</v>
      </c>
      <c r="Q107" s="882">
        <f t="shared" ref="Q107:Q113" si="19">(Q39/1000)/1.02</f>
        <v>20.732297154797592</v>
      </c>
      <c r="S107"/>
      <c r="T107"/>
      <c r="U107"/>
      <c r="V107"/>
      <c r="W107"/>
    </row>
    <row r="108" spans="1:23" ht="13.5" thickBot="1">
      <c r="A108" s="883" t="s">
        <v>179</v>
      </c>
      <c r="B108" s="878">
        <f t="shared" ref="B108:C113" si="20">(B40/1000)/1.02</f>
        <v>19.020773840459867</v>
      </c>
      <c r="C108" s="879">
        <f t="shared" si="20"/>
        <v>18.400119685858424</v>
      </c>
      <c r="D108" s="879">
        <f t="shared" ref="D108:D113" si="21">D40/1000/1.02</f>
        <v>20.375035983997495</v>
      </c>
      <c r="E108" s="879">
        <f t="shared" si="17"/>
        <v>21.62406314575983</v>
      </c>
      <c r="F108" s="879">
        <f t="shared" si="17"/>
        <v>22.387138213560561</v>
      </c>
      <c r="G108" s="879">
        <f t="shared" si="17"/>
        <v>20.555628994270251</v>
      </c>
      <c r="H108" s="879">
        <f t="shared" si="17"/>
        <v>21.070703527735876</v>
      </c>
      <c r="I108" s="879">
        <f t="shared" si="17"/>
        <v>20.959915939238737</v>
      </c>
      <c r="J108" s="879">
        <f t="shared" si="17"/>
        <v>20.168955448001995</v>
      </c>
      <c r="K108" s="879">
        <f t="shared" si="17"/>
        <v>21.298406103864142</v>
      </c>
      <c r="L108" s="879">
        <f t="shared" si="17"/>
        <v>21.10563744026414</v>
      </c>
      <c r="M108" s="880">
        <f t="shared" si="18"/>
        <v>20.031830204771168</v>
      </c>
      <c r="N108" s="814"/>
      <c r="O108" s="870"/>
      <c r="P108" s="884" t="s">
        <v>179</v>
      </c>
      <c r="Q108" s="882">
        <f t="shared" si="19"/>
        <v>20.717470874699291</v>
      </c>
      <c r="S108"/>
      <c r="T108"/>
      <c r="U108"/>
      <c r="V108"/>
      <c r="W108"/>
    </row>
    <row r="109" spans="1:23" ht="13.5" thickBot="1">
      <c r="A109" s="883" t="s">
        <v>175</v>
      </c>
      <c r="B109" s="878">
        <f t="shared" si="20"/>
        <v>19.618621469619828</v>
      </c>
      <c r="C109" s="879">
        <f t="shared" si="20"/>
        <v>19.74594250334313</v>
      </c>
      <c r="D109" s="879">
        <f t="shared" si="21"/>
        <v>20.902927287122221</v>
      </c>
      <c r="E109" s="879">
        <f t="shared" si="17"/>
        <v>22.986978222831024</v>
      </c>
      <c r="F109" s="879">
        <f t="shared" si="17"/>
        <v>23.115736659480987</v>
      </c>
      <c r="G109" s="879">
        <f t="shared" si="17"/>
        <v>21.770513453453347</v>
      </c>
      <c r="H109" s="879">
        <f t="shared" si="17"/>
        <v>21.296838286804238</v>
      </c>
      <c r="I109" s="879">
        <f t="shared" si="17"/>
        <v>22.618512261823149</v>
      </c>
      <c r="J109" s="879">
        <f t="shared" si="17"/>
        <v>21.989397408235916</v>
      </c>
      <c r="K109" s="879">
        <f t="shared" si="17"/>
        <v>22.008382859055853</v>
      </c>
      <c r="L109" s="879">
        <f t="shared" si="17"/>
        <v>22.199505929192632</v>
      </c>
      <c r="M109" s="880">
        <f t="shared" si="18"/>
        <v>21.886541947116712</v>
      </c>
      <c r="N109" s="814"/>
      <c r="O109" s="870"/>
      <c r="P109" s="885" t="s">
        <v>175</v>
      </c>
      <c r="Q109" s="882">
        <f t="shared" si="19"/>
        <v>21.696565146519635</v>
      </c>
      <c r="S109"/>
      <c r="T109"/>
      <c r="U109"/>
      <c r="V109"/>
      <c r="W109"/>
    </row>
    <row r="110" spans="1:23" ht="13.5" thickBot="1">
      <c r="A110" s="883" t="s">
        <v>176</v>
      </c>
      <c r="B110" s="878">
        <f t="shared" si="20"/>
        <v>19.499953629700652</v>
      </c>
      <c r="C110" s="879">
        <f t="shared" si="20"/>
        <v>19.644372748056277</v>
      </c>
      <c r="D110" s="879">
        <f t="shared" si="21"/>
        <v>20.766146450748721</v>
      </c>
      <c r="E110" s="879">
        <f t="shared" si="17"/>
        <v>22.905614222576652</v>
      </c>
      <c r="F110" s="879">
        <f t="shared" si="17"/>
        <v>23.011413217720307</v>
      </c>
      <c r="G110" s="879">
        <f t="shared" si="17"/>
        <v>21.563485053836903</v>
      </c>
      <c r="H110" s="879">
        <f t="shared" si="17"/>
        <v>21.167475654378066</v>
      </c>
      <c r="I110" s="879">
        <f t="shared" si="17"/>
        <v>22.60707245137305</v>
      </c>
      <c r="J110" s="879">
        <f t="shared" si="17"/>
        <v>21.818164855225664</v>
      </c>
      <c r="K110" s="879">
        <f t="shared" si="17"/>
        <v>21.839051738622896</v>
      </c>
      <c r="L110" s="879">
        <f t="shared" si="17"/>
        <v>22.114122877543597</v>
      </c>
      <c r="M110" s="880">
        <f t="shared" si="18"/>
        <v>21.720950281294389</v>
      </c>
      <c r="N110" s="814"/>
      <c r="O110" s="870"/>
      <c r="P110" s="885" t="s">
        <v>176</v>
      </c>
      <c r="Q110" s="882">
        <f t="shared" si="19"/>
        <v>21.579532932551359</v>
      </c>
      <c r="S110"/>
      <c r="T110"/>
      <c r="U110"/>
      <c r="V110"/>
      <c r="W110"/>
    </row>
    <row r="111" spans="1:23" ht="13.5" thickBot="1">
      <c r="A111" s="883" t="s">
        <v>177</v>
      </c>
      <c r="B111" s="878">
        <f t="shared" si="20"/>
        <v>20.053816519428281</v>
      </c>
      <c r="C111" s="879">
        <f t="shared" si="20"/>
        <v>20.156580270472077</v>
      </c>
      <c r="D111" s="879">
        <f t="shared" si="21"/>
        <v>20.489476396518508</v>
      </c>
      <c r="E111" s="879">
        <f t="shared" si="17"/>
        <v>23.119552913688842</v>
      </c>
      <c r="F111" s="879">
        <f t="shared" si="17"/>
        <v>22.016226812073143</v>
      </c>
      <c r="G111" s="879">
        <f t="shared" si="17"/>
        <v>21.77040772290048</v>
      </c>
      <c r="H111" s="879">
        <f t="shared" si="17"/>
        <v>21.097048389535761</v>
      </c>
      <c r="I111" s="879">
        <f t="shared" si="17"/>
        <v>22.889424341012052</v>
      </c>
      <c r="J111" s="879">
        <f t="shared" si="17"/>
        <v>21.807667755991289</v>
      </c>
      <c r="K111" s="879">
        <f t="shared" si="17"/>
        <v>22.462136346277937</v>
      </c>
      <c r="L111" s="879">
        <f t="shared" si="17"/>
        <v>22.841432044338081</v>
      </c>
      <c r="M111" s="880">
        <f t="shared" si="18"/>
        <v>22.450215224771853</v>
      </c>
      <c r="N111" s="814"/>
      <c r="O111" s="870"/>
      <c r="P111" s="885" t="s">
        <v>177</v>
      </c>
      <c r="Q111" s="882">
        <f t="shared" si="19"/>
        <v>21.898345491570858</v>
      </c>
      <c r="S111"/>
      <c r="T111"/>
      <c r="U111"/>
      <c r="V111"/>
      <c r="W111"/>
    </row>
    <row r="112" spans="1:23" ht="13.5" thickBot="1">
      <c r="A112" s="883" t="s">
        <v>71</v>
      </c>
      <c r="B112" s="878">
        <f t="shared" si="20"/>
        <v>15.772317282398468</v>
      </c>
      <c r="C112" s="879">
        <f t="shared" si="20"/>
        <v>16.670598759872004</v>
      </c>
      <c r="D112" s="879">
        <f t="shared" si="21"/>
        <v>18.112028109181377</v>
      </c>
      <c r="E112" s="879">
        <f t="shared" si="17"/>
        <v>20.215479602213403</v>
      </c>
      <c r="F112" s="879">
        <f t="shared" si="17"/>
        <v>20.544714466433664</v>
      </c>
      <c r="G112" s="879">
        <f t="shared" si="17"/>
        <v>19.786484334178724</v>
      </c>
      <c r="H112" s="879">
        <f t="shared" si="17"/>
        <v>19.296305231076069</v>
      </c>
      <c r="I112" s="879">
        <f t="shared" si="17"/>
        <v>19.752520562205383</v>
      </c>
      <c r="J112" s="879">
        <f t="shared" si="17"/>
        <v>19.272324148221209</v>
      </c>
      <c r="K112" s="879">
        <f t="shared" si="17"/>
        <v>19.281816537016297</v>
      </c>
      <c r="L112" s="879">
        <f t="shared" si="17"/>
        <v>19.130188581886486</v>
      </c>
      <c r="M112" s="880">
        <f t="shared" si="18"/>
        <v>18.114291394460729</v>
      </c>
      <c r="N112" s="814"/>
      <c r="O112" s="870"/>
      <c r="P112" s="885" t="s">
        <v>71</v>
      </c>
      <c r="Q112" s="882">
        <f t="shared" si="19"/>
        <v>18.867121756771375</v>
      </c>
      <c r="S112"/>
      <c r="T112"/>
      <c r="U112"/>
      <c r="V112"/>
      <c r="W112"/>
    </row>
    <row r="113" spans="1:23" ht="13.5" thickBot="1">
      <c r="A113" s="886" t="s">
        <v>178</v>
      </c>
      <c r="B113" s="878">
        <f t="shared" si="20"/>
        <v>18.773560028655151</v>
      </c>
      <c r="C113" s="879">
        <f t="shared" si="20"/>
        <v>19.065664069686452</v>
      </c>
      <c r="D113" s="879">
        <f t="shared" si="21"/>
        <v>20.082437183011848</v>
      </c>
      <c r="E113" s="879">
        <f t="shared" si="17"/>
        <v>22.078669431714665</v>
      </c>
      <c r="F113" s="879">
        <f t="shared" si="17"/>
        <v>22.383140503911456</v>
      </c>
      <c r="G113" s="879">
        <f t="shared" si="17"/>
        <v>21.85653533148772</v>
      </c>
      <c r="H113" s="879">
        <f t="shared" si="17"/>
        <v>21.468406482157512</v>
      </c>
      <c r="I113" s="879">
        <f t="shared" si="17"/>
        <v>22.261859766427708</v>
      </c>
      <c r="J113" s="879">
        <f t="shared" si="17"/>
        <v>22.124185262098443</v>
      </c>
      <c r="K113" s="879">
        <f t="shared" si="17"/>
        <v>22.037245609142218</v>
      </c>
      <c r="L113" s="879">
        <f t="shared" si="17"/>
        <v>22.136354196756198</v>
      </c>
      <c r="M113" s="880">
        <f t="shared" si="18"/>
        <v>22.021844098213204</v>
      </c>
      <c r="N113" s="814"/>
      <c r="O113" s="870"/>
      <c r="P113" s="887" t="s">
        <v>178</v>
      </c>
      <c r="Q113" s="882">
        <f t="shared" si="19"/>
        <v>21.406064266444936</v>
      </c>
      <c r="S113"/>
      <c r="T113"/>
      <c r="U113"/>
      <c r="V113"/>
      <c r="W113"/>
    </row>
    <row r="114" spans="1:23" ht="13">
      <c r="A114" s="814"/>
      <c r="B114" s="814"/>
      <c r="C114" s="814"/>
      <c r="D114" s="814"/>
      <c r="E114" s="814"/>
      <c r="F114" s="814"/>
      <c r="G114" s="814"/>
      <c r="H114" s="814"/>
      <c r="I114" s="814"/>
      <c r="J114" s="814"/>
      <c r="K114" s="814"/>
      <c r="L114" s="814"/>
      <c r="M114" s="814"/>
      <c r="N114" s="814"/>
      <c r="O114" s="814"/>
      <c r="P114" s="814"/>
      <c r="Q114" s="814"/>
      <c r="S114"/>
      <c r="T114"/>
      <c r="U114"/>
      <c r="V114"/>
      <c r="W114"/>
    </row>
    <row r="115" spans="1:23" ht="16" thickBot="1">
      <c r="A115" s="869">
        <v>2023</v>
      </c>
      <c r="B115" s="870"/>
      <c r="C115" s="870"/>
      <c r="D115" s="870"/>
      <c r="E115" s="870"/>
      <c r="F115" s="870"/>
      <c r="G115" s="870"/>
      <c r="H115" s="870"/>
      <c r="I115" s="870"/>
      <c r="J115" s="870"/>
      <c r="K115" s="870"/>
      <c r="L115" s="870"/>
      <c r="M115" s="871" t="s">
        <v>180</v>
      </c>
      <c r="N115" s="814"/>
      <c r="O115" s="870"/>
      <c r="P115" s="869">
        <v>2023</v>
      </c>
      <c r="Q115" s="870"/>
      <c r="S115"/>
      <c r="T115"/>
      <c r="U115"/>
      <c r="V115"/>
      <c r="W115"/>
    </row>
    <row r="116" spans="1:23" ht="13.5" thickBot="1">
      <c r="A116" s="872"/>
      <c r="B116" s="873" t="s">
        <v>161</v>
      </c>
      <c r="C116" s="873" t="s">
        <v>162</v>
      </c>
      <c r="D116" s="873" t="s">
        <v>163</v>
      </c>
      <c r="E116" s="873" t="s">
        <v>164</v>
      </c>
      <c r="F116" s="873" t="s">
        <v>165</v>
      </c>
      <c r="G116" s="873" t="s">
        <v>166</v>
      </c>
      <c r="H116" s="873" t="s">
        <v>167</v>
      </c>
      <c r="I116" s="873" t="s">
        <v>168</v>
      </c>
      <c r="J116" s="873" t="s">
        <v>169</v>
      </c>
      <c r="K116" s="873" t="s">
        <v>170</v>
      </c>
      <c r="L116" s="873" t="s">
        <v>171</v>
      </c>
      <c r="M116" s="874" t="s">
        <v>172</v>
      </c>
      <c r="N116" s="814"/>
      <c r="O116" s="870"/>
      <c r="P116" s="875"/>
      <c r="Q116" s="876" t="s">
        <v>173</v>
      </c>
      <c r="S116"/>
      <c r="T116"/>
      <c r="U116"/>
      <c r="V116"/>
      <c r="W116"/>
    </row>
    <row r="117" spans="1:23" ht="13.5" thickBot="1">
      <c r="A117" s="877" t="s">
        <v>174</v>
      </c>
      <c r="B117" s="878">
        <f>(B49/1000)/1.02</f>
        <v>20.699240880469233</v>
      </c>
      <c r="C117" s="879">
        <f>(C49/1000)/1.02</f>
        <v>20.71864964374755</v>
      </c>
      <c r="D117" s="879">
        <f>(D49/1000)/1.02</f>
        <v>20.971773871522764</v>
      </c>
      <c r="E117" s="879">
        <f t="shared" ref="E117:L123" si="22">E49/1000/1.02</f>
        <v>20.712654805870375</v>
      </c>
      <c r="F117" s="879">
        <f t="shared" si="22"/>
        <v>20.513261352612115</v>
      </c>
      <c r="G117" s="879">
        <f t="shared" si="22"/>
        <v>19.943197645916445</v>
      </c>
      <c r="H117" s="879">
        <f t="shared" si="22"/>
        <v>18.735268228132835</v>
      </c>
      <c r="I117" s="879">
        <f t="shared" si="22"/>
        <v>19.100481397324817</v>
      </c>
      <c r="J117" s="879">
        <f t="shared" si="22"/>
        <v>18.948096193791866</v>
      </c>
      <c r="K117" s="879">
        <f t="shared" si="22"/>
        <v>19.201937945515063</v>
      </c>
      <c r="L117" s="879">
        <f t="shared" si="22"/>
        <v>18.773485145713106</v>
      </c>
      <c r="M117" s="880">
        <f t="shared" ref="M117:M123" si="23">(M49/1000)/1.02</f>
        <v>18.523162407131373</v>
      </c>
      <c r="N117" s="814"/>
      <c r="O117" s="870"/>
      <c r="P117" s="881" t="s">
        <v>174</v>
      </c>
      <c r="Q117" s="882">
        <f t="shared" ref="Q117:Q123" si="24">(Q49/1000)/1.02</f>
        <v>19.797598704745603</v>
      </c>
      <c r="S117"/>
      <c r="T117"/>
      <c r="U117"/>
      <c r="V117"/>
      <c r="W117"/>
    </row>
    <row r="118" spans="1:23" ht="13.5" thickBot="1">
      <c r="A118" s="883" t="s">
        <v>179</v>
      </c>
      <c r="B118" s="878">
        <f t="shared" ref="B118:C123" si="25">(B50/1000)/1.02</f>
        <v>21.259631343497247</v>
      </c>
      <c r="C118" s="879">
        <f t="shared" si="25"/>
        <v>20.084170919375026</v>
      </c>
      <c r="D118" s="879">
        <f t="shared" ref="D118:D123" si="26">D50/1000/1.02</f>
        <v>20.643866079091563</v>
      </c>
      <c r="E118" s="879">
        <f t="shared" si="22"/>
        <v>20.562748088795054</v>
      </c>
      <c r="F118" s="879">
        <f t="shared" si="22"/>
        <v>20.077364993703906</v>
      </c>
      <c r="G118" s="879">
        <f t="shared" si="22"/>
        <v>19.598627911613455</v>
      </c>
      <c r="H118" s="879">
        <f t="shared" si="22"/>
        <v>17.639319149599416</v>
      </c>
      <c r="I118" s="879">
        <f t="shared" si="22"/>
        <v>19.016711471343974</v>
      </c>
      <c r="J118" s="879">
        <f t="shared" si="22"/>
        <v>18.26673918974998</v>
      </c>
      <c r="K118" s="879">
        <f t="shared" si="22"/>
        <v>19.209156141052119</v>
      </c>
      <c r="L118" s="879">
        <f t="shared" si="22"/>
        <v>17.192412572221457</v>
      </c>
      <c r="M118" s="880">
        <f t="shared" si="23"/>
        <v>18.799383918334954</v>
      </c>
      <c r="N118" s="814"/>
      <c r="O118" s="870"/>
      <c r="P118" s="884" t="s">
        <v>179</v>
      </c>
      <c r="Q118" s="882">
        <f t="shared" si="24"/>
        <v>19.611566837730216</v>
      </c>
      <c r="S118"/>
      <c r="T118"/>
      <c r="U118"/>
      <c r="V118"/>
      <c r="W118"/>
    </row>
    <row r="119" spans="1:23" ht="13.5" thickBot="1">
      <c r="A119" s="883" t="s">
        <v>175</v>
      </c>
      <c r="B119" s="878">
        <f t="shared" si="25"/>
        <v>21.827918462606373</v>
      </c>
      <c r="C119" s="879">
        <f t="shared" si="25"/>
        <v>21.874714986666966</v>
      </c>
      <c r="D119" s="879">
        <f t="shared" si="26"/>
        <v>21.997821243143854</v>
      </c>
      <c r="E119" s="879">
        <f t="shared" si="22"/>
        <v>21.801208605886796</v>
      </c>
      <c r="F119" s="879">
        <f t="shared" si="22"/>
        <v>21.267661712164212</v>
      </c>
      <c r="G119" s="879">
        <f t="shared" si="22"/>
        <v>20.65214643311165</v>
      </c>
      <c r="H119" s="879">
        <f t="shared" si="22"/>
        <v>19.582888898470426</v>
      </c>
      <c r="I119" s="879">
        <f t="shared" si="22"/>
        <v>20.194876846245165</v>
      </c>
      <c r="J119" s="879">
        <f t="shared" si="22"/>
        <v>19.967244924395988</v>
      </c>
      <c r="K119" s="879">
        <f t="shared" si="22"/>
        <v>20.601954069112345</v>
      </c>
      <c r="L119" s="879">
        <f t="shared" si="22"/>
        <v>20.296934380393601</v>
      </c>
      <c r="M119" s="880">
        <f t="shared" si="23"/>
        <v>20.233104830747067</v>
      </c>
      <c r="N119" s="814"/>
      <c r="O119" s="870"/>
      <c r="P119" s="885" t="s">
        <v>175</v>
      </c>
      <c r="Q119" s="882">
        <f t="shared" si="24"/>
        <v>20.930982467315584</v>
      </c>
      <c r="S119"/>
      <c r="T119"/>
      <c r="U119"/>
      <c r="V119"/>
      <c r="W119"/>
    </row>
    <row r="120" spans="1:23" ht="13.5" thickBot="1">
      <c r="A120" s="883" t="s">
        <v>176</v>
      </c>
      <c r="B120" s="878">
        <f t="shared" si="25"/>
        <v>21.640988904917524</v>
      </c>
      <c r="C120" s="879">
        <f t="shared" si="25"/>
        <v>21.529536156147028</v>
      </c>
      <c r="D120" s="879">
        <f t="shared" si="26"/>
        <v>21.777843385177491</v>
      </c>
      <c r="E120" s="879">
        <f t="shared" si="22"/>
        <v>21.513125984827685</v>
      </c>
      <c r="F120" s="879">
        <f t="shared" si="22"/>
        <v>21.195150612849297</v>
      </c>
      <c r="G120" s="879">
        <f t="shared" si="22"/>
        <v>20.44408453428947</v>
      </c>
      <c r="H120" s="879">
        <f t="shared" si="22"/>
        <v>19.046250503977546</v>
      </c>
      <c r="I120" s="879">
        <f t="shared" si="22"/>
        <v>19.9265565625793</v>
      </c>
      <c r="J120" s="879">
        <f t="shared" si="22"/>
        <v>19.640722273697452</v>
      </c>
      <c r="K120" s="879">
        <f t="shared" si="22"/>
        <v>20.306136461645885</v>
      </c>
      <c r="L120" s="879">
        <f t="shared" si="22"/>
        <v>20.021022885212709</v>
      </c>
      <c r="M120" s="880">
        <f t="shared" si="23"/>
        <v>19.880338634509531</v>
      </c>
      <c r="N120" s="814"/>
      <c r="O120" s="870"/>
      <c r="P120" s="885" t="s">
        <v>176</v>
      </c>
      <c r="Q120" s="882">
        <f t="shared" si="24"/>
        <v>20.696065002361429</v>
      </c>
      <c r="S120"/>
      <c r="T120"/>
      <c r="U120"/>
      <c r="V120"/>
      <c r="W120"/>
    </row>
    <row r="121" spans="1:23" ht="13.5" thickBot="1">
      <c r="A121" s="883" t="s">
        <v>177</v>
      </c>
      <c r="B121" s="878">
        <f t="shared" si="25"/>
        <v>22.141677157858442</v>
      </c>
      <c r="C121" s="879">
        <f t="shared" si="25"/>
        <v>21.664043814779916</v>
      </c>
      <c r="D121" s="879">
        <f t="shared" si="26"/>
        <v>22.520871863992515</v>
      </c>
      <c r="E121" s="879">
        <f t="shared" si="22"/>
        <v>21.80635230361397</v>
      </c>
      <c r="F121" s="879">
        <f t="shared" si="22"/>
        <v>21.42347730149628</v>
      </c>
      <c r="G121" s="879">
        <f t="shared" si="22"/>
        <v>20.314587162827817</v>
      </c>
      <c r="H121" s="879">
        <f t="shared" si="22"/>
        <v>19.803560691951802</v>
      </c>
      <c r="I121" s="879">
        <f t="shared" si="22"/>
        <v>20.004970749772305</v>
      </c>
      <c r="J121" s="879">
        <f t="shared" si="22"/>
        <v>20.156499788472967</v>
      </c>
      <c r="K121" s="879">
        <f t="shared" si="22"/>
        <v>19.86517450323041</v>
      </c>
      <c r="L121" s="879">
        <f t="shared" si="22"/>
        <v>20.23038118380342</v>
      </c>
      <c r="M121" s="880">
        <f t="shared" si="23"/>
        <v>20.54412742682856</v>
      </c>
      <c r="N121" s="814"/>
      <c r="O121" s="870"/>
      <c r="P121" s="885" t="s">
        <v>177</v>
      </c>
      <c r="Q121" s="882">
        <f t="shared" si="24"/>
        <v>20.816257146879217</v>
      </c>
      <c r="S121"/>
      <c r="T121"/>
      <c r="U121"/>
      <c r="V121"/>
      <c r="W121"/>
    </row>
    <row r="122" spans="1:23" ht="13.5" thickBot="1">
      <c r="A122" s="883" t="s">
        <v>71</v>
      </c>
      <c r="B122" s="878">
        <f t="shared" si="25"/>
        <v>18.003180773185836</v>
      </c>
      <c r="C122" s="879">
        <f t="shared" si="25"/>
        <v>18.06283683012882</v>
      </c>
      <c r="D122" s="879">
        <f t="shared" si="26"/>
        <v>18.379556824448308</v>
      </c>
      <c r="E122" s="879">
        <f t="shared" si="22"/>
        <v>18.297199734249467</v>
      </c>
      <c r="F122" s="879">
        <f t="shared" si="22"/>
        <v>17.995771178569196</v>
      </c>
      <c r="G122" s="879">
        <f t="shared" si="22"/>
        <v>17.486192066534066</v>
      </c>
      <c r="H122" s="879">
        <f t="shared" si="22"/>
        <v>16.571410043802803</v>
      </c>
      <c r="I122" s="879">
        <f t="shared" si="22"/>
        <v>16.671128364837887</v>
      </c>
      <c r="J122" s="879">
        <f t="shared" si="22"/>
        <v>16.75505018032311</v>
      </c>
      <c r="K122" s="879">
        <f t="shared" si="22"/>
        <v>16.740516937226673</v>
      </c>
      <c r="L122" s="879">
        <f t="shared" si="22"/>
        <v>16.000174718017661</v>
      </c>
      <c r="M122" s="880">
        <f t="shared" si="23"/>
        <v>15.546246185854812</v>
      </c>
      <c r="N122" s="814"/>
      <c r="O122" s="870"/>
      <c r="P122" s="885" t="s">
        <v>71</v>
      </c>
      <c r="Q122" s="882">
        <f t="shared" si="24"/>
        <v>17.196734618720907</v>
      </c>
      <c r="S122"/>
      <c r="T122"/>
      <c r="U122"/>
      <c r="V122"/>
      <c r="W122"/>
    </row>
    <row r="123" spans="1:23" ht="13.5" thickBot="1">
      <c r="A123" s="886" t="s">
        <v>178</v>
      </c>
      <c r="B123" s="878">
        <f t="shared" si="25"/>
        <v>22.130556389674268</v>
      </c>
      <c r="C123" s="879">
        <f t="shared" si="25"/>
        <v>22.096222262014923</v>
      </c>
      <c r="D123" s="879">
        <f t="shared" si="26"/>
        <v>22.236007829800574</v>
      </c>
      <c r="E123" s="879">
        <f t="shared" si="22"/>
        <v>22.076588850061835</v>
      </c>
      <c r="F123" s="879">
        <f t="shared" si="22"/>
        <v>21.896601362147898</v>
      </c>
      <c r="G123" s="879">
        <f t="shared" si="22"/>
        <v>21.324287121651491</v>
      </c>
      <c r="H123" s="879">
        <f t="shared" si="22"/>
        <v>20.148530895509992</v>
      </c>
      <c r="I123" s="879">
        <f t="shared" si="22"/>
        <v>20.443543263988666</v>
      </c>
      <c r="J123" s="879">
        <f t="shared" si="22"/>
        <v>20.494424514683249</v>
      </c>
      <c r="K123" s="879">
        <f t="shared" si="22"/>
        <v>20.706248387670254</v>
      </c>
      <c r="L123" s="879">
        <f t="shared" si="22"/>
        <v>20.61815586447625</v>
      </c>
      <c r="M123" s="880">
        <f t="shared" si="23"/>
        <v>20.337731778704814</v>
      </c>
      <c r="N123" s="814"/>
      <c r="O123" s="870"/>
      <c r="P123" s="887" t="s">
        <v>178</v>
      </c>
      <c r="Q123" s="882">
        <f t="shared" si="24"/>
        <v>21.272614231159199</v>
      </c>
      <c r="S123"/>
      <c r="T123"/>
      <c r="U123"/>
      <c r="V123"/>
      <c r="W123"/>
    </row>
    <row r="124" spans="1:23" ht="13">
      <c r="A124" s="814"/>
      <c r="B124" s="814"/>
      <c r="C124" s="814"/>
      <c r="D124" s="814"/>
      <c r="E124" s="814"/>
      <c r="F124" s="814"/>
      <c r="G124" s="814"/>
      <c r="H124" s="814"/>
      <c r="I124" s="814"/>
      <c r="J124" s="814"/>
      <c r="K124" s="814"/>
      <c r="L124" s="814"/>
      <c r="M124" s="814"/>
      <c r="N124" s="814"/>
      <c r="O124" s="814"/>
      <c r="P124" s="814"/>
      <c r="Q124" s="814"/>
      <c r="S124"/>
      <c r="T124"/>
      <c r="U124"/>
      <c r="V124"/>
      <c r="W124"/>
    </row>
    <row r="125" spans="1:23" ht="16" thickBot="1">
      <c r="A125" s="869">
        <v>2024</v>
      </c>
      <c r="B125" s="870"/>
      <c r="C125" s="870"/>
      <c r="D125" s="870"/>
      <c r="E125" s="870"/>
      <c r="F125" s="870"/>
      <c r="G125" s="870"/>
      <c r="H125" s="870"/>
      <c r="I125" s="870"/>
      <c r="J125" s="870"/>
      <c r="K125" s="870"/>
      <c r="L125" s="870"/>
      <c r="M125" s="871" t="s">
        <v>180</v>
      </c>
      <c r="N125" s="814"/>
      <c r="O125" s="870"/>
      <c r="P125" s="869">
        <v>2024</v>
      </c>
      <c r="Q125" s="870"/>
      <c r="S125"/>
      <c r="T125"/>
      <c r="U125"/>
      <c r="V125"/>
      <c r="W125"/>
    </row>
    <row r="126" spans="1:23" ht="13.5" thickBot="1">
      <c r="A126" s="872"/>
      <c r="B126" s="873" t="s">
        <v>161</v>
      </c>
      <c r="C126" s="873" t="s">
        <v>162</v>
      </c>
      <c r="D126" s="873" t="s">
        <v>163</v>
      </c>
      <c r="E126" s="873" t="s">
        <v>164</v>
      </c>
      <c r="F126" s="873" t="s">
        <v>165</v>
      </c>
      <c r="G126" s="873" t="s">
        <v>166</v>
      </c>
      <c r="H126" s="873" t="s">
        <v>167</v>
      </c>
      <c r="I126" s="873" t="s">
        <v>168</v>
      </c>
      <c r="J126" s="873" t="s">
        <v>169</v>
      </c>
      <c r="K126" s="873" t="s">
        <v>170</v>
      </c>
      <c r="L126" s="873" t="s">
        <v>171</v>
      </c>
      <c r="M126" s="874" t="s">
        <v>172</v>
      </c>
      <c r="N126" s="814"/>
      <c r="O126" s="870"/>
      <c r="P126" s="875"/>
      <c r="Q126" s="876" t="s">
        <v>173</v>
      </c>
      <c r="S126"/>
      <c r="T126"/>
      <c r="U126"/>
      <c r="V126"/>
      <c r="W126"/>
    </row>
    <row r="127" spans="1:23" ht="13.5" thickBot="1">
      <c r="A127" s="877" t="s">
        <v>174</v>
      </c>
      <c r="B127" s="878">
        <f>(B59/1000)/1.02</f>
        <v>18.961374949244547</v>
      </c>
      <c r="C127" s="879">
        <f>(C59/1000)/1.02</f>
        <v>18.944298671866033</v>
      </c>
      <c r="D127" s="879">
        <f>(D59/1000)/1.02</f>
        <v>19.14872761739786</v>
      </c>
      <c r="E127" s="879">
        <f t="shared" ref="E127:L133" si="27">E59/1000/1.02</f>
        <v>0</v>
      </c>
      <c r="F127" s="879">
        <f t="shared" si="27"/>
        <v>0</v>
      </c>
      <c r="G127" s="879">
        <f t="shared" si="27"/>
        <v>0</v>
      </c>
      <c r="H127" s="879">
        <f t="shared" si="27"/>
        <v>0</v>
      </c>
      <c r="I127" s="879">
        <f t="shared" si="27"/>
        <v>0</v>
      </c>
      <c r="J127" s="879">
        <f t="shared" si="27"/>
        <v>0</v>
      </c>
      <c r="K127" s="879">
        <f t="shared" si="27"/>
        <v>0</v>
      </c>
      <c r="L127" s="879">
        <f t="shared" si="27"/>
        <v>0</v>
      </c>
      <c r="M127" s="880">
        <f t="shared" ref="M127:M133" si="28">(M59/1000)/1.02</f>
        <v>0</v>
      </c>
      <c r="N127" s="814"/>
      <c r="O127" s="870"/>
      <c r="P127" s="881" t="s">
        <v>174</v>
      </c>
      <c r="Q127" s="882">
        <f t="shared" ref="Q127:Q133" si="29">(Q59/1000)/1.02</f>
        <v>0</v>
      </c>
      <c r="S127"/>
      <c r="T127"/>
      <c r="U127"/>
      <c r="V127"/>
      <c r="W127"/>
    </row>
    <row r="128" spans="1:23" ht="13.5" thickBot="1">
      <c r="A128" s="883" t="s">
        <v>179</v>
      </c>
      <c r="B128" s="878">
        <f t="shared" ref="B128:C133" si="30">(B60/1000)/1.02</f>
        <v>18.720553873435676</v>
      </c>
      <c r="C128" s="879">
        <f t="shared" si="30"/>
        <v>19.021579660520931</v>
      </c>
      <c r="D128" s="879">
        <f t="shared" ref="D128:D133" si="31">D60/1000/1.02</f>
        <v>18.823749656165777</v>
      </c>
      <c r="E128" s="879">
        <f t="shared" si="27"/>
        <v>0</v>
      </c>
      <c r="F128" s="879">
        <f t="shared" si="27"/>
        <v>0</v>
      </c>
      <c r="G128" s="879">
        <f t="shared" si="27"/>
        <v>0</v>
      </c>
      <c r="H128" s="879">
        <f t="shared" si="27"/>
        <v>0</v>
      </c>
      <c r="I128" s="879">
        <f t="shared" si="27"/>
        <v>0</v>
      </c>
      <c r="J128" s="879">
        <f t="shared" si="27"/>
        <v>0</v>
      </c>
      <c r="K128" s="879">
        <f t="shared" si="27"/>
        <v>0</v>
      </c>
      <c r="L128" s="879">
        <f t="shared" si="27"/>
        <v>0</v>
      </c>
      <c r="M128" s="880">
        <f t="shared" si="28"/>
        <v>0</v>
      </c>
      <c r="N128" s="814"/>
      <c r="O128" s="870"/>
      <c r="P128" s="884" t="s">
        <v>179</v>
      </c>
      <c r="Q128" s="882">
        <f t="shared" si="29"/>
        <v>0</v>
      </c>
      <c r="S128"/>
      <c r="T128"/>
      <c r="U128"/>
      <c r="V128"/>
      <c r="W128"/>
    </row>
    <row r="129" spans="1:23" ht="13.5" thickBot="1">
      <c r="A129" s="883" t="s">
        <v>175</v>
      </c>
      <c r="B129" s="878">
        <f t="shared" si="30"/>
        <v>20.474860222545296</v>
      </c>
      <c r="C129" s="879">
        <f t="shared" si="30"/>
        <v>20.197648530741205</v>
      </c>
      <c r="D129" s="879">
        <f t="shared" si="31"/>
        <v>20.326489522160863</v>
      </c>
      <c r="E129" s="879">
        <f t="shared" si="27"/>
        <v>0</v>
      </c>
      <c r="F129" s="879">
        <f t="shared" si="27"/>
        <v>0</v>
      </c>
      <c r="G129" s="879">
        <f t="shared" si="27"/>
        <v>0</v>
      </c>
      <c r="H129" s="879">
        <f t="shared" si="27"/>
        <v>0</v>
      </c>
      <c r="I129" s="879">
        <f t="shared" si="27"/>
        <v>0</v>
      </c>
      <c r="J129" s="879">
        <f t="shared" si="27"/>
        <v>0</v>
      </c>
      <c r="K129" s="879">
        <f t="shared" si="27"/>
        <v>0</v>
      </c>
      <c r="L129" s="879">
        <f t="shared" si="27"/>
        <v>0</v>
      </c>
      <c r="M129" s="880">
        <f t="shared" si="28"/>
        <v>0</v>
      </c>
      <c r="N129" s="814"/>
      <c r="O129" s="870"/>
      <c r="P129" s="885" t="s">
        <v>175</v>
      </c>
      <c r="Q129" s="882">
        <f t="shared" si="29"/>
        <v>0</v>
      </c>
      <c r="S129"/>
      <c r="T129"/>
      <c r="U129"/>
      <c r="V129"/>
      <c r="W129"/>
    </row>
    <row r="130" spans="1:23" ht="13.5" thickBot="1">
      <c r="A130" s="883" t="s">
        <v>176</v>
      </c>
      <c r="B130" s="878">
        <f t="shared" si="30"/>
        <v>20.260576563524186</v>
      </c>
      <c r="C130" s="879">
        <f t="shared" si="30"/>
        <v>19.92135482058184</v>
      </c>
      <c r="D130" s="879">
        <f t="shared" si="31"/>
        <v>20.075106724335381</v>
      </c>
      <c r="E130" s="879">
        <f t="shared" si="27"/>
        <v>0</v>
      </c>
      <c r="F130" s="879">
        <f t="shared" si="27"/>
        <v>0</v>
      </c>
      <c r="G130" s="879">
        <f t="shared" si="27"/>
        <v>0</v>
      </c>
      <c r="H130" s="879">
        <f t="shared" si="27"/>
        <v>0</v>
      </c>
      <c r="I130" s="879">
        <f t="shared" si="27"/>
        <v>0</v>
      </c>
      <c r="J130" s="879">
        <f t="shared" si="27"/>
        <v>0</v>
      </c>
      <c r="K130" s="879">
        <f t="shared" si="27"/>
        <v>0</v>
      </c>
      <c r="L130" s="879">
        <f t="shared" si="27"/>
        <v>0</v>
      </c>
      <c r="M130" s="880">
        <f t="shared" si="28"/>
        <v>0</v>
      </c>
      <c r="N130" s="814"/>
      <c r="O130" s="870"/>
      <c r="P130" s="885" t="s">
        <v>176</v>
      </c>
      <c r="Q130" s="882">
        <f t="shared" si="29"/>
        <v>0</v>
      </c>
      <c r="S130"/>
      <c r="T130"/>
      <c r="U130"/>
      <c r="V130"/>
      <c r="W130"/>
    </row>
    <row r="131" spans="1:23" ht="13.5" thickBot="1">
      <c r="A131" s="883" t="s">
        <v>177</v>
      </c>
      <c r="B131" s="878">
        <f t="shared" si="30"/>
        <v>20.62543069033817</v>
      </c>
      <c r="C131" s="879">
        <f t="shared" si="30"/>
        <v>20.386904764765966</v>
      </c>
      <c r="D131" s="879">
        <f t="shared" si="31"/>
        <v>20.185482386582073</v>
      </c>
      <c r="E131" s="879">
        <f t="shared" si="27"/>
        <v>0</v>
      </c>
      <c r="F131" s="879">
        <f t="shared" si="27"/>
        <v>0</v>
      </c>
      <c r="G131" s="879">
        <f t="shared" si="27"/>
        <v>0</v>
      </c>
      <c r="H131" s="879">
        <f t="shared" si="27"/>
        <v>0</v>
      </c>
      <c r="I131" s="879">
        <f t="shared" si="27"/>
        <v>0</v>
      </c>
      <c r="J131" s="879">
        <f t="shared" si="27"/>
        <v>0</v>
      </c>
      <c r="K131" s="879">
        <f t="shared" si="27"/>
        <v>0</v>
      </c>
      <c r="L131" s="879">
        <f t="shared" si="27"/>
        <v>0</v>
      </c>
      <c r="M131" s="880">
        <f t="shared" si="28"/>
        <v>0</v>
      </c>
      <c r="N131" s="814"/>
      <c r="O131" s="870"/>
      <c r="P131" s="885" t="s">
        <v>177</v>
      </c>
      <c r="Q131" s="882">
        <f t="shared" si="29"/>
        <v>0</v>
      </c>
      <c r="S131"/>
      <c r="T131"/>
      <c r="U131"/>
      <c r="V131"/>
      <c r="W131"/>
    </row>
    <row r="132" spans="1:23" ht="13.5" thickBot="1">
      <c r="A132" s="883" t="s">
        <v>71</v>
      </c>
      <c r="B132" s="878">
        <f t="shared" si="30"/>
        <v>16.00608514270391</v>
      </c>
      <c r="C132" s="879">
        <f t="shared" si="30"/>
        <v>16.477109972209632</v>
      </c>
      <c r="D132" s="879">
        <f t="shared" si="31"/>
        <v>16.722506642228812</v>
      </c>
      <c r="E132" s="879">
        <f t="shared" si="27"/>
        <v>0</v>
      </c>
      <c r="F132" s="879">
        <f t="shared" si="27"/>
        <v>0</v>
      </c>
      <c r="G132" s="879">
        <f t="shared" si="27"/>
        <v>0</v>
      </c>
      <c r="H132" s="879">
        <f t="shared" si="27"/>
        <v>0</v>
      </c>
      <c r="I132" s="879">
        <f t="shared" si="27"/>
        <v>0</v>
      </c>
      <c r="J132" s="879">
        <f t="shared" si="27"/>
        <v>0</v>
      </c>
      <c r="K132" s="879">
        <f t="shared" si="27"/>
        <v>0</v>
      </c>
      <c r="L132" s="879">
        <f t="shared" si="27"/>
        <v>0</v>
      </c>
      <c r="M132" s="880">
        <f t="shared" si="28"/>
        <v>0</v>
      </c>
      <c r="N132" s="814"/>
      <c r="O132" s="870"/>
      <c r="P132" s="885" t="s">
        <v>71</v>
      </c>
      <c r="Q132" s="882">
        <f t="shared" si="29"/>
        <v>0</v>
      </c>
      <c r="S132"/>
      <c r="T132"/>
      <c r="U132"/>
      <c r="V132"/>
      <c r="W132"/>
    </row>
    <row r="133" spans="1:23" ht="13.5" thickBot="1">
      <c r="A133" s="886" t="s">
        <v>178</v>
      </c>
      <c r="B133" s="878">
        <f t="shared" si="30"/>
        <v>20.573855455302763</v>
      </c>
      <c r="C133" s="879">
        <f t="shared" si="30"/>
        <v>20.345376013504922</v>
      </c>
      <c r="D133" s="879">
        <f t="shared" si="31"/>
        <v>20.377403182170877</v>
      </c>
      <c r="E133" s="879">
        <f t="shared" si="27"/>
        <v>0</v>
      </c>
      <c r="F133" s="879">
        <f t="shared" si="27"/>
        <v>0</v>
      </c>
      <c r="G133" s="879">
        <f t="shared" si="27"/>
        <v>0</v>
      </c>
      <c r="H133" s="879">
        <f t="shared" si="27"/>
        <v>0</v>
      </c>
      <c r="I133" s="879">
        <f t="shared" si="27"/>
        <v>0</v>
      </c>
      <c r="J133" s="879">
        <f t="shared" si="27"/>
        <v>0</v>
      </c>
      <c r="K133" s="879">
        <f t="shared" si="27"/>
        <v>0</v>
      </c>
      <c r="L133" s="879">
        <f t="shared" si="27"/>
        <v>0</v>
      </c>
      <c r="M133" s="880">
        <f t="shared" si="28"/>
        <v>0</v>
      </c>
      <c r="N133" s="814"/>
      <c r="O133" s="870"/>
      <c r="P133" s="887" t="s">
        <v>178</v>
      </c>
      <c r="Q133" s="882">
        <f t="shared" si="29"/>
        <v>0</v>
      </c>
      <c r="S133"/>
      <c r="T133"/>
      <c r="U133"/>
      <c r="V133"/>
      <c r="W133"/>
    </row>
    <row r="134" spans="1:23" ht="13">
      <c r="A134" s="814"/>
      <c r="B134" s="814"/>
      <c r="C134" s="814"/>
      <c r="D134" s="814"/>
      <c r="E134" s="814"/>
      <c r="F134" s="814"/>
      <c r="G134" s="814"/>
      <c r="H134" s="814"/>
      <c r="I134" s="814"/>
      <c r="J134" s="814"/>
      <c r="K134" s="814"/>
      <c r="L134" s="814"/>
      <c r="M134" s="814"/>
      <c r="N134" s="814"/>
      <c r="O134" s="814"/>
      <c r="P134" s="814"/>
      <c r="Q134" s="814"/>
      <c r="S134"/>
      <c r="T134"/>
      <c r="U134"/>
      <c r="V134"/>
      <c r="W134"/>
    </row>
    <row r="135" spans="1:23" ht="13">
      <c r="A135" s="814"/>
      <c r="B135" s="814"/>
      <c r="C135" s="814"/>
      <c r="D135" s="814"/>
      <c r="E135" s="814"/>
      <c r="F135" s="814"/>
      <c r="G135" s="814"/>
      <c r="H135" s="814"/>
      <c r="I135" s="814"/>
      <c r="J135" s="814"/>
      <c r="K135" s="814"/>
      <c r="L135" s="814"/>
      <c r="M135" s="814"/>
      <c r="N135" s="814"/>
      <c r="O135" s="814"/>
      <c r="P135" s="814"/>
      <c r="Q135" s="814"/>
      <c r="S135"/>
      <c r="T135"/>
      <c r="U135"/>
      <c r="V135"/>
      <c r="W135"/>
    </row>
    <row r="136" spans="1:23" ht="13">
      <c r="A136" s="814"/>
      <c r="B136" s="814"/>
      <c r="C136" s="814"/>
      <c r="D136" s="814"/>
      <c r="E136" s="814"/>
      <c r="F136" s="814"/>
      <c r="G136" s="814"/>
      <c r="H136" s="814"/>
      <c r="I136" s="814"/>
      <c r="J136" s="814"/>
      <c r="K136" s="814"/>
      <c r="L136" s="814"/>
      <c r="M136" s="814"/>
      <c r="N136" s="814"/>
      <c r="O136" s="814"/>
      <c r="P136" s="814"/>
      <c r="Q136" s="814"/>
      <c r="S136"/>
      <c r="T136"/>
      <c r="U136"/>
      <c r="V136"/>
      <c r="W136"/>
    </row>
    <row r="137" spans="1:23" ht="13">
      <c r="A137" s="814"/>
      <c r="B137" s="814"/>
      <c r="C137" s="814"/>
      <c r="D137" s="814"/>
      <c r="E137" s="814"/>
      <c r="F137" s="814"/>
      <c r="G137" s="814"/>
      <c r="H137" s="814"/>
      <c r="I137" s="814"/>
      <c r="J137" s="814"/>
      <c r="K137" s="814"/>
      <c r="L137" s="814"/>
      <c r="M137" s="814"/>
      <c r="N137" s="814"/>
      <c r="O137" s="814"/>
      <c r="P137" s="814"/>
      <c r="Q137" s="814"/>
      <c r="S137"/>
      <c r="T137"/>
      <c r="U137"/>
      <c r="V137"/>
      <c r="W137"/>
    </row>
    <row r="138" spans="1:23" ht="23.5">
      <c r="A138" s="866" t="s">
        <v>481</v>
      </c>
      <c r="B138" s="816"/>
      <c r="C138" s="816"/>
      <c r="D138" s="816"/>
      <c r="E138" s="816"/>
      <c r="F138" s="814"/>
      <c r="G138" s="814"/>
      <c r="H138" s="814"/>
      <c r="I138" s="814"/>
      <c r="J138" s="814"/>
      <c r="K138" s="814"/>
      <c r="L138" s="814"/>
      <c r="M138" s="814"/>
      <c r="N138" s="814"/>
      <c r="O138" s="814"/>
      <c r="P138" s="814"/>
      <c r="Q138" s="814"/>
      <c r="S138"/>
      <c r="T138"/>
      <c r="U138"/>
      <c r="V138"/>
      <c r="W138"/>
    </row>
    <row r="139" spans="1:23" ht="15.5">
      <c r="A139" s="814"/>
      <c r="B139" s="814"/>
      <c r="C139" s="814"/>
      <c r="D139" s="814"/>
      <c r="E139" s="814"/>
      <c r="F139" s="888"/>
      <c r="G139" s="814"/>
      <c r="H139" s="814"/>
      <c r="I139" s="814"/>
      <c r="J139" s="814"/>
      <c r="K139" s="814"/>
      <c r="L139" s="814"/>
      <c r="M139" s="888"/>
      <c r="N139" s="814"/>
      <c r="O139" s="814"/>
      <c r="P139" s="814"/>
      <c r="Q139" s="889" t="s">
        <v>93</v>
      </c>
      <c r="S139"/>
      <c r="T139"/>
      <c r="U139"/>
      <c r="V139"/>
      <c r="W139"/>
    </row>
    <row r="140" spans="1:23" ht="13">
      <c r="A140" s="814"/>
      <c r="B140" s="814"/>
      <c r="C140" s="814"/>
      <c r="D140" s="814"/>
      <c r="E140" s="814"/>
      <c r="F140" s="814"/>
      <c r="G140" s="814"/>
      <c r="H140" s="814"/>
      <c r="I140" s="814"/>
      <c r="J140" s="814"/>
      <c r="K140" s="814"/>
      <c r="L140" s="814"/>
      <c r="M140" s="814"/>
      <c r="N140" s="814"/>
      <c r="O140" s="814"/>
      <c r="P140" s="814"/>
      <c r="Q140" s="814"/>
      <c r="S140"/>
      <c r="T140"/>
      <c r="U140"/>
    </row>
    <row r="141" spans="1:23" ht="16" thickBot="1">
      <c r="A141" s="890">
        <v>2019</v>
      </c>
      <c r="B141" s="891"/>
      <c r="C141" s="891" t="s">
        <v>181</v>
      </c>
      <c r="D141" s="891"/>
      <c r="E141" s="891"/>
      <c r="F141" s="891"/>
      <c r="G141" s="891"/>
      <c r="H141" s="891"/>
      <c r="I141" s="891"/>
      <c r="J141" s="891"/>
      <c r="K141" s="891"/>
      <c r="L141" s="891"/>
      <c r="M141" s="892" t="s">
        <v>93</v>
      </c>
      <c r="N141" s="891"/>
      <c r="O141" s="891"/>
      <c r="P141" s="890">
        <v>2019</v>
      </c>
      <c r="Q141" s="891"/>
      <c r="S141"/>
      <c r="T141"/>
      <c r="U141"/>
    </row>
    <row r="142" spans="1:23" ht="13.5" thickBot="1">
      <c r="A142" s="893"/>
      <c r="B142" s="894" t="s">
        <v>161</v>
      </c>
      <c r="C142" s="894" t="s">
        <v>162</v>
      </c>
      <c r="D142" s="894" t="s">
        <v>163</v>
      </c>
      <c r="E142" s="894" t="s">
        <v>164</v>
      </c>
      <c r="F142" s="894" t="s">
        <v>165</v>
      </c>
      <c r="G142" s="894" t="s">
        <v>166</v>
      </c>
      <c r="H142" s="894" t="s">
        <v>167</v>
      </c>
      <c r="I142" s="894" t="s">
        <v>168</v>
      </c>
      <c r="J142" s="894" t="s">
        <v>169</v>
      </c>
      <c r="K142" s="894" t="s">
        <v>170</v>
      </c>
      <c r="L142" s="894" t="s">
        <v>171</v>
      </c>
      <c r="M142" s="895" t="s">
        <v>172</v>
      </c>
      <c r="N142" s="891"/>
      <c r="O142" s="891"/>
      <c r="P142" s="893"/>
      <c r="Q142" s="895" t="s">
        <v>173</v>
      </c>
      <c r="S142"/>
      <c r="T142"/>
      <c r="U142"/>
    </row>
    <row r="143" spans="1:23" ht="13.5" thickBot="1">
      <c r="A143" s="896" t="s">
        <v>174</v>
      </c>
      <c r="B143" s="897">
        <f>B77*0.518</f>
        <v>6.6512236785150636</v>
      </c>
      <c r="C143" s="897">
        <f t="shared" ref="C143:M143" si="32">C77*0.518</f>
        <v>6.4415692231332429</v>
      </c>
      <c r="D143" s="897">
        <f t="shared" si="32"/>
        <v>6.451390186188064</v>
      </c>
      <c r="E143" s="897">
        <f t="shared" si="32"/>
        <v>6.3159437529405134</v>
      </c>
      <c r="F143" s="897">
        <f t="shared" si="32"/>
        <v>6.2696934876512316</v>
      </c>
      <c r="G143" s="897">
        <f t="shared" si="32"/>
        <v>6.0886232691403466</v>
      </c>
      <c r="H143" s="897">
        <f t="shared" si="32"/>
        <v>5.7341366685113497</v>
      </c>
      <c r="I143" s="897">
        <f t="shared" si="32"/>
        <v>5.9924644788695645</v>
      </c>
      <c r="J143" s="897">
        <f t="shared" si="32"/>
        <v>5.9395157551697038</v>
      </c>
      <c r="K143" s="897">
        <f t="shared" si="32"/>
        <v>5.9913963226332685</v>
      </c>
      <c r="L143" s="897">
        <f t="shared" si="32"/>
        <v>6.1544168764437037</v>
      </c>
      <c r="M143" s="898">
        <f t="shared" si="32"/>
        <v>6.2070157850332679</v>
      </c>
      <c r="N143" s="891"/>
      <c r="O143" s="891"/>
      <c r="P143" s="899" t="s">
        <v>174</v>
      </c>
      <c r="Q143" s="900">
        <f>Q77*0.518</f>
        <v>6.181004161957703</v>
      </c>
      <c r="S143"/>
      <c r="T143"/>
      <c r="U143"/>
    </row>
    <row r="144" spans="1:23" ht="13">
      <c r="A144" s="901" t="s">
        <v>179</v>
      </c>
      <c r="B144" s="902">
        <f>B78*0.539</f>
        <v>6.8633878007173008</v>
      </c>
      <c r="C144" s="903">
        <f t="shared" ref="C144:M144" si="33">C78*0.539</f>
        <v>6.8860365729283552</v>
      </c>
      <c r="D144" s="903">
        <f t="shared" si="33"/>
        <v>6.5525732707412718</v>
      </c>
      <c r="E144" s="903">
        <f t="shared" si="33"/>
        <v>6.6038418696597052</v>
      </c>
      <c r="F144" s="903">
        <f t="shared" si="33"/>
        <v>6.5063513236067312</v>
      </c>
      <c r="G144" s="903">
        <f t="shared" si="33"/>
        <v>6.2278649878660346</v>
      </c>
      <c r="H144" s="903">
        <f t="shared" si="33"/>
        <v>5.889505759521672</v>
      </c>
      <c r="I144" s="903">
        <f t="shared" si="33"/>
        <v>6.3488751521189153</v>
      </c>
      <c r="J144" s="903">
        <f t="shared" si="33"/>
        <v>6.1123397558866355</v>
      </c>
      <c r="K144" s="903">
        <f t="shared" si="33"/>
        <v>6.373092968950707</v>
      </c>
      <c r="L144" s="903">
        <f t="shared" si="33"/>
        <v>6.5133510708061015</v>
      </c>
      <c r="M144" s="903">
        <f t="shared" si="33"/>
        <v>6.4531077640527901</v>
      </c>
      <c r="N144" s="891"/>
      <c r="O144" s="891"/>
      <c r="P144" s="904" t="s">
        <v>179</v>
      </c>
      <c r="Q144" s="905">
        <f>Q78*0.539</f>
        <v>6.4149255437156079</v>
      </c>
      <c r="S144"/>
      <c r="T144"/>
      <c r="U144"/>
    </row>
    <row r="145" spans="1:21" ht="13">
      <c r="A145" s="906" t="s">
        <v>175</v>
      </c>
      <c r="B145" s="907">
        <f>B79*0.533</f>
        <v>7.3317502396178824</v>
      </c>
      <c r="C145" s="908">
        <f t="shared" ref="C145:M146" si="34">C79*0.533</f>
        <v>7.0142831886165053</v>
      </c>
      <c r="D145" s="908">
        <f t="shared" si="34"/>
        <v>6.9761645254627513</v>
      </c>
      <c r="E145" s="908">
        <f t="shared" si="34"/>
        <v>6.7680594349373644</v>
      </c>
      <c r="F145" s="908">
        <f t="shared" si="34"/>
        <v>6.6439478306707969</v>
      </c>
      <c r="G145" s="908">
        <f t="shared" si="34"/>
        <v>6.3901875901613963</v>
      </c>
      <c r="H145" s="908">
        <f t="shared" si="34"/>
        <v>6.0463649885985609</v>
      </c>
      <c r="I145" s="908">
        <f t="shared" si="34"/>
        <v>6.4476368221949363</v>
      </c>
      <c r="J145" s="908">
        <f t="shared" si="34"/>
        <v>6.337696832220546</v>
      </c>
      <c r="K145" s="908">
        <f t="shared" si="34"/>
        <v>6.4791826778165618</v>
      </c>
      <c r="L145" s="908">
        <f t="shared" si="34"/>
        <v>6.686241047746611</v>
      </c>
      <c r="M145" s="908">
        <f t="shared" si="34"/>
        <v>6.7519752308248027</v>
      </c>
      <c r="N145" s="891"/>
      <c r="O145" s="891"/>
      <c r="P145" s="909" t="s">
        <v>175</v>
      </c>
      <c r="Q145" s="910">
        <f>Q79*0.533</f>
        <v>6.6556685724332576</v>
      </c>
      <c r="S145"/>
      <c r="T145"/>
      <c r="U145"/>
    </row>
    <row r="146" spans="1:21" ht="13">
      <c r="A146" s="906" t="s">
        <v>176</v>
      </c>
      <c r="B146" s="907">
        <f>B80*0.533</f>
        <v>7.2505074634497442</v>
      </c>
      <c r="C146" s="908">
        <f t="shared" si="34"/>
        <v>6.8932808752377088</v>
      </c>
      <c r="D146" s="908">
        <f t="shared" si="34"/>
        <v>6.8768717029384394</v>
      </c>
      <c r="E146" s="908">
        <f t="shared" si="34"/>
        <v>6.6556626595436708</v>
      </c>
      <c r="F146" s="908">
        <f t="shared" si="34"/>
        <v>6.4870110427835055</v>
      </c>
      <c r="G146" s="908">
        <f t="shared" si="34"/>
        <v>6.1721828851508702</v>
      </c>
      <c r="H146" s="908">
        <f t="shared" si="34"/>
        <v>5.8610469037100819</v>
      </c>
      <c r="I146" s="908">
        <f t="shared" si="34"/>
        <v>6.3341838431940198</v>
      </c>
      <c r="J146" s="908">
        <f t="shared" si="34"/>
        <v>6.1931971260488892</v>
      </c>
      <c r="K146" s="908">
        <f t="shared" si="34"/>
        <v>6.43303677836807</v>
      </c>
      <c r="L146" s="908">
        <f t="shared" si="34"/>
        <v>6.6444383328458319</v>
      </c>
      <c r="M146" s="908">
        <f t="shared" si="34"/>
        <v>6.7293390372215054</v>
      </c>
      <c r="N146" s="891"/>
      <c r="O146" s="891"/>
      <c r="P146" s="909" t="s">
        <v>176</v>
      </c>
      <c r="Q146" s="910">
        <f>Q80*0.533</f>
        <v>6.5302250992155537</v>
      </c>
      <c r="S146"/>
      <c r="T146"/>
      <c r="U146"/>
    </row>
    <row r="147" spans="1:21" ht="13">
      <c r="A147" s="906" t="s">
        <v>177</v>
      </c>
      <c r="B147" s="907">
        <f>B81*0.533</f>
        <v>0</v>
      </c>
      <c r="C147" s="908">
        <f t="shared" ref="C147:M147" si="35">C81*0.521</f>
        <v>0</v>
      </c>
      <c r="D147" s="908">
        <f t="shared" si="35"/>
        <v>0</v>
      </c>
      <c r="E147" s="908">
        <f t="shared" si="35"/>
        <v>0</v>
      </c>
      <c r="F147" s="908">
        <f t="shared" si="35"/>
        <v>0</v>
      </c>
      <c r="G147" s="908">
        <f t="shared" si="35"/>
        <v>6.0513941634727537</v>
      </c>
      <c r="H147" s="908">
        <f t="shared" si="35"/>
        <v>5.2164563137254891</v>
      </c>
      <c r="I147" s="908">
        <f t="shared" si="35"/>
        <v>5.8387754901960776</v>
      </c>
      <c r="J147" s="908">
        <f t="shared" si="35"/>
        <v>0</v>
      </c>
      <c r="K147" s="908">
        <f t="shared" si="35"/>
        <v>0</v>
      </c>
      <c r="L147" s="908">
        <f t="shared" si="35"/>
        <v>0</v>
      </c>
      <c r="M147" s="908">
        <f t="shared" si="35"/>
        <v>0</v>
      </c>
      <c r="N147" s="891"/>
      <c r="O147" s="891"/>
      <c r="P147" s="909" t="s">
        <v>177</v>
      </c>
      <c r="Q147" s="910">
        <f>Q81*0.521</f>
        <v>6.2433336289154377</v>
      </c>
      <c r="S147"/>
      <c r="T147"/>
      <c r="U147"/>
    </row>
    <row r="148" spans="1:21" ht="13">
      <c r="A148" s="906" t="s">
        <v>71</v>
      </c>
      <c r="B148" s="907">
        <f>B82*0.521</f>
        <v>5.6270223307308553</v>
      </c>
      <c r="C148" s="908">
        <f t="shared" ref="C148:M148" si="36">C82*0.487</f>
        <v>5.0925365501071767</v>
      </c>
      <c r="D148" s="908">
        <f t="shared" si="36"/>
        <v>5.2073495488219557</v>
      </c>
      <c r="E148" s="908">
        <f t="shared" si="36"/>
        <v>5.1628042060639343</v>
      </c>
      <c r="F148" s="908">
        <f t="shared" si="36"/>
        <v>5.1958844106913933</v>
      </c>
      <c r="G148" s="908">
        <f t="shared" si="36"/>
        <v>5.110064155412859</v>
      </c>
      <c r="H148" s="908">
        <f t="shared" si="36"/>
        <v>4.7642450717646536</v>
      </c>
      <c r="I148" s="908">
        <f t="shared" si="36"/>
        <v>4.8406149024506107</v>
      </c>
      <c r="J148" s="908">
        <f t="shared" si="36"/>
        <v>4.8062692228330928</v>
      </c>
      <c r="K148" s="908">
        <f t="shared" si="36"/>
        <v>4.8734514055274154</v>
      </c>
      <c r="L148" s="908">
        <f t="shared" si="36"/>
        <v>4.8957702769648215</v>
      </c>
      <c r="M148" s="908">
        <f t="shared" si="36"/>
        <v>4.9257053533335808</v>
      </c>
      <c r="N148" s="891"/>
      <c r="O148" s="891"/>
      <c r="P148" s="909" t="s">
        <v>71</v>
      </c>
      <c r="Q148" s="910">
        <f>Q82*0.487</f>
        <v>5.0035552662301104</v>
      </c>
      <c r="S148"/>
      <c r="T148"/>
      <c r="U148"/>
    </row>
    <row r="149" spans="1:21" ht="13.5" thickBot="1">
      <c r="A149" s="911" t="s">
        <v>178</v>
      </c>
      <c r="B149" s="907">
        <f>B83*0.487</f>
        <v>6.4583753873493137</v>
      </c>
      <c r="C149" s="912">
        <f t="shared" ref="C149:M149" si="37">C83*0.518</f>
        <v>6.7565276409610764</v>
      </c>
      <c r="D149" s="912">
        <f t="shared" si="37"/>
        <v>6.7956759302339016</v>
      </c>
      <c r="E149" s="912">
        <f t="shared" si="37"/>
        <v>6.7563120592570369</v>
      </c>
      <c r="F149" s="912">
        <f t="shared" si="37"/>
        <v>6.7245139450251425</v>
      </c>
      <c r="G149" s="912">
        <f t="shared" si="37"/>
        <v>6.6244309201825766</v>
      </c>
      <c r="H149" s="912">
        <f t="shared" si="37"/>
        <v>6.3346731763596997</v>
      </c>
      <c r="I149" s="912">
        <f t="shared" si="37"/>
        <v>6.4539655344005196</v>
      </c>
      <c r="J149" s="912">
        <f t="shared" si="37"/>
        <v>6.518974375587721</v>
      </c>
      <c r="K149" s="912">
        <f t="shared" si="37"/>
        <v>6.5333856413470821</v>
      </c>
      <c r="L149" s="912">
        <f t="shared" si="37"/>
        <v>6.6537407326659768</v>
      </c>
      <c r="M149" s="912">
        <f t="shared" si="37"/>
        <v>6.6851684091208776</v>
      </c>
      <c r="N149" s="891"/>
      <c r="O149" s="891"/>
      <c r="P149" s="913" t="s">
        <v>178</v>
      </c>
      <c r="Q149" s="914">
        <f>Q83*0.518</f>
        <v>6.6386322104113678</v>
      </c>
      <c r="S149"/>
      <c r="T149"/>
      <c r="U149"/>
    </row>
    <row r="150" spans="1:21" ht="13">
      <c r="A150" s="814"/>
      <c r="B150" s="814"/>
      <c r="C150" s="814"/>
      <c r="D150" s="814"/>
      <c r="E150" s="814"/>
      <c r="F150" s="814"/>
      <c r="G150" s="814"/>
      <c r="H150" s="814"/>
      <c r="I150" s="814"/>
      <c r="J150" s="814"/>
      <c r="K150" s="814"/>
      <c r="L150" s="814"/>
      <c r="M150" s="814"/>
      <c r="N150" s="814"/>
      <c r="O150" s="814"/>
      <c r="P150" s="814"/>
      <c r="Q150" s="814"/>
    </row>
    <row r="151" spans="1:21" ht="16" thickBot="1">
      <c r="A151" s="890">
        <v>2020</v>
      </c>
      <c r="B151" s="891"/>
      <c r="C151" s="891" t="s">
        <v>181</v>
      </c>
      <c r="D151" s="891"/>
      <c r="E151" s="891"/>
      <c r="F151" s="891"/>
      <c r="G151" s="891"/>
      <c r="H151" s="891"/>
      <c r="I151" s="891"/>
      <c r="J151" s="891"/>
      <c r="K151" s="891"/>
      <c r="L151" s="891"/>
      <c r="M151" s="892" t="s">
        <v>93</v>
      </c>
      <c r="N151" s="891"/>
      <c r="O151" s="891"/>
      <c r="P151" s="890">
        <v>2020</v>
      </c>
      <c r="Q151" s="891"/>
    </row>
    <row r="152" spans="1:21" ht="13.5" thickBot="1">
      <c r="A152" s="893"/>
      <c r="B152" s="894" t="s">
        <v>161</v>
      </c>
      <c r="C152" s="894" t="s">
        <v>162</v>
      </c>
      <c r="D152" s="894" t="s">
        <v>163</v>
      </c>
      <c r="E152" s="894" t="s">
        <v>164</v>
      </c>
      <c r="F152" s="894" t="s">
        <v>165</v>
      </c>
      <c r="G152" s="894" t="s">
        <v>166</v>
      </c>
      <c r="H152" s="894" t="s">
        <v>167</v>
      </c>
      <c r="I152" s="894" t="s">
        <v>168</v>
      </c>
      <c r="J152" s="894" t="s">
        <v>169</v>
      </c>
      <c r="K152" s="894" t="s">
        <v>170</v>
      </c>
      <c r="L152" s="894" t="s">
        <v>171</v>
      </c>
      <c r="M152" s="895" t="s">
        <v>172</v>
      </c>
      <c r="N152" s="891"/>
      <c r="O152" s="891"/>
      <c r="P152" s="893"/>
      <c r="Q152" s="895" t="s">
        <v>173</v>
      </c>
    </row>
    <row r="153" spans="1:21" ht="13.5" thickBot="1">
      <c r="A153" s="896" t="s">
        <v>174</v>
      </c>
      <c r="B153" s="897">
        <f>B87*0.518</f>
        <v>6.2432549254901968</v>
      </c>
      <c r="C153" s="897">
        <f t="shared" ref="C153:M153" si="38">C87*0.518</f>
        <v>6.2954013661251524</v>
      </c>
      <c r="D153" s="897">
        <f t="shared" si="38"/>
        <v>6.1378683296860528</v>
      </c>
      <c r="E153" s="897">
        <f t="shared" si="38"/>
        <v>5.8925579083380661</v>
      </c>
      <c r="F153" s="897">
        <f t="shared" si="38"/>
        <v>5.8311906766516834</v>
      </c>
      <c r="G153" s="897">
        <f t="shared" si="38"/>
        <v>6.070249019607842</v>
      </c>
      <c r="H153" s="897">
        <f t="shared" si="38"/>
        <v>6.0107342036356197</v>
      </c>
      <c r="I153" s="897">
        <f t="shared" si="38"/>
        <v>6.2756428941842115</v>
      </c>
      <c r="J153" s="897">
        <f t="shared" si="38"/>
        <v>6.304480823412371</v>
      </c>
      <c r="K153" s="897">
        <f t="shared" si="38"/>
        <v>6.2606947090636398</v>
      </c>
      <c r="L153" s="897">
        <f t="shared" si="38"/>
        <v>6.2306681913068616</v>
      </c>
      <c r="M153" s="898">
        <f t="shared" si="38"/>
        <v>6.4597393382816728</v>
      </c>
      <c r="N153" s="891"/>
      <c r="O153" s="891"/>
      <c r="P153" s="899" t="s">
        <v>174</v>
      </c>
      <c r="Q153" s="900">
        <f>Q87*0.518</f>
        <v>6.1804803083585318</v>
      </c>
    </row>
    <row r="154" spans="1:21" ht="13">
      <c r="A154" s="901" t="s">
        <v>179</v>
      </c>
      <c r="B154" s="902">
        <f>B88*0.539</f>
        <v>6.5453100382352938</v>
      </c>
      <c r="C154" s="903">
        <f t="shared" ref="C154:M154" si="39">C88*0.539</f>
        <v>6.4882299747320129</v>
      </c>
      <c r="D154" s="903">
        <f t="shared" si="39"/>
        <v>6.3142727622379775</v>
      </c>
      <c r="E154" s="903">
        <f t="shared" si="39"/>
        <v>6.0375220897565933</v>
      </c>
      <c r="F154" s="903">
        <f t="shared" si="39"/>
        <v>5.7397231564045557</v>
      </c>
      <c r="G154" s="903">
        <f t="shared" si="39"/>
        <v>6.2275637254901968</v>
      </c>
      <c r="H154" s="903">
        <f t="shared" si="39"/>
        <v>6.3847927003015919</v>
      </c>
      <c r="I154" s="903">
        <f t="shared" si="39"/>
        <v>6.6885350683704203</v>
      </c>
      <c r="J154" s="903">
        <f t="shared" si="39"/>
        <v>6.6359558706311992</v>
      </c>
      <c r="K154" s="903">
        <f t="shared" si="39"/>
        <v>6.6108097960985797</v>
      </c>
      <c r="L154" s="903">
        <f t="shared" si="39"/>
        <v>6.6578082608953597</v>
      </c>
      <c r="M154" s="903">
        <f t="shared" si="39"/>
        <v>6.9696562030357541</v>
      </c>
      <c r="N154" s="891"/>
      <c r="O154" s="891"/>
      <c r="P154" s="904" t="s">
        <v>179</v>
      </c>
      <c r="Q154" s="905">
        <f>Q88*0.539</f>
        <v>6.5217434671317465</v>
      </c>
    </row>
    <row r="155" spans="1:21" ht="13">
      <c r="A155" s="906" t="s">
        <v>175</v>
      </c>
      <c r="B155" s="907">
        <f>B89*0.533</f>
        <v>6.7688136431372543</v>
      </c>
      <c r="C155" s="908">
        <f t="shared" ref="C155:M157" si="40">C89*0.533</f>
        <v>6.7698539581119421</v>
      </c>
      <c r="D155" s="908">
        <f t="shared" si="40"/>
        <v>6.5630478929283029</v>
      </c>
      <c r="E155" s="908">
        <f t="shared" si="40"/>
        <v>6.3754717589237062</v>
      </c>
      <c r="F155" s="908">
        <f t="shared" si="40"/>
        <v>6.2932838896755419</v>
      </c>
      <c r="G155" s="908">
        <f t="shared" si="40"/>
        <v>6.5114833333333335</v>
      </c>
      <c r="H155" s="908">
        <f t="shared" si="40"/>
        <v>6.4679104615827985</v>
      </c>
      <c r="I155" s="908">
        <f t="shared" si="40"/>
        <v>6.8895656733176791</v>
      </c>
      <c r="J155" s="908">
        <f t="shared" si="40"/>
        <v>6.9027826615713463</v>
      </c>
      <c r="K155" s="908">
        <f t="shared" si="40"/>
        <v>6.9277491019341033</v>
      </c>
      <c r="L155" s="908">
        <f t="shared" si="40"/>
        <v>7.0481727667605778</v>
      </c>
      <c r="M155" s="908">
        <f t="shared" si="40"/>
        <v>7.2886283343372158</v>
      </c>
      <c r="N155" s="891"/>
      <c r="O155" s="891"/>
      <c r="P155" s="909" t="s">
        <v>175</v>
      </c>
      <c r="Q155" s="910">
        <f>Q89*0.533</f>
        <v>6.7372637051551463</v>
      </c>
    </row>
    <row r="156" spans="1:21" ht="13">
      <c r="A156" s="906" t="s">
        <v>176</v>
      </c>
      <c r="B156" s="907">
        <f>B90*0.533</f>
        <v>6.6992890186274519</v>
      </c>
      <c r="C156" s="908">
        <f t="shared" si="40"/>
        <v>6.6953997773665952</v>
      </c>
      <c r="D156" s="908">
        <f t="shared" si="40"/>
        <v>6.4817038513146414</v>
      </c>
      <c r="E156" s="908">
        <f t="shared" si="40"/>
        <v>6.3195449985427148</v>
      </c>
      <c r="F156" s="908">
        <f t="shared" si="40"/>
        <v>6.230410883265697</v>
      </c>
      <c r="G156" s="908">
        <f t="shared" si="40"/>
        <v>6.4482549019607847</v>
      </c>
      <c r="H156" s="908">
        <f t="shared" si="40"/>
        <v>6.384806651060317</v>
      </c>
      <c r="I156" s="908">
        <f t="shared" si="40"/>
        <v>6.8743637289992323</v>
      </c>
      <c r="J156" s="908">
        <f t="shared" si="40"/>
        <v>6.8909694085942013</v>
      </c>
      <c r="K156" s="908">
        <f t="shared" si="40"/>
        <v>6.89016194934712</v>
      </c>
      <c r="L156" s="908">
        <f t="shared" si="40"/>
        <v>7.0075465016175515</v>
      </c>
      <c r="M156" s="908">
        <f t="shared" si="40"/>
        <v>7.2485743965049236</v>
      </c>
      <c r="N156" s="891"/>
      <c r="O156" s="891"/>
      <c r="P156" s="909" t="s">
        <v>176</v>
      </c>
      <c r="Q156" s="910">
        <f>Q90*0.533</f>
        <v>6.6767981561019081</v>
      </c>
    </row>
    <row r="157" spans="1:21" ht="13">
      <c r="A157" s="906" t="s">
        <v>177</v>
      </c>
      <c r="B157" s="907">
        <f>B91*0.533</f>
        <v>0</v>
      </c>
      <c r="C157" s="908">
        <f t="shared" ref="C157:M157" si="41">C91*0.521</f>
        <v>0</v>
      </c>
      <c r="D157" s="908">
        <f t="shared" si="41"/>
        <v>0</v>
      </c>
      <c r="E157" s="908">
        <f t="shared" si="41"/>
        <v>0</v>
      </c>
      <c r="F157" s="908">
        <f t="shared" si="41"/>
        <v>6.1885024990388304</v>
      </c>
      <c r="G157" s="908">
        <f t="shared" si="41"/>
        <v>6.775553921568628</v>
      </c>
      <c r="H157" s="908">
        <f t="shared" si="41"/>
        <v>7.31651537254902</v>
      </c>
      <c r="I157" s="908">
        <f t="shared" si="41"/>
        <v>0</v>
      </c>
      <c r="J157" s="908">
        <f t="shared" si="41"/>
        <v>0</v>
      </c>
      <c r="K157" s="908">
        <f t="shared" si="41"/>
        <v>0</v>
      </c>
      <c r="L157" s="908">
        <f t="shared" si="40"/>
        <v>0</v>
      </c>
      <c r="M157" s="908">
        <f t="shared" si="41"/>
        <v>0</v>
      </c>
      <c r="N157" s="891"/>
      <c r="O157" s="891"/>
      <c r="P157" s="909" t="s">
        <v>177</v>
      </c>
      <c r="Q157" s="910">
        <f>Q91*0.521</f>
        <v>6.7039869422018494</v>
      </c>
    </row>
    <row r="158" spans="1:21" ht="13">
      <c r="A158" s="906" t="s">
        <v>71</v>
      </c>
      <c r="B158" s="907">
        <f>B92*0.521</f>
        <v>5.3031491813725493</v>
      </c>
      <c r="C158" s="908">
        <f t="shared" ref="C158:M158" si="42">C92*0.487</f>
        <v>5.039261617498874</v>
      </c>
      <c r="D158" s="908">
        <f t="shared" si="42"/>
        <v>5.0171774859792579</v>
      </c>
      <c r="E158" s="908">
        <f t="shared" si="42"/>
        <v>4.7622835686869145</v>
      </c>
      <c r="F158" s="908">
        <f t="shared" si="42"/>
        <v>4.6201669738669455</v>
      </c>
      <c r="G158" s="908">
        <f t="shared" si="42"/>
        <v>4.8547215686274496</v>
      </c>
      <c r="H158" s="908">
        <f t="shared" si="42"/>
        <v>4.8848063958358159</v>
      </c>
      <c r="I158" s="908">
        <f t="shared" si="42"/>
        <v>4.9286967334347986</v>
      </c>
      <c r="J158" s="908">
        <f t="shared" si="42"/>
        <v>5.0207274765195464</v>
      </c>
      <c r="K158" s="908">
        <f t="shared" si="42"/>
        <v>5.0136076135745435</v>
      </c>
      <c r="L158" s="908">
        <f>L92*0.521</f>
        <v>5.1247817859778637</v>
      </c>
      <c r="M158" s="908">
        <f t="shared" si="42"/>
        <v>4.9776049905036635</v>
      </c>
      <c r="N158" s="891"/>
      <c r="O158" s="891"/>
      <c r="P158" s="909" t="s">
        <v>71</v>
      </c>
      <c r="Q158" s="910">
        <f>Q92*0.487</f>
        <v>4.9181428731554799</v>
      </c>
    </row>
    <row r="159" spans="1:21" ht="13.5" thickBot="1">
      <c r="A159" s="911" t="s">
        <v>178</v>
      </c>
      <c r="B159" s="907">
        <f>B93*0.487</f>
        <v>6.2967109029411761</v>
      </c>
      <c r="C159" s="912">
        <f t="shared" ref="C159:M159" si="43">C93*0.518</f>
        <v>6.7210085053370996</v>
      </c>
      <c r="D159" s="912">
        <f t="shared" si="43"/>
        <v>6.5351504180668485</v>
      </c>
      <c r="E159" s="912">
        <f t="shared" si="43"/>
        <v>6.2942275879727081</v>
      </c>
      <c r="F159" s="912">
        <f t="shared" si="43"/>
        <v>6.2182329455204988</v>
      </c>
      <c r="G159" s="912">
        <f t="shared" si="43"/>
        <v>6.3881588235294116</v>
      </c>
      <c r="H159" s="912">
        <f t="shared" si="43"/>
        <v>6.3829894754708487</v>
      </c>
      <c r="I159" s="912">
        <f t="shared" si="43"/>
        <v>6.5485740635526106</v>
      </c>
      <c r="J159" s="912">
        <f t="shared" si="43"/>
        <v>6.6271381808060266</v>
      </c>
      <c r="K159" s="912">
        <f t="shared" si="43"/>
        <v>6.6472393718890794</v>
      </c>
      <c r="L159" s="908">
        <f>L93*0.487</f>
        <v>6.233220103514058</v>
      </c>
      <c r="M159" s="912">
        <f t="shared" si="43"/>
        <v>6.7756122405368853</v>
      </c>
      <c r="N159" s="891"/>
      <c r="O159" s="891"/>
      <c r="P159" s="913" t="s">
        <v>178</v>
      </c>
      <c r="Q159" s="914">
        <f>Q93*0.518</f>
        <v>6.5474131334445227</v>
      </c>
    </row>
    <row r="160" spans="1:21" ht="13">
      <c r="A160" s="814"/>
      <c r="B160" s="814"/>
      <c r="C160" s="814"/>
      <c r="D160" s="814"/>
      <c r="E160" s="814"/>
      <c r="F160" s="814"/>
      <c r="G160" s="814"/>
      <c r="H160" s="814"/>
      <c r="I160" s="814"/>
      <c r="J160" s="814"/>
      <c r="K160" s="814"/>
      <c r="L160" s="814"/>
      <c r="M160" s="814"/>
      <c r="N160" s="814"/>
      <c r="O160" s="814"/>
      <c r="P160" s="814"/>
      <c r="Q160" s="814"/>
    </row>
    <row r="161" spans="1:17" ht="16" thickBot="1">
      <c r="A161" s="890">
        <v>2021</v>
      </c>
      <c r="B161" s="891"/>
      <c r="C161" s="891" t="s">
        <v>181</v>
      </c>
      <c r="D161" s="891"/>
      <c r="E161" s="891"/>
      <c r="F161" s="891"/>
      <c r="G161" s="891"/>
      <c r="H161" s="891"/>
      <c r="I161" s="891"/>
      <c r="J161" s="891"/>
      <c r="K161" s="891"/>
      <c r="L161" s="891"/>
      <c r="M161" s="892" t="s">
        <v>93</v>
      </c>
      <c r="N161" s="891"/>
      <c r="O161" s="891"/>
      <c r="P161" s="890">
        <v>2021</v>
      </c>
      <c r="Q161" s="891"/>
    </row>
    <row r="162" spans="1:17" ht="13.5" thickBot="1">
      <c r="A162" s="893"/>
      <c r="B162" s="894" t="s">
        <v>161</v>
      </c>
      <c r="C162" s="894" t="s">
        <v>162</v>
      </c>
      <c r="D162" s="894" t="s">
        <v>163</v>
      </c>
      <c r="E162" s="894" t="s">
        <v>164</v>
      </c>
      <c r="F162" s="894" t="s">
        <v>165</v>
      </c>
      <c r="G162" s="894" t="s">
        <v>166</v>
      </c>
      <c r="H162" s="894" t="s">
        <v>167</v>
      </c>
      <c r="I162" s="894" t="s">
        <v>168</v>
      </c>
      <c r="J162" s="894" t="s">
        <v>169</v>
      </c>
      <c r="K162" s="894" t="s">
        <v>170</v>
      </c>
      <c r="L162" s="894" t="s">
        <v>171</v>
      </c>
      <c r="M162" s="895" t="s">
        <v>172</v>
      </c>
      <c r="N162" s="891"/>
      <c r="O162" s="891"/>
      <c r="P162" s="893"/>
      <c r="Q162" s="895" t="s">
        <v>173</v>
      </c>
    </row>
    <row r="163" spans="1:17" ht="13.5" thickBot="1">
      <c r="A163" s="896" t="s">
        <v>174</v>
      </c>
      <c r="B163" s="897">
        <f>B97*0.518</f>
        <v>6.6522463713968678</v>
      </c>
      <c r="C163" s="897">
        <f t="shared" ref="C163:M163" si="44">C97*0.518</f>
        <v>6.7582691056214399</v>
      </c>
      <c r="D163" s="897">
        <f t="shared" si="44"/>
        <v>6.7229887484670554</v>
      </c>
      <c r="E163" s="897">
        <f t="shared" si="44"/>
        <v>7.0119666978146524</v>
      </c>
      <c r="F163" s="897">
        <f t="shared" si="44"/>
        <v>7.0837891176812784</v>
      </c>
      <c r="G163" s="897">
        <f t="shared" si="44"/>
        <v>7.3439213352838788</v>
      </c>
      <c r="H163" s="897">
        <f t="shared" si="44"/>
        <v>7.2840676599577741</v>
      </c>
      <c r="I163" s="897">
        <f t="shared" si="44"/>
        <v>7.6628126470830669</v>
      </c>
      <c r="J163" s="897">
        <f t="shared" si="44"/>
        <v>7.7441044260492022</v>
      </c>
      <c r="K163" s="897">
        <f t="shared" si="44"/>
        <v>8.6338565132981611</v>
      </c>
      <c r="L163" s="897">
        <f t="shared" si="44"/>
        <v>9.2425493518099966</v>
      </c>
      <c r="M163" s="898">
        <f t="shared" si="44"/>
        <v>9.3369439183590028</v>
      </c>
      <c r="N163" s="891"/>
      <c r="O163" s="891"/>
      <c r="P163" s="899" t="s">
        <v>174</v>
      </c>
      <c r="Q163" s="900">
        <f>Q97*0.518</f>
        <v>7.6350903299219262</v>
      </c>
    </row>
    <row r="164" spans="1:17" ht="13">
      <c r="A164" s="901" t="s">
        <v>179</v>
      </c>
      <c r="B164" s="902">
        <f>B98*0.539</f>
        <v>6.8497801358810424</v>
      </c>
      <c r="C164" s="903">
        <f t="shared" ref="C164:M164" si="45">C98*0.539</f>
        <v>6.7174445363834403</v>
      </c>
      <c r="D164" s="903">
        <f t="shared" si="45"/>
        <v>6.8020578276047079</v>
      </c>
      <c r="E164" s="903">
        <f t="shared" si="45"/>
        <v>7.2894074278768164</v>
      </c>
      <c r="F164" s="903">
        <f t="shared" si="45"/>
        <v>6.9434202225344386</v>
      </c>
      <c r="G164" s="903">
        <f t="shared" si="45"/>
        <v>7.3834186913237092</v>
      </c>
      <c r="H164" s="903">
        <f t="shared" si="45"/>
        <v>7.3289985267432414</v>
      </c>
      <c r="I164" s="903">
        <f t="shared" si="45"/>
        <v>7.8520636316550823</v>
      </c>
      <c r="J164" s="903">
        <f t="shared" si="45"/>
        <v>8.3154149530062149</v>
      </c>
      <c r="K164" s="903">
        <f t="shared" si="45"/>
        <v>9.2530978860205497</v>
      </c>
      <c r="L164" s="903">
        <f t="shared" si="45"/>
        <v>10.127439448314604</v>
      </c>
      <c r="M164" s="903">
        <f t="shared" si="45"/>
        <v>9.4665416013395483</v>
      </c>
      <c r="N164" s="891"/>
      <c r="O164" s="891"/>
      <c r="P164" s="904" t="s">
        <v>179</v>
      </c>
      <c r="Q164" s="905">
        <f>Q98*0.539</f>
        <v>8.4223945173700017</v>
      </c>
    </row>
    <row r="165" spans="1:17" ht="13">
      <c r="A165" s="906" t="s">
        <v>175</v>
      </c>
      <c r="B165" s="907">
        <f>B99*0.533</f>
        <v>7.437877769057982</v>
      </c>
      <c r="C165" s="908">
        <f t="shared" ref="C165:M165" si="46">C99*0.533</f>
        <v>7.4990491940518034</v>
      </c>
      <c r="D165" s="908">
        <f t="shared" si="46"/>
        <v>7.3511661276978417</v>
      </c>
      <c r="E165" s="908">
        <f t="shared" si="46"/>
        <v>7.6659266238797104</v>
      </c>
      <c r="F165" s="908">
        <f t="shared" si="46"/>
        <v>7.7271839760307328</v>
      </c>
      <c r="G165" s="908">
        <f t="shared" si="46"/>
        <v>7.9820463830153683</v>
      </c>
      <c r="H165" s="908">
        <f t="shared" si="46"/>
        <v>8.0283709163321255</v>
      </c>
      <c r="I165" s="908">
        <f t="shared" si="46"/>
        <v>8.5441199998404098</v>
      </c>
      <c r="J165" s="908">
        <f t="shared" si="46"/>
        <v>8.6739192493468735</v>
      </c>
      <c r="K165" s="908">
        <f t="shared" si="46"/>
        <v>9.7855025423428295</v>
      </c>
      <c r="L165" s="908">
        <f t="shared" si="46"/>
        <v>10.401461548963782</v>
      </c>
      <c r="M165" s="908">
        <f t="shared" si="46"/>
        <v>10.486467403836441</v>
      </c>
      <c r="N165" s="891"/>
      <c r="O165" s="891"/>
      <c r="P165" s="909" t="s">
        <v>175</v>
      </c>
      <c r="Q165" s="910">
        <f>Q99*0.533</f>
        <v>8.4369577054965248</v>
      </c>
    </row>
    <row r="166" spans="1:17" ht="13">
      <c r="A166" s="906" t="s">
        <v>176</v>
      </c>
      <c r="B166" s="907">
        <f>B100*0.533</f>
        <v>7.4339838204754649</v>
      </c>
      <c r="C166" s="908">
        <f t="shared" ref="C166:M166" si="47">C100*0.533</f>
        <v>7.4720285074996982</v>
      </c>
      <c r="D166" s="908">
        <f t="shared" si="47"/>
        <v>7.3111403660920846</v>
      </c>
      <c r="E166" s="908">
        <f t="shared" si="47"/>
        <v>7.6584381215589046</v>
      </c>
      <c r="F166" s="908">
        <f t="shared" si="47"/>
        <v>7.74128235029964</v>
      </c>
      <c r="G166" s="908">
        <f t="shared" si="47"/>
        <v>7.9750559234898377</v>
      </c>
      <c r="H166" s="908">
        <f t="shared" si="47"/>
        <v>8.0141853874652025</v>
      </c>
      <c r="I166" s="908">
        <f t="shared" si="47"/>
        <v>8.534573265363024</v>
      </c>
      <c r="J166" s="908">
        <f t="shared" si="47"/>
        <v>8.6638018477071856</v>
      </c>
      <c r="K166" s="908">
        <f t="shared" si="47"/>
        <v>9.8156462843836554</v>
      </c>
      <c r="L166" s="908">
        <f t="shared" si="47"/>
        <v>10.338229028178356</v>
      </c>
      <c r="M166" s="908">
        <f t="shared" si="47"/>
        <v>10.28671082600745</v>
      </c>
      <c r="N166" s="891"/>
      <c r="O166" s="891"/>
      <c r="P166" s="909" t="s">
        <v>176</v>
      </c>
      <c r="Q166" s="910">
        <f>Q100*0.533</f>
        <v>8.2677930797438552</v>
      </c>
    </row>
    <row r="167" spans="1:17" ht="13">
      <c r="A167" s="906" t="s">
        <v>177</v>
      </c>
      <c r="B167" s="907">
        <f>B101*0.533</f>
        <v>0</v>
      </c>
      <c r="C167" s="908">
        <f t="shared" ref="C167:K167" si="48">C101*0.521</f>
        <v>0</v>
      </c>
      <c r="D167" s="908">
        <f t="shared" si="48"/>
        <v>0</v>
      </c>
      <c r="E167" s="908">
        <f t="shared" si="48"/>
        <v>0</v>
      </c>
      <c r="F167" s="908">
        <f t="shared" si="48"/>
        <v>0</v>
      </c>
      <c r="G167" s="908">
        <f t="shared" si="48"/>
        <v>0</v>
      </c>
      <c r="H167" s="908">
        <f t="shared" si="48"/>
        <v>0</v>
      </c>
      <c r="I167" s="908">
        <f t="shared" si="48"/>
        <v>0</v>
      </c>
      <c r="J167" s="908">
        <f t="shared" si="48"/>
        <v>0</v>
      </c>
      <c r="K167" s="908">
        <f t="shared" si="48"/>
        <v>0</v>
      </c>
      <c r="L167" s="908">
        <f>L101*0.533</f>
        <v>0</v>
      </c>
      <c r="M167" s="908">
        <f>M101*0.521</f>
        <v>0</v>
      </c>
      <c r="N167" s="891"/>
      <c r="O167" s="891"/>
      <c r="P167" s="909" t="s">
        <v>177</v>
      </c>
      <c r="Q167" s="910">
        <f>Q101*0.521</f>
        <v>9.0052537744292405</v>
      </c>
    </row>
    <row r="168" spans="1:17" ht="13">
      <c r="A168" s="906" t="s">
        <v>71</v>
      </c>
      <c r="B168" s="907">
        <f>B102*0.521</f>
        <v>5.5089817616553036</v>
      </c>
      <c r="C168" s="908">
        <f t="shared" ref="C168:K168" si="49">C102*0.487</f>
        <v>5.2598950046830932</v>
      </c>
      <c r="D168" s="908">
        <f t="shared" si="49"/>
        <v>5.4609439135774034</v>
      </c>
      <c r="E168" s="908">
        <f t="shared" si="49"/>
        <v>5.598361624068966</v>
      </c>
      <c r="F168" s="908">
        <f t="shared" si="49"/>
        <v>5.7206845278178609</v>
      </c>
      <c r="G168" s="908">
        <f t="shared" si="49"/>
        <v>5.9144128249722687</v>
      </c>
      <c r="H168" s="908">
        <f t="shared" si="49"/>
        <v>5.8808809461001985</v>
      </c>
      <c r="I168" s="908">
        <f t="shared" si="49"/>
        <v>5.9872877582877022</v>
      </c>
      <c r="J168" s="908">
        <f t="shared" si="49"/>
        <v>6.1490120882076971</v>
      </c>
      <c r="K168" s="908">
        <f t="shared" si="49"/>
        <v>6.7986905058231715</v>
      </c>
      <c r="L168" s="908">
        <f>L102*0.521</f>
        <v>8.0129712415247099</v>
      </c>
      <c r="M168" s="908">
        <f>M102*0.487</f>
        <v>7.5708744927048359</v>
      </c>
      <c r="N168" s="891"/>
      <c r="O168" s="891"/>
      <c r="P168" s="909" t="s">
        <v>71</v>
      </c>
      <c r="Q168" s="910">
        <f>Q102*0.487</f>
        <v>6.1745111762757068</v>
      </c>
    </row>
    <row r="169" spans="1:17" ht="13.5" thickBot="1">
      <c r="A169" s="911" t="s">
        <v>178</v>
      </c>
      <c r="B169" s="907">
        <f>B103*0.487</f>
        <v>6.498349515567476</v>
      </c>
      <c r="C169" s="912">
        <f t="shared" ref="C169:K169" si="50">C103*0.518</f>
        <v>7.0131489932586231</v>
      </c>
      <c r="D169" s="912">
        <f t="shared" si="50"/>
        <v>6.9633635370193518</v>
      </c>
      <c r="E169" s="912">
        <f t="shared" si="50"/>
        <v>7.1930867717099209</v>
      </c>
      <c r="F169" s="912">
        <f t="shared" si="50"/>
        <v>7.2313360388641605</v>
      </c>
      <c r="G169" s="912">
        <f t="shared" si="50"/>
        <v>7.4310522064431037</v>
      </c>
      <c r="H169" s="912">
        <f t="shared" si="50"/>
        <v>7.4807621714899941</v>
      </c>
      <c r="I169" s="912">
        <f t="shared" si="50"/>
        <v>7.7942992776924269</v>
      </c>
      <c r="J169" s="912">
        <f t="shared" si="50"/>
        <v>7.9673959499197506</v>
      </c>
      <c r="K169" s="912">
        <f t="shared" si="50"/>
        <v>9.0202103473550466</v>
      </c>
      <c r="L169" s="908">
        <f>L103*0.487</f>
        <v>9.0157927072340271</v>
      </c>
      <c r="M169" s="912">
        <f>M103*0.518</f>
        <v>9.6145237939757138</v>
      </c>
      <c r="N169" s="891"/>
      <c r="O169" s="891"/>
      <c r="P169" s="913" t="s">
        <v>178</v>
      </c>
      <c r="Q169" s="914">
        <f>Q103*0.518</f>
        <v>7.8534932592583377</v>
      </c>
    </row>
    <row r="170" spans="1:17" ht="13">
      <c r="A170" s="357"/>
      <c r="B170" s="357"/>
      <c r="C170" s="357"/>
      <c r="D170" s="357"/>
      <c r="E170" s="357"/>
      <c r="F170" s="357"/>
      <c r="G170" s="814"/>
      <c r="H170" s="814"/>
      <c r="I170" s="814"/>
      <c r="J170" s="814"/>
      <c r="K170" s="814"/>
      <c r="L170" s="814"/>
      <c r="M170" s="814"/>
      <c r="N170" s="814"/>
      <c r="O170" s="814"/>
      <c r="P170" s="814"/>
      <c r="Q170" s="814"/>
    </row>
    <row r="171" spans="1:17" ht="16" thickBot="1">
      <c r="A171" s="890">
        <v>2022</v>
      </c>
      <c r="B171" s="891"/>
      <c r="C171" s="891" t="s">
        <v>181</v>
      </c>
      <c r="D171" s="891"/>
      <c r="E171" s="891"/>
      <c r="F171" s="891"/>
      <c r="G171" s="891"/>
      <c r="H171" s="891"/>
      <c r="I171" s="891"/>
      <c r="J171" s="891"/>
      <c r="K171" s="891"/>
      <c r="L171" s="891"/>
      <c r="M171" s="892" t="s">
        <v>93</v>
      </c>
      <c r="N171" s="891"/>
      <c r="O171" s="891"/>
      <c r="P171" s="890">
        <v>2022</v>
      </c>
      <c r="Q171" s="891"/>
    </row>
    <row r="172" spans="1:17" ht="13.5" thickBot="1">
      <c r="A172" s="893"/>
      <c r="B172" s="894" t="s">
        <v>161</v>
      </c>
      <c r="C172" s="894" t="s">
        <v>162</v>
      </c>
      <c r="D172" s="894" t="s">
        <v>163</v>
      </c>
      <c r="E172" s="894" t="s">
        <v>164</v>
      </c>
      <c r="F172" s="894" t="s">
        <v>165</v>
      </c>
      <c r="G172" s="894" t="s">
        <v>166</v>
      </c>
      <c r="H172" s="894" t="s">
        <v>167</v>
      </c>
      <c r="I172" s="894" t="s">
        <v>168</v>
      </c>
      <c r="J172" s="894" t="s">
        <v>169</v>
      </c>
      <c r="K172" s="894" t="s">
        <v>170</v>
      </c>
      <c r="L172" s="894" t="s">
        <v>171</v>
      </c>
      <c r="M172" s="895" t="s">
        <v>172</v>
      </c>
      <c r="N172" s="891"/>
      <c r="O172" s="891"/>
      <c r="P172" s="893"/>
      <c r="Q172" s="895" t="s">
        <v>173</v>
      </c>
    </row>
    <row r="173" spans="1:17" ht="13.5" thickBot="1">
      <c r="A173" s="896" t="s">
        <v>174</v>
      </c>
      <c r="B173" s="897">
        <f>B107*0.518</f>
        <v>9.4381907578569777</v>
      </c>
      <c r="C173" s="897">
        <f t="shared" ref="C173:M173" si="51">C107*0.518</f>
        <v>9.6803233778953572</v>
      </c>
      <c r="D173" s="897">
        <f t="shared" si="51"/>
        <v>10.306277896779093</v>
      </c>
      <c r="E173" s="897">
        <f t="shared" si="51"/>
        <v>11.366622425156018</v>
      </c>
      <c r="F173" s="897">
        <f t="shared" si="51"/>
        <v>11.509557430278972</v>
      </c>
      <c r="G173" s="897">
        <f t="shared" si="51"/>
        <v>10.99798567291805</v>
      </c>
      <c r="H173" s="897">
        <f t="shared" si="51"/>
        <v>10.709462578973062</v>
      </c>
      <c r="I173" s="897">
        <f t="shared" si="51"/>
        <v>11.195178309122138</v>
      </c>
      <c r="J173" s="897">
        <f t="shared" si="51"/>
        <v>10.906849248105507</v>
      </c>
      <c r="K173" s="897">
        <f t="shared" si="51"/>
        <v>10.884987622751909</v>
      </c>
      <c r="L173" s="897">
        <f t="shared" si="51"/>
        <v>10.955115739122942</v>
      </c>
      <c r="M173" s="898">
        <f t="shared" si="51"/>
        <v>10.684251873907979</v>
      </c>
      <c r="N173" s="891"/>
      <c r="O173" s="891"/>
      <c r="P173" s="899" t="s">
        <v>174</v>
      </c>
      <c r="Q173" s="900">
        <f>Q107*0.518</f>
        <v>10.739329926185153</v>
      </c>
    </row>
    <row r="174" spans="1:17" ht="13">
      <c r="A174" s="904" t="s">
        <v>179</v>
      </c>
      <c r="B174" s="915">
        <f>B108*0.539</f>
        <v>10.252197100007869</v>
      </c>
      <c r="C174" s="915">
        <f t="shared" ref="C174:M174" si="52">C108*0.539</f>
        <v>9.9176645106776906</v>
      </c>
      <c r="D174" s="915">
        <f t="shared" si="52"/>
        <v>10.98214439537465</v>
      </c>
      <c r="E174" s="915">
        <f t="shared" si="52"/>
        <v>11.65537003556455</v>
      </c>
      <c r="F174" s="915">
        <f t="shared" si="52"/>
        <v>12.066667497109144</v>
      </c>
      <c r="G174" s="915">
        <f t="shared" si="52"/>
        <v>11.079484027911667</v>
      </c>
      <c r="H174" s="915">
        <f t="shared" si="52"/>
        <v>11.357109201449639</v>
      </c>
      <c r="I174" s="915">
        <f t="shared" si="52"/>
        <v>11.29739469124968</v>
      </c>
      <c r="J174" s="915">
        <f t="shared" si="52"/>
        <v>10.871066986473076</v>
      </c>
      <c r="K174" s="915">
        <f t="shared" si="52"/>
        <v>11.479840889982773</v>
      </c>
      <c r="L174" s="915">
        <f t="shared" si="52"/>
        <v>11.375938580302371</v>
      </c>
      <c r="M174" s="916">
        <f t="shared" si="52"/>
        <v>10.79715648037166</v>
      </c>
      <c r="N174" s="891"/>
      <c r="O174" s="891"/>
      <c r="P174" s="904" t="s">
        <v>179</v>
      </c>
      <c r="Q174" s="905">
        <f>Q108*0.539</f>
        <v>11.166716801462918</v>
      </c>
    </row>
    <row r="175" spans="1:17" ht="13">
      <c r="A175" s="909" t="s">
        <v>175</v>
      </c>
      <c r="B175" s="910">
        <f>B109*0.533</f>
        <v>10.456725243307369</v>
      </c>
      <c r="C175" s="910">
        <f t="shared" ref="C175:M175" si="53">C109*0.533</f>
        <v>10.52458735428189</v>
      </c>
      <c r="D175" s="910">
        <f t="shared" si="53"/>
        <v>11.141260244036145</v>
      </c>
      <c r="E175" s="910">
        <f t="shared" si="53"/>
        <v>12.252059392768937</v>
      </c>
      <c r="F175" s="910">
        <f t="shared" si="53"/>
        <v>12.320687639503367</v>
      </c>
      <c r="G175" s="910">
        <f t="shared" si="53"/>
        <v>11.603683670690634</v>
      </c>
      <c r="H175" s="910">
        <f t="shared" si="53"/>
        <v>11.351214806866659</v>
      </c>
      <c r="I175" s="910">
        <f t="shared" si="53"/>
        <v>12.055667035551739</v>
      </c>
      <c r="J175" s="910">
        <f t="shared" si="53"/>
        <v>11.720348818589745</v>
      </c>
      <c r="K175" s="910">
        <f t="shared" si="53"/>
        <v>11.730468063876771</v>
      </c>
      <c r="L175" s="910">
        <f t="shared" si="53"/>
        <v>11.832336660259674</v>
      </c>
      <c r="M175" s="917">
        <f t="shared" si="53"/>
        <v>11.665526857813209</v>
      </c>
      <c r="N175" s="891"/>
      <c r="O175" s="891"/>
      <c r="P175" s="909" t="s">
        <v>175</v>
      </c>
      <c r="Q175" s="910">
        <f>Q109*0.533</f>
        <v>11.564269223094966</v>
      </c>
    </row>
    <row r="176" spans="1:17" ht="13">
      <c r="A176" s="909" t="s">
        <v>176</v>
      </c>
      <c r="B176" s="910">
        <f>B110*0.533</f>
        <v>10.393475284630448</v>
      </c>
      <c r="C176" s="910">
        <f t="shared" ref="C176:M176" si="54">C110*0.533</f>
        <v>10.470450674713996</v>
      </c>
      <c r="D176" s="910">
        <f t="shared" si="54"/>
        <v>11.068356058249069</v>
      </c>
      <c r="E176" s="910">
        <f t="shared" si="54"/>
        <v>12.208692380633357</v>
      </c>
      <c r="F176" s="910">
        <f t="shared" si="54"/>
        <v>12.265083245044924</v>
      </c>
      <c r="G176" s="910">
        <f t="shared" si="54"/>
        <v>11.493337533695071</v>
      </c>
      <c r="H176" s="910">
        <f t="shared" si="54"/>
        <v>11.28226452378351</v>
      </c>
      <c r="I176" s="910">
        <f t="shared" si="54"/>
        <v>12.049569616581836</v>
      </c>
      <c r="J176" s="910">
        <f t="shared" si="54"/>
        <v>11.62908186783528</v>
      </c>
      <c r="K176" s="910">
        <f t="shared" si="54"/>
        <v>11.640214576686004</v>
      </c>
      <c r="L176" s="910">
        <f t="shared" si="54"/>
        <v>11.786827493730739</v>
      </c>
      <c r="M176" s="917">
        <f t="shared" si="54"/>
        <v>11.577266499929911</v>
      </c>
      <c r="N176" s="891"/>
      <c r="O176" s="891"/>
      <c r="P176" s="909" t="s">
        <v>176</v>
      </c>
      <c r="Q176" s="910">
        <f>Q110*0.533</f>
        <v>11.501891053049874</v>
      </c>
    </row>
    <row r="177" spans="1:17" ht="13">
      <c r="A177" s="909" t="s">
        <v>177</v>
      </c>
      <c r="B177" s="910">
        <f>B111*0.533</f>
        <v>10.688684204855274</v>
      </c>
      <c r="C177" s="910">
        <f t="shared" ref="C177:K177" si="55">C111*0.521</f>
        <v>10.501578320915952</v>
      </c>
      <c r="D177" s="910">
        <f t="shared" si="55"/>
        <v>10.675017202586144</v>
      </c>
      <c r="E177" s="910">
        <f t="shared" si="55"/>
        <v>12.045287068031888</v>
      </c>
      <c r="F177" s="910">
        <f t="shared" si="55"/>
        <v>11.470454169090107</v>
      </c>
      <c r="G177" s="910">
        <f t="shared" si="55"/>
        <v>11.34238242363115</v>
      </c>
      <c r="H177" s="910">
        <f t="shared" si="55"/>
        <v>10.991562210948132</v>
      </c>
      <c r="I177" s="910">
        <f t="shared" si="55"/>
        <v>11.925390081667279</v>
      </c>
      <c r="J177" s="910">
        <f t="shared" si="55"/>
        <v>11.361794900871462</v>
      </c>
      <c r="K177" s="910">
        <f t="shared" si="55"/>
        <v>11.702773036410806</v>
      </c>
      <c r="L177" s="910">
        <f>L111*0.533</f>
        <v>12.174483279632199</v>
      </c>
      <c r="M177" s="917">
        <f>M111*0.521</f>
        <v>11.696562132106136</v>
      </c>
      <c r="N177" s="891"/>
      <c r="O177" s="891"/>
      <c r="P177" s="909" t="s">
        <v>177</v>
      </c>
      <c r="Q177" s="910">
        <f>Q111*0.521</f>
        <v>11.409038001108417</v>
      </c>
    </row>
    <row r="178" spans="1:17" ht="13">
      <c r="A178" s="909" t="s">
        <v>71</v>
      </c>
      <c r="B178" s="910">
        <f>B112*0.521</f>
        <v>8.2173773041296023</v>
      </c>
      <c r="C178" s="910">
        <f t="shared" ref="C178:K178" si="56">C112*0.487</f>
        <v>8.1185815960576662</v>
      </c>
      <c r="D178" s="910">
        <f t="shared" si="56"/>
        <v>8.8205576891713307</v>
      </c>
      <c r="E178" s="910">
        <f t="shared" si="56"/>
        <v>9.8449385662779267</v>
      </c>
      <c r="F178" s="910">
        <f t="shared" si="56"/>
        <v>10.005275945153194</v>
      </c>
      <c r="G178" s="910">
        <f t="shared" si="56"/>
        <v>9.6360178707450377</v>
      </c>
      <c r="H178" s="910">
        <f t="shared" si="56"/>
        <v>9.3973006475340455</v>
      </c>
      <c r="I178" s="910">
        <f t="shared" si="56"/>
        <v>9.6194775137940223</v>
      </c>
      <c r="J178" s="910">
        <f t="shared" si="56"/>
        <v>9.3856218601837291</v>
      </c>
      <c r="K178" s="910">
        <f t="shared" si="56"/>
        <v>9.3902446535269366</v>
      </c>
      <c r="L178" s="910">
        <f>L112*0.521</f>
        <v>9.966828251162859</v>
      </c>
      <c r="M178" s="917">
        <f>M112*0.487</f>
        <v>8.8216599091023742</v>
      </c>
      <c r="N178" s="891"/>
      <c r="O178" s="891"/>
      <c r="P178" s="909" t="s">
        <v>71</v>
      </c>
      <c r="Q178" s="910">
        <f>Q112*0.487</f>
        <v>9.1882882955476592</v>
      </c>
    </row>
    <row r="179" spans="1:17" ht="13.5" thickBot="1">
      <c r="A179" s="913" t="s">
        <v>178</v>
      </c>
      <c r="B179" s="914">
        <f>B113*0.487</f>
        <v>9.1427237339550587</v>
      </c>
      <c r="C179" s="914">
        <f t="shared" ref="C179:K179" si="57">C113*0.518</f>
        <v>9.8760139880975828</v>
      </c>
      <c r="D179" s="914">
        <f t="shared" si="57"/>
        <v>10.402702460800137</v>
      </c>
      <c r="E179" s="914">
        <f t="shared" si="57"/>
        <v>11.436750765628197</v>
      </c>
      <c r="F179" s="914">
        <f t="shared" si="57"/>
        <v>11.594466781026135</v>
      </c>
      <c r="G179" s="914">
        <f t="shared" si="57"/>
        <v>11.321685301710639</v>
      </c>
      <c r="H179" s="914">
        <f t="shared" si="57"/>
        <v>11.120634557757592</v>
      </c>
      <c r="I179" s="914">
        <f t="shared" si="57"/>
        <v>11.531643359009554</v>
      </c>
      <c r="J179" s="914">
        <f t="shared" si="57"/>
        <v>11.460327965766995</v>
      </c>
      <c r="K179" s="914">
        <f t="shared" si="57"/>
        <v>11.415293225535668</v>
      </c>
      <c r="L179" s="914">
        <f>L113*0.487</f>
        <v>10.780404493820267</v>
      </c>
      <c r="M179" s="918">
        <f>M113*0.518</f>
        <v>11.407315242874441</v>
      </c>
      <c r="N179" s="891"/>
      <c r="O179" s="891"/>
      <c r="P179" s="913" t="s">
        <v>178</v>
      </c>
      <c r="Q179" s="914">
        <f>Q113*0.518</f>
        <v>11.088341290018477</v>
      </c>
    </row>
    <row r="180" spans="1:17" ht="13">
      <c r="A180" s="357"/>
      <c r="B180" s="357"/>
      <c r="C180" s="357"/>
      <c r="D180" s="357"/>
      <c r="E180" s="357"/>
      <c r="F180" s="357"/>
      <c r="G180" s="814"/>
      <c r="H180" s="814"/>
      <c r="I180" s="814"/>
      <c r="J180" s="814"/>
      <c r="K180" s="814"/>
      <c r="L180" s="814"/>
      <c r="M180" s="814"/>
      <c r="N180" s="814"/>
      <c r="O180" s="814"/>
      <c r="P180" s="814"/>
      <c r="Q180" s="814"/>
    </row>
    <row r="181" spans="1:17" ht="16" thickBot="1">
      <c r="A181" s="890">
        <v>2023</v>
      </c>
      <c r="B181" s="891"/>
      <c r="C181" s="891" t="s">
        <v>181</v>
      </c>
      <c r="D181" s="891"/>
      <c r="E181" s="891"/>
      <c r="F181" s="891"/>
      <c r="G181" s="891"/>
      <c r="H181" s="891"/>
      <c r="I181" s="891"/>
      <c r="J181" s="891"/>
      <c r="K181" s="891"/>
      <c r="L181" s="891"/>
      <c r="M181" s="892" t="s">
        <v>93</v>
      </c>
      <c r="N181" s="891"/>
      <c r="O181" s="891"/>
      <c r="P181" s="890">
        <v>2023</v>
      </c>
      <c r="Q181" s="891"/>
    </row>
    <row r="182" spans="1:17" ht="13.5" thickBot="1">
      <c r="A182" s="893"/>
      <c r="B182" s="894" t="s">
        <v>161</v>
      </c>
      <c r="C182" s="894" t="s">
        <v>162</v>
      </c>
      <c r="D182" s="894" t="s">
        <v>163</v>
      </c>
      <c r="E182" s="894" t="s">
        <v>164</v>
      </c>
      <c r="F182" s="894" t="s">
        <v>165</v>
      </c>
      <c r="G182" s="894" t="s">
        <v>166</v>
      </c>
      <c r="H182" s="894" t="s">
        <v>167</v>
      </c>
      <c r="I182" s="894" t="s">
        <v>168</v>
      </c>
      <c r="J182" s="894" t="s">
        <v>169</v>
      </c>
      <c r="K182" s="894" t="s">
        <v>170</v>
      </c>
      <c r="L182" s="894" t="s">
        <v>171</v>
      </c>
      <c r="M182" s="895" t="s">
        <v>172</v>
      </c>
      <c r="N182" s="891"/>
      <c r="O182" s="891"/>
      <c r="P182" s="893"/>
      <c r="Q182" s="895" t="s">
        <v>173</v>
      </c>
    </row>
    <row r="183" spans="1:17" ht="13.5" thickBot="1">
      <c r="A183" s="896" t="s">
        <v>174</v>
      </c>
      <c r="B183" s="897">
        <f>B117*0.518</f>
        <v>10.722206776083063</v>
      </c>
      <c r="C183" s="897">
        <f t="shared" ref="C183:M183" si="58">C117*0.518</f>
        <v>10.732260515461231</v>
      </c>
      <c r="D183" s="897">
        <f t="shared" si="58"/>
        <v>10.863378865448793</v>
      </c>
      <c r="E183" s="897">
        <f t="shared" si="58"/>
        <v>10.729155189440855</v>
      </c>
      <c r="F183" s="897">
        <f t="shared" si="58"/>
        <v>10.625869380653077</v>
      </c>
      <c r="G183" s="897">
        <f t="shared" si="58"/>
        <v>10.330576380584718</v>
      </c>
      <c r="H183" s="897">
        <f t="shared" si="58"/>
        <v>9.7048689421728085</v>
      </c>
      <c r="I183" s="897">
        <f t="shared" si="58"/>
        <v>9.8940493638142559</v>
      </c>
      <c r="J183" s="897">
        <f t="shared" si="58"/>
        <v>9.8151138283841863</v>
      </c>
      <c r="K183" s="897">
        <f t="shared" si="58"/>
        <v>9.946603855776802</v>
      </c>
      <c r="L183" s="897">
        <f t="shared" si="58"/>
        <v>9.7246653054793892</v>
      </c>
      <c r="M183" s="898">
        <f t="shared" si="58"/>
        <v>9.5949981268940512</v>
      </c>
      <c r="N183" s="891"/>
      <c r="O183" s="891"/>
      <c r="P183" s="899" t="s">
        <v>174</v>
      </c>
      <c r="Q183" s="900">
        <f>Q117*0.518</f>
        <v>10.255156129058223</v>
      </c>
    </row>
    <row r="184" spans="1:17" ht="13">
      <c r="A184" s="904" t="s">
        <v>179</v>
      </c>
      <c r="B184" s="915">
        <f>B118*0.539</f>
        <v>11.458941294145017</v>
      </c>
      <c r="C184" s="915">
        <f t="shared" ref="C184:M184" si="59">C118*0.539</f>
        <v>10.82536812554314</v>
      </c>
      <c r="D184" s="915">
        <f t="shared" si="59"/>
        <v>11.127043816630353</v>
      </c>
      <c r="E184" s="915">
        <f t="shared" si="59"/>
        <v>11.083321219860535</v>
      </c>
      <c r="F184" s="915">
        <f t="shared" si="59"/>
        <v>10.821699731606406</v>
      </c>
      <c r="G184" s="915">
        <f t="shared" si="59"/>
        <v>10.563660444359654</v>
      </c>
      <c r="H184" s="915">
        <f t="shared" si="59"/>
        <v>9.5075930216340865</v>
      </c>
      <c r="I184" s="915">
        <f t="shared" si="59"/>
        <v>10.250007483054404</v>
      </c>
      <c r="J184" s="915">
        <f t="shared" si="59"/>
        <v>9.8457724232752408</v>
      </c>
      <c r="K184" s="915">
        <f t="shared" si="59"/>
        <v>10.353735160027092</v>
      </c>
      <c r="L184" s="915">
        <f t="shared" si="59"/>
        <v>9.2667103764273655</v>
      </c>
      <c r="M184" s="916">
        <f t="shared" si="59"/>
        <v>10.13286793198254</v>
      </c>
      <c r="N184" s="891"/>
      <c r="O184" s="891"/>
      <c r="P184" s="904" t="s">
        <v>179</v>
      </c>
      <c r="Q184" s="905">
        <f>Q118*0.539</f>
        <v>10.570634525536587</v>
      </c>
    </row>
    <row r="185" spans="1:17" ht="13">
      <c r="A185" s="909" t="s">
        <v>175</v>
      </c>
      <c r="B185" s="910">
        <f>B119*0.533</f>
        <v>11.634280540569197</v>
      </c>
      <c r="C185" s="910">
        <f t="shared" ref="C185:M185" si="60">C119*0.533</f>
        <v>11.659223087893494</v>
      </c>
      <c r="D185" s="910">
        <f t="shared" si="60"/>
        <v>11.724838722595674</v>
      </c>
      <c r="E185" s="910">
        <f t="shared" si="60"/>
        <v>11.620044186937664</v>
      </c>
      <c r="F185" s="910">
        <f t="shared" si="60"/>
        <v>11.335663692583525</v>
      </c>
      <c r="G185" s="910">
        <f t="shared" si="60"/>
        <v>11.00759404884851</v>
      </c>
      <c r="H185" s="910">
        <f t="shared" si="60"/>
        <v>10.437679782884738</v>
      </c>
      <c r="I185" s="910">
        <f t="shared" si="60"/>
        <v>10.763869359048673</v>
      </c>
      <c r="J185" s="910">
        <f t="shared" si="60"/>
        <v>10.642541544703063</v>
      </c>
      <c r="K185" s="910">
        <f t="shared" si="60"/>
        <v>10.980841518836881</v>
      </c>
      <c r="L185" s="910">
        <f t="shared" si="60"/>
        <v>10.818266024749789</v>
      </c>
      <c r="M185" s="917">
        <f t="shared" si="60"/>
        <v>10.784244874788188</v>
      </c>
      <c r="N185" s="891"/>
      <c r="O185" s="891"/>
      <c r="P185" s="909" t="s">
        <v>175</v>
      </c>
      <c r="Q185" s="910">
        <f>Q119*0.533</f>
        <v>11.156213655079206</v>
      </c>
    </row>
    <row r="186" spans="1:17" ht="13">
      <c r="A186" s="909" t="s">
        <v>176</v>
      </c>
      <c r="B186" s="910">
        <f>B120*0.533</f>
        <v>11.534647086321041</v>
      </c>
      <c r="C186" s="910">
        <f t="shared" ref="C186:M186" si="61">C120*0.533</f>
        <v>11.475242771226366</v>
      </c>
      <c r="D186" s="910">
        <f t="shared" si="61"/>
        <v>11.607590524299603</v>
      </c>
      <c r="E186" s="910">
        <f t="shared" si="61"/>
        <v>11.466496149913157</v>
      </c>
      <c r="F186" s="910">
        <f t="shared" si="61"/>
        <v>11.297015276648676</v>
      </c>
      <c r="G186" s="910">
        <f t="shared" si="61"/>
        <v>10.896697056776288</v>
      </c>
      <c r="H186" s="910">
        <f t="shared" si="61"/>
        <v>10.151651518620033</v>
      </c>
      <c r="I186" s="910">
        <f t="shared" si="61"/>
        <v>10.620854647854767</v>
      </c>
      <c r="J186" s="910">
        <f t="shared" si="61"/>
        <v>10.468504971880742</v>
      </c>
      <c r="K186" s="910">
        <f t="shared" si="61"/>
        <v>10.823170734057257</v>
      </c>
      <c r="L186" s="910">
        <f t="shared" si="61"/>
        <v>10.671205197818374</v>
      </c>
      <c r="M186" s="917">
        <f t="shared" si="61"/>
        <v>10.596220492193581</v>
      </c>
      <c r="N186" s="891"/>
      <c r="O186" s="891"/>
      <c r="P186" s="909" t="s">
        <v>176</v>
      </c>
      <c r="Q186" s="910">
        <f>Q120*0.533</f>
        <v>11.031002646258642</v>
      </c>
    </row>
    <row r="187" spans="1:17" ht="13">
      <c r="A187" s="909" t="s">
        <v>177</v>
      </c>
      <c r="B187" s="910">
        <f>B121*0.533</f>
        <v>11.801513925138551</v>
      </c>
      <c r="C187" s="910">
        <f t="shared" ref="C187:K187" si="62">C121*0.521</f>
        <v>11.286966827500336</v>
      </c>
      <c r="D187" s="910">
        <f t="shared" si="62"/>
        <v>11.733374241140101</v>
      </c>
      <c r="E187" s="910">
        <f t="shared" si="62"/>
        <v>11.36110955018288</v>
      </c>
      <c r="F187" s="910">
        <f t="shared" si="62"/>
        <v>11.161631674079562</v>
      </c>
      <c r="G187" s="910">
        <f t="shared" si="62"/>
        <v>10.583899911833292</v>
      </c>
      <c r="H187" s="910">
        <f t="shared" si="62"/>
        <v>10.317655120506888</v>
      </c>
      <c r="I187" s="910">
        <f t="shared" si="62"/>
        <v>10.422589760631372</v>
      </c>
      <c r="J187" s="910">
        <f t="shared" si="62"/>
        <v>10.501536389794417</v>
      </c>
      <c r="K187" s="910">
        <f t="shared" si="62"/>
        <v>10.349755916183044</v>
      </c>
      <c r="L187" s="910">
        <f>L121*0.533</f>
        <v>10.782793170967224</v>
      </c>
      <c r="M187" s="917">
        <f>M121*0.521</f>
        <v>10.703490389377681</v>
      </c>
      <c r="N187" s="891"/>
      <c r="O187" s="891"/>
      <c r="P187" s="909" t="s">
        <v>177</v>
      </c>
      <c r="Q187" s="910">
        <f>Q121*0.521</f>
        <v>10.845269973524072</v>
      </c>
    </row>
    <row r="188" spans="1:17" ht="13">
      <c r="A188" s="909" t="s">
        <v>71</v>
      </c>
      <c r="B188" s="910">
        <f>B122*0.521</f>
        <v>9.3796571828298205</v>
      </c>
      <c r="C188" s="910">
        <f t="shared" ref="C188:K188" si="63">C122*0.487</f>
        <v>8.7966015362727354</v>
      </c>
      <c r="D188" s="910">
        <f t="shared" si="63"/>
        <v>8.9508441735063258</v>
      </c>
      <c r="E188" s="910">
        <f t="shared" si="63"/>
        <v>8.9107362705794912</v>
      </c>
      <c r="F188" s="910">
        <f t="shared" si="63"/>
        <v>8.7639405639631978</v>
      </c>
      <c r="G188" s="910">
        <f t="shared" si="63"/>
        <v>8.5157755364020904</v>
      </c>
      <c r="H188" s="910">
        <f t="shared" si="63"/>
        <v>8.0702766913319657</v>
      </c>
      <c r="I188" s="910">
        <f t="shared" si="63"/>
        <v>8.1188395136760505</v>
      </c>
      <c r="J188" s="910">
        <f t="shared" si="63"/>
        <v>8.1597094378173551</v>
      </c>
      <c r="K188" s="910">
        <f t="shared" si="63"/>
        <v>8.1526317484293891</v>
      </c>
      <c r="L188" s="910">
        <f>L122*0.521</f>
        <v>8.3360910280872016</v>
      </c>
      <c r="M188" s="917">
        <f>M122*0.487</f>
        <v>7.5710218925112933</v>
      </c>
      <c r="N188" s="891"/>
      <c r="O188" s="891"/>
      <c r="P188" s="909" t="s">
        <v>71</v>
      </c>
      <c r="Q188" s="910">
        <f>Q122*0.487</f>
        <v>8.3748097593170812</v>
      </c>
    </row>
    <row r="189" spans="1:17" ht="13.5" thickBot="1">
      <c r="A189" s="913" t="s">
        <v>178</v>
      </c>
      <c r="B189" s="914">
        <f>B123*0.487</f>
        <v>10.777580961771369</v>
      </c>
      <c r="C189" s="914">
        <f t="shared" ref="C189:K189" si="64">C123*0.518</f>
        <v>11.445843131723731</v>
      </c>
      <c r="D189" s="914">
        <f t="shared" si="64"/>
        <v>11.518252055836697</v>
      </c>
      <c r="E189" s="914">
        <f t="shared" si="64"/>
        <v>11.435673024332031</v>
      </c>
      <c r="F189" s="914">
        <f t="shared" si="64"/>
        <v>11.342439505592612</v>
      </c>
      <c r="G189" s="914">
        <f t="shared" si="64"/>
        <v>11.045980729015472</v>
      </c>
      <c r="H189" s="914">
        <f t="shared" si="64"/>
        <v>10.436939003874176</v>
      </c>
      <c r="I189" s="914">
        <f t="shared" si="64"/>
        <v>10.589755410746129</v>
      </c>
      <c r="J189" s="914">
        <f t="shared" si="64"/>
        <v>10.616111898605924</v>
      </c>
      <c r="K189" s="914">
        <f t="shared" si="64"/>
        <v>10.725836664813192</v>
      </c>
      <c r="L189" s="914">
        <f>L123*0.487</f>
        <v>10.041041905999935</v>
      </c>
      <c r="M189" s="918">
        <f>M123*0.518</f>
        <v>10.534945061369093</v>
      </c>
      <c r="N189" s="891"/>
      <c r="O189" s="891"/>
      <c r="P189" s="913" t="s">
        <v>178</v>
      </c>
      <c r="Q189" s="914">
        <f>Q123*0.518</f>
        <v>11.019214171740465</v>
      </c>
    </row>
    <row r="190" spans="1:17" ht="13">
      <c r="A190" s="357"/>
      <c r="B190" s="357"/>
      <c r="C190" s="357"/>
      <c r="D190" s="357"/>
      <c r="E190" s="357"/>
      <c r="F190" s="357"/>
      <c r="G190" s="814"/>
      <c r="H190" s="814"/>
      <c r="I190" s="814"/>
      <c r="J190" s="814"/>
      <c r="K190" s="814"/>
      <c r="L190" s="814"/>
      <c r="M190" s="814"/>
      <c r="N190" s="814"/>
      <c r="O190" s="814"/>
      <c r="P190" s="814"/>
      <c r="Q190" s="814"/>
    </row>
    <row r="191" spans="1:17" ht="16" thickBot="1">
      <c r="A191" s="890">
        <v>2024</v>
      </c>
      <c r="B191" s="891"/>
      <c r="C191" s="891" t="s">
        <v>181</v>
      </c>
      <c r="D191" s="891"/>
      <c r="E191" s="891"/>
      <c r="F191" s="891"/>
      <c r="G191" s="891"/>
      <c r="H191" s="891"/>
      <c r="I191" s="891"/>
      <c r="J191" s="891"/>
      <c r="K191" s="891"/>
      <c r="L191" s="891"/>
      <c r="M191" s="892" t="s">
        <v>93</v>
      </c>
      <c r="N191" s="891"/>
      <c r="O191" s="891"/>
      <c r="P191" s="890">
        <v>2024</v>
      </c>
      <c r="Q191" s="891"/>
    </row>
    <row r="192" spans="1:17" ht="13.5" thickBot="1">
      <c r="A192" s="893"/>
      <c r="B192" s="894" t="s">
        <v>161</v>
      </c>
      <c r="C192" s="894" t="s">
        <v>162</v>
      </c>
      <c r="D192" s="894" t="s">
        <v>163</v>
      </c>
      <c r="E192" s="894" t="s">
        <v>164</v>
      </c>
      <c r="F192" s="894" t="s">
        <v>165</v>
      </c>
      <c r="G192" s="894" t="s">
        <v>166</v>
      </c>
      <c r="H192" s="894" t="s">
        <v>167</v>
      </c>
      <c r="I192" s="894" t="s">
        <v>168</v>
      </c>
      <c r="J192" s="894" t="s">
        <v>169</v>
      </c>
      <c r="K192" s="894" t="s">
        <v>170</v>
      </c>
      <c r="L192" s="894" t="s">
        <v>171</v>
      </c>
      <c r="M192" s="895" t="s">
        <v>172</v>
      </c>
      <c r="N192" s="891"/>
      <c r="O192" s="891"/>
      <c r="P192" s="893"/>
      <c r="Q192" s="895" t="s">
        <v>173</v>
      </c>
    </row>
    <row r="193" spans="1:17" ht="13.5" thickBot="1">
      <c r="A193" s="896" t="s">
        <v>174</v>
      </c>
      <c r="B193" s="897">
        <f>B127*0.518</f>
        <v>9.8219922237086763</v>
      </c>
      <c r="C193" s="897">
        <f t="shared" ref="C193:M193" si="65">C127*0.518</f>
        <v>9.8131467120266045</v>
      </c>
      <c r="D193" s="897">
        <f t="shared" si="65"/>
        <v>9.919040905812091</v>
      </c>
      <c r="E193" s="897">
        <f t="shared" si="65"/>
        <v>0</v>
      </c>
      <c r="F193" s="897">
        <f t="shared" si="65"/>
        <v>0</v>
      </c>
      <c r="G193" s="897">
        <f t="shared" si="65"/>
        <v>0</v>
      </c>
      <c r="H193" s="897">
        <f t="shared" si="65"/>
        <v>0</v>
      </c>
      <c r="I193" s="897">
        <f t="shared" si="65"/>
        <v>0</v>
      </c>
      <c r="J193" s="897">
        <f t="shared" si="65"/>
        <v>0</v>
      </c>
      <c r="K193" s="897">
        <f t="shared" si="65"/>
        <v>0</v>
      </c>
      <c r="L193" s="897">
        <f t="shared" si="65"/>
        <v>0</v>
      </c>
      <c r="M193" s="898">
        <f t="shared" si="65"/>
        <v>0</v>
      </c>
      <c r="N193" s="891"/>
      <c r="O193" s="891"/>
      <c r="P193" s="899" t="s">
        <v>174</v>
      </c>
      <c r="Q193" s="900">
        <f>Q127*0.518</f>
        <v>0</v>
      </c>
    </row>
    <row r="194" spans="1:17" ht="13">
      <c r="A194" s="904" t="s">
        <v>179</v>
      </c>
      <c r="B194" s="915">
        <f>B128*0.539</f>
        <v>10.090378537781831</v>
      </c>
      <c r="C194" s="915">
        <f t="shared" ref="C194:M194" si="66">C128*0.539</f>
        <v>10.252631437020783</v>
      </c>
      <c r="D194" s="915">
        <f t="shared" si="66"/>
        <v>10.146001064673355</v>
      </c>
      <c r="E194" s="915">
        <f t="shared" si="66"/>
        <v>0</v>
      </c>
      <c r="F194" s="915">
        <f t="shared" si="66"/>
        <v>0</v>
      </c>
      <c r="G194" s="915">
        <f t="shared" si="66"/>
        <v>0</v>
      </c>
      <c r="H194" s="915">
        <f t="shared" si="66"/>
        <v>0</v>
      </c>
      <c r="I194" s="915">
        <f t="shared" si="66"/>
        <v>0</v>
      </c>
      <c r="J194" s="915">
        <f t="shared" si="66"/>
        <v>0</v>
      </c>
      <c r="K194" s="915">
        <f t="shared" si="66"/>
        <v>0</v>
      </c>
      <c r="L194" s="915">
        <f t="shared" si="66"/>
        <v>0</v>
      </c>
      <c r="M194" s="916">
        <f t="shared" si="66"/>
        <v>0</v>
      </c>
      <c r="N194" s="891"/>
      <c r="O194" s="891"/>
      <c r="P194" s="904" t="s">
        <v>179</v>
      </c>
      <c r="Q194" s="905">
        <f>Q128*0.539</f>
        <v>0</v>
      </c>
    </row>
    <row r="195" spans="1:17" ht="13">
      <c r="A195" s="909" t="s">
        <v>175</v>
      </c>
      <c r="B195" s="910">
        <f>B129*0.533</f>
        <v>10.913100498616643</v>
      </c>
      <c r="C195" s="910">
        <f t="shared" ref="C195:M195" si="67">C129*0.533</f>
        <v>10.765346666885062</v>
      </c>
      <c r="D195" s="910">
        <f t="shared" si="67"/>
        <v>10.83401891531174</v>
      </c>
      <c r="E195" s="910">
        <f t="shared" si="67"/>
        <v>0</v>
      </c>
      <c r="F195" s="910">
        <f t="shared" si="67"/>
        <v>0</v>
      </c>
      <c r="G195" s="910">
        <f t="shared" si="67"/>
        <v>0</v>
      </c>
      <c r="H195" s="910">
        <f t="shared" si="67"/>
        <v>0</v>
      </c>
      <c r="I195" s="910">
        <f t="shared" si="67"/>
        <v>0</v>
      </c>
      <c r="J195" s="910">
        <f t="shared" si="67"/>
        <v>0</v>
      </c>
      <c r="K195" s="910">
        <f t="shared" si="67"/>
        <v>0</v>
      </c>
      <c r="L195" s="910">
        <f t="shared" si="67"/>
        <v>0</v>
      </c>
      <c r="M195" s="917">
        <f t="shared" si="67"/>
        <v>0</v>
      </c>
      <c r="N195" s="891"/>
      <c r="O195" s="891"/>
      <c r="P195" s="909" t="s">
        <v>175</v>
      </c>
      <c r="Q195" s="910">
        <f>Q129*0.533</f>
        <v>0</v>
      </c>
    </row>
    <row r="196" spans="1:17" ht="13">
      <c r="A196" s="909" t="s">
        <v>176</v>
      </c>
      <c r="B196" s="910">
        <f>B130*0.533</f>
        <v>10.798887308358392</v>
      </c>
      <c r="C196" s="910">
        <f t="shared" ref="C196:M196" si="68">C130*0.533</f>
        <v>10.618082119370122</v>
      </c>
      <c r="D196" s="910">
        <f t="shared" si="68"/>
        <v>10.700031884070759</v>
      </c>
      <c r="E196" s="910">
        <f t="shared" si="68"/>
        <v>0</v>
      </c>
      <c r="F196" s="910">
        <f t="shared" si="68"/>
        <v>0</v>
      </c>
      <c r="G196" s="910">
        <f t="shared" si="68"/>
        <v>0</v>
      </c>
      <c r="H196" s="910">
        <f t="shared" si="68"/>
        <v>0</v>
      </c>
      <c r="I196" s="910">
        <f t="shared" si="68"/>
        <v>0</v>
      </c>
      <c r="J196" s="910">
        <f t="shared" si="68"/>
        <v>0</v>
      </c>
      <c r="K196" s="910">
        <f t="shared" si="68"/>
        <v>0</v>
      </c>
      <c r="L196" s="910">
        <f t="shared" si="68"/>
        <v>0</v>
      </c>
      <c r="M196" s="917">
        <f t="shared" si="68"/>
        <v>0</v>
      </c>
      <c r="N196" s="891"/>
      <c r="O196" s="891"/>
      <c r="P196" s="909" t="s">
        <v>176</v>
      </c>
      <c r="Q196" s="910">
        <f>Q130*0.533</f>
        <v>0</v>
      </c>
    </row>
    <row r="197" spans="1:17" ht="13">
      <c r="A197" s="909" t="s">
        <v>177</v>
      </c>
      <c r="B197" s="910">
        <f>B131*0.533</f>
        <v>10.993354557950246</v>
      </c>
      <c r="C197" s="910">
        <f t="shared" ref="C197:K197" si="69">C131*0.521</f>
        <v>10.621577382443068</v>
      </c>
      <c r="D197" s="910">
        <f t="shared" si="69"/>
        <v>10.51663632340926</v>
      </c>
      <c r="E197" s="910">
        <f t="shared" si="69"/>
        <v>0</v>
      </c>
      <c r="F197" s="910">
        <f t="shared" si="69"/>
        <v>0</v>
      </c>
      <c r="G197" s="910">
        <f t="shared" si="69"/>
        <v>0</v>
      </c>
      <c r="H197" s="910">
        <f t="shared" si="69"/>
        <v>0</v>
      </c>
      <c r="I197" s="910">
        <f t="shared" si="69"/>
        <v>0</v>
      </c>
      <c r="J197" s="910">
        <f t="shared" si="69"/>
        <v>0</v>
      </c>
      <c r="K197" s="910">
        <f t="shared" si="69"/>
        <v>0</v>
      </c>
      <c r="L197" s="910">
        <f>L131*0.533</f>
        <v>0</v>
      </c>
      <c r="M197" s="917">
        <f>M131*0.521</f>
        <v>0</v>
      </c>
      <c r="N197" s="891"/>
      <c r="O197" s="891"/>
      <c r="P197" s="909" t="s">
        <v>177</v>
      </c>
      <c r="Q197" s="910">
        <f>Q131*0.521</f>
        <v>0</v>
      </c>
    </row>
    <row r="198" spans="1:17" ht="13">
      <c r="A198" s="909" t="s">
        <v>71</v>
      </c>
      <c r="B198" s="910">
        <f>B132*0.521</f>
        <v>8.3391703593487367</v>
      </c>
      <c r="C198" s="910">
        <f t="shared" ref="C198:K198" si="70">C132*0.487</f>
        <v>8.0243525564660914</v>
      </c>
      <c r="D198" s="910">
        <f t="shared" si="70"/>
        <v>8.1438607347654308</v>
      </c>
      <c r="E198" s="910">
        <f t="shared" si="70"/>
        <v>0</v>
      </c>
      <c r="F198" s="910">
        <f t="shared" si="70"/>
        <v>0</v>
      </c>
      <c r="G198" s="910">
        <f t="shared" si="70"/>
        <v>0</v>
      </c>
      <c r="H198" s="910">
        <f t="shared" si="70"/>
        <v>0</v>
      </c>
      <c r="I198" s="910">
        <f t="shared" si="70"/>
        <v>0</v>
      </c>
      <c r="J198" s="910">
        <f t="shared" si="70"/>
        <v>0</v>
      </c>
      <c r="K198" s="910">
        <f t="shared" si="70"/>
        <v>0</v>
      </c>
      <c r="L198" s="910">
        <f>L132*0.521</f>
        <v>0</v>
      </c>
      <c r="M198" s="917">
        <f>M132*0.487</f>
        <v>0</v>
      </c>
      <c r="N198" s="891"/>
      <c r="O198" s="891"/>
      <c r="P198" s="909" t="s">
        <v>71</v>
      </c>
      <c r="Q198" s="910">
        <f>Q132*0.487</f>
        <v>0</v>
      </c>
    </row>
    <row r="199" spans="1:17" ht="13.5" thickBot="1">
      <c r="A199" s="913" t="s">
        <v>178</v>
      </c>
      <c r="B199" s="914">
        <f>B133*0.487</f>
        <v>10.019467606732444</v>
      </c>
      <c r="C199" s="914">
        <f t="shared" ref="C199:K199" si="71">C133*0.518</f>
        <v>10.538904774995549</v>
      </c>
      <c r="D199" s="914">
        <f t="shared" si="71"/>
        <v>10.555494848364514</v>
      </c>
      <c r="E199" s="914">
        <f t="shared" si="71"/>
        <v>0</v>
      </c>
      <c r="F199" s="914">
        <f t="shared" si="71"/>
        <v>0</v>
      </c>
      <c r="G199" s="914">
        <f t="shared" si="71"/>
        <v>0</v>
      </c>
      <c r="H199" s="914">
        <f t="shared" si="71"/>
        <v>0</v>
      </c>
      <c r="I199" s="914">
        <f t="shared" si="71"/>
        <v>0</v>
      </c>
      <c r="J199" s="914">
        <f t="shared" si="71"/>
        <v>0</v>
      </c>
      <c r="K199" s="914">
        <f t="shared" si="71"/>
        <v>0</v>
      </c>
      <c r="L199" s="914">
        <f>L133*0.487</f>
        <v>0</v>
      </c>
      <c r="M199" s="918">
        <f>M133*0.518</f>
        <v>0</v>
      </c>
      <c r="N199" s="891"/>
      <c r="O199" s="891"/>
      <c r="P199" s="913" t="s">
        <v>178</v>
      </c>
      <c r="Q199" s="914">
        <f>Q133*0.518</f>
        <v>0</v>
      </c>
    </row>
    <row r="200" spans="1:17" ht="13">
      <c r="A200" s="357"/>
      <c r="B200" s="357"/>
      <c r="C200" s="357"/>
      <c r="D200" s="357"/>
      <c r="E200" s="357"/>
      <c r="F200" s="357"/>
      <c r="G200" s="814"/>
      <c r="H200" s="814"/>
      <c r="I200" s="814"/>
      <c r="J200" s="814"/>
      <c r="K200" s="814"/>
      <c r="L200" s="814"/>
      <c r="M200" s="814"/>
      <c r="N200" s="814"/>
      <c r="O200" s="814"/>
      <c r="P200" s="814"/>
      <c r="Q200" s="814"/>
    </row>
    <row r="201" spans="1:17" ht="13">
      <c r="A201" s="357"/>
      <c r="B201" s="357"/>
      <c r="C201" s="357"/>
      <c r="D201" s="357"/>
      <c r="E201" s="357"/>
      <c r="F201" s="357"/>
      <c r="G201" s="814"/>
      <c r="H201" s="814"/>
      <c r="I201" s="814"/>
      <c r="J201" s="814"/>
      <c r="K201" s="814"/>
      <c r="L201" s="814"/>
      <c r="M201" s="814"/>
      <c r="N201" s="814"/>
      <c r="O201" s="814"/>
      <c r="P201" s="814"/>
      <c r="Q201" s="814"/>
    </row>
    <row r="202" spans="1:17" ht="13">
      <c r="A202" s="357"/>
      <c r="B202" s="357"/>
      <c r="C202" s="357"/>
      <c r="D202" s="357"/>
      <c r="E202" s="357"/>
      <c r="F202" s="357"/>
      <c r="G202" s="814"/>
      <c r="H202" s="814"/>
      <c r="I202" s="814"/>
      <c r="J202" s="814"/>
      <c r="K202" s="814"/>
      <c r="L202" s="814"/>
      <c r="M202" s="814"/>
      <c r="N202" s="814"/>
      <c r="O202" s="814"/>
      <c r="P202" s="814"/>
      <c r="Q202" s="814"/>
    </row>
    <row r="203" spans="1:17" ht="13">
      <c r="A203" s="357"/>
      <c r="B203" s="357"/>
      <c r="C203" s="357"/>
      <c r="D203" s="357"/>
      <c r="E203" s="357"/>
      <c r="F203" s="357"/>
      <c r="G203" s="814"/>
      <c r="H203" s="814"/>
      <c r="I203" s="814"/>
      <c r="J203" s="814"/>
      <c r="K203" s="814"/>
      <c r="L203" s="814"/>
      <c r="M203" s="814"/>
      <c r="N203" s="814"/>
      <c r="O203" s="814"/>
      <c r="P203" s="814"/>
      <c r="Q203" s="814"/>
    </row>
    <row r="204" spans="1:17" ht="13">
      <c r="A204" s="357"/>
      <c r="B204" s="357"/>
      <c r="C204" s="357"/>
      <c r="D204" s="357"/>
      <c r="E204" s="357"/>
      <c r="F204" s="357"/>
      <c r="G204" s="814"/>
      <c r="H204" s="814"/>
      <c r="I204" s="814"/>
      <c r="J204" s="814"/>
      <c r="K204" s="814"/>
      <c r="L204" s="814"/>
      <c r="M204" s="814"/>
      <c r="N204" s="814"/>
      <c r="O204" s="814"/>
      <c r="P204" s="814"/>
      <c r="Q204" s="814"/>
    </row>
    <row r="205" spans="1:17" ht="13.5" thickBot="1">
      <c r="A205" s="919" t="s">
        <v>184</v>
      </c>
      <c r="B205" s="814"/>
      <c r="C205" s="814"/>
      <c r="D205" s="814"/>
      <c r="E205" s="814"/>
      <c r="F205" s="357"/>
      <c r="G205" s="814"/>
      <c r="H205" s="814"/>
      <c r="I205" s="814"/>
      <c r="J205" s="814"/>
      <c r="K205" s="814"/>
      <c r="L205" s="814"/>
      <c r="M205" s="814"/>
      <c r="N205" s="814"/>
      <c r="O205" s="814"/>
      <c r="P205" s="814"/>
      <c r="Q205" s="814"/>
    </row>
    <row r="206" spans="1:17" ht="13.5" thickBot="1">
      <c r="A206" s="920" t="s">
        <v>174</v>
      </c>
      <c r="B206" s="921">
        <v>0.52100000000000002</v>
      </c>
      <c r="C206" s="814"/>
      <c r="D206" s="814"/>
      <c r="E206" s="814"/>
      <c r="F206" s="357"/>
      <c r="G206" s="814"/>
      <c r="H206" s="814"/>
      <c r="I206" s="814"/>
      <c r="J206" s="814"/>
      <c r="K206" s="814"/>
      <c r="L206" s="814"/>
      <c r="M206" s="814"/>
      <c r="N206" s="814"/>
      <c r="O206" s="814"/>
      <c r="P206" s="814"/>
      <c r="Q206" s="814"/>
    </row>
    <row r="207" spans="1:17" ht="13">
      <c r="A207" s="922" t="s">
        <v>175</v>
      </c>
      <c r="B207" s="923">
        <v>0.55000000000000004</v>
      </c>
      <c r="C207" s="814"/>
      <c r="D207" s="814"/>
      <c r="E207" s="814"/>
      <c r="F207" s="357"/>
      <c r="G207" s="814"/>
      <c r="H207" s="814"/>
      <c r="I207" s="814"/>
      <c r="J207" s="814"/>
      <c r="K207" s="814"/>
      <c r="L207" s="814"/>
      <c r="M207" s="814"/>
      <c r="N207" s="814"/>
      <c r="O207" s="814"/>
      <c r="P207" s="814"/>
      <c r="Q207" s="814"/>
    </row>
    <row r="208" spans="1:17" ht="13">
      <c r="A208" s="924" t="s">
        <v>176</v>
      </c>
      <c r="B208" s="925">
        <v>0.52</v>
      </c>
      <c r="C208" s="814"/>
      <c r="D208" s="814"/>
      <c r="E208" s="814"/>
      <c r="F208" s="357"/>
      <c r="G208" s="814"/>
      <c r="H208" s="814"/>
      <c r="I208" s="814"/>
      <c r="J208" s="814"/>
      <c r="K208" s="814"/>
      <c r="L208" s="814"/>
      <c r="M208" s="814"/>
      <c r="N208" s="814"/>
      <c r="O208" s="814"/>
      <c r="P208" s="814"/>
      <c r="Q208" s="814"/>
    </row>
    <row r="209" spans="1:17" ht="13">
      <c r="A209" s="924" t="s">
        <v>177</v>
      </c>
      <c r="B209" s="925">
        <v>0.54</v>
      </c>
      <c r="C209" s="814"/>
      <c r="D209" s="814"/>
      <c r="E209" s="814"/>
      <c r="F209" s="357"/>
      <c r="G209" s="814"/>
      <c r="H209" s="814"/>
      <c r="I209" s="814"/>
      <c r="J209" s="814"/>
      <c r="K209" s="814"/>
      <c r="L209" s="814"/>
      <c r="M209" s="814"/>
      <c r="N209" s="814"/>
      <c r="O209" s="814"/>
      <c r="P209" s="814"/>
      <c r="Q209" s="814"/>
    </row>
    <row r="210" spans="1:17" ht="13.5" thickBot="1">
      <c r="A210" s="926" t="s">
        <v>178</v>
      </c>
      <c r="B210" s="927">
        <v>0.53</v>
      </c>
      <c r="C210" s="814"/>
      <c r="D210" s="814"/>
      <c r="E210" s="814"/>
      <c r="F210" s="357"/>
      <c r="G210" s="814"/>
      <c r="H210" s="814"/>
      <c r="I210" s="814"/>
      <c r="J210" s="814"/>
      <c r="K210" s="814"/>
      <c r="L210" s="814"/>
      <c r="M210" s="814"/>
      <c r="N210" s="814"/>
      <c r="O210" s="814"/>
      <c r="P210" s="814"/>
      <c r="Q210" s="814"/>
    </row>
    <row r="211" spans="1:17" ht="13">
      <c r="A211" s="814"/>
      <c r="B211" s="814"/>
      <c r="C211" s="814"/>
      <c r="D211" s="814"/>
      <c r="E211" s="814"/>
      <c r="F211" s="357"/>
      <c r="G211" s="814"/>
      <c r="H211" s="814"/>
      <c r="I211" s="814"/>
      <c r="J211" s="814"/>
      <c r="K211" s="814"/>
      <c r="L211" s="814"/>
      <c r="M211" s="814"/>
      <c r="N211" s="814"/>
      <c r="O211" s="814"/>
      <c r="P211" s="814"/>
      <c r="Q211" s="814"/>
    </row>
    <row r="212" spans="1:17" ht="13.5" thickBot="1">
      <c r="A212" s="919" t="s">
        <v>182</v>
      </c>
      <c r="B212" s="928"/>
      <c r="C212" s="814"/>
      <c r="D212" s="814"/>
      <c r="E212" s="814"/>
      <c r="F212" s="357"/>
      <c r="G212" s="814"/>
      <c r="H212" s="814"/>
      <c r="I212" s="814"/>
      <c r="J212" s="814"/>
      <c r="K212" s="814"/>
      <c r="L212" s="814"/>
      <c r="M212" s="814"/>
      <c r="N212" s="814"/>
      <c r="O212" s="814"/>
      <c r="P212" s="814"/>
      <c r="Q212" s="814"/>
    </row>
    <row r="213" spans="1:17" ht="13.5" thickBot="1">
      <c r="A213" s="920" t="s">
        <v>174</v>
      </c>
      <c r="B213" s="921">
        <v>0.50700000000000001</v>
      </c>
      <c r="C213" s="814"/>
      <c r="D213" s="814"/>
      <c r="E213" s="814"/>
      <c r="F213" s="357"/>
      <c r="G213" s="814"/>
      <c r="H213" s="814"/>
      <c r="I213" s="814"/>
      <c r="J213" s="814"/>
      <c r="K213" s="814"/>
      <c r="L213" s="814"/>
      <c r="M213" s="814"/>
      <c r="N213" s="814"/>
      <c r="O213" s="814"/>
      <c r="P213" s="814"/>
      <c r="Q213" s="814"/>
    </row>
    <row r="214" spans="1:17" ht="13">
      <c r="A214" s="929" t="s">
        <v>183</v>
      </c>
      <c r="B214" s="923">
        <v>0.53900000000000003</v>
      </c>
      <c r="C214" s="814"/>
      <c r="D214" s="814"/>
      <c r="E214" s="814"/>
      <c r="F214" s="357"/>
      <c r="G214" s="814"/>
      <c r="H214" s="814"/>
      <c r="I214" s="814"/>
      <c r="J214" s="814"/>
      <c r="K214" s="814"/>
      <c r="L214" s="814"/>
      <c r="M214" s="814"/>
      <c r="N214" s="814"/>
      <c r="O214" s="814"/>
      <c r="P214" s="814"/>
      <c r="Q214" s="814"/>
    </row>
    <row r="215" spans="1:17" ht="13">
      <c r="A215" s="922" t="s">
        <v>175</v>
      </c>
      <c r="B215" s="923">
        <v>0.53900000000000003</v>
      </c>
      <c r="C215" s="814"/>
      <c r="D215" s="814"/>
      <c r="E215" s="814"/>
      <c r="F215" s="357"/>
      <c r="G215" s="814"/>
      <c r="H215" s="814"/>
      <c r="I215" s="814"/>
      <c r="J215" s="814"/>
      <c r="K215" s="814"/>
      <c r="L215" s="814"/>
      <c r="M215" s="814"/>
      <c r="N215" s="814"/>
      <c r="O215" s="814"/>
      <c r="P215" s="814"/>
      <c r="Q215" s="814"/>
    </row>
    <row r="216" spans="1:17" ht="15.5">
      <c r="A216" s="924" t="s">
        <v>176</v>
      </c>
      <c r="B216" s="925">
        <v>0.53500000000000003</v>
      </c>
      <c r="C216" s="814"/>
      <c r="D216" s="814"/>
      <c r="E216" s="814"/>
      <c r="F216" s="357"/>
      <c r="G216" s="814"/>
      <c r="H216" s="814"/>
      <c r="I216" s="814"/>
      <c r="J216" s="814"/>
      <c r="K216" s="814"/>
      <c r="L216" s="889"/>
      <c r="M216" s="814"/>
      <c r="N216" s="814"/>
      <c r="O216" s="814"/>
      <c r="P216" s="814"/>
      <c r="Q216" s="814"/>
    </row>
    <row r="217" spans="1:17" ht="13">
      <c r="A217" s="924" t="s">
        <v>177</v>
      </c>
      <c r="B217" s="925">
        <v>0.54</v>
      </c>
      <c r="C217" s="814"/>
      <c r="D217" s="814"/>
      <c r="E217" s="814"/>
      <c r="F217" s="357"/>
      <c r="G217" s="930"/>
      <c r="H217" s="930"/>
      <c r="I217" s="930"/>
      <c r="J217" s="930"/>
      <c r="K217" s="930"/>
      <c r="L217" s="930"/>
      <c r="M217" s="930"/>
      <c r="N217" s="814"/>
      <c r="O217" s="814"/>
      <c r="P217" s="814"/>
      <c r="Q217" s="814"/>
    </row>
    <row r="218" spans="1:17" ht="13">
      <c r="A218" s="924" t="s">
        <v>71</v>
      </c>
      <c r="B218" s="925">
        <v>0.46500000000000002</v>
      </c>
      <c r="C218" s="814"/>
      <c r="D218" s="814"/>
      <c r="E218" s="814"/>
      <c r="F218" s="357"/>
      <c r="G218" s="931"/>
      <c r="H218" s="931"/>
      <c r="I218" s="931"/>
      <c r="J218" s="932"/>
      <c r="K218" s="931"/>
      <c r="L218" s="931"/>
      <c r="M218" s="931"/>
      <c r="N218" s="814"/>
      <c r="O218" s="814"/>
      <c r="P218" s="814"/>
      <c r="Q218" s="814"/>
    </row>
    <row r="219" spans="1:17" ht="13.5" thickBot="1">
      <c r="A219" s="926" t="s">
        <v>178</v>
      </c>
      <c r="B219" s="927">
        <v>0.51600000000000001</v>
      </c>
      <c r="C219" s="814"/>
      <c r="D219" s="814"/>
      <c r="E219" s="814"/>
      <c r="F219" s="933"/>
      <c r="G219" s="933"/>
      <c r="H219" s="933"/>
      <c r="I219" s="933"/>
      <c r="J219" s="934"/>
      <c r="K219" s="933"/>
      <c r="L219" s="933"/>
      <c r="M219" s="931"/>
      <c r="N219" s="814"/>
      <c r="O219" s="814"/>
      <c r="P219" s="814"/>
      <c r="Q219" s="814"/>
    </row>
    <row r="220" spans="1:17" ht="13">
      <c r="A220" s="814"/>
      <c r="B220" s="814"/>
      <c r="C220" s="814"/>
      <c r="D220" s="814"/>
      <c r="E220" s="814"/>
      <c r="F220" s="814"/>
      <c r="G220" s="933"/>
      <c r="H220" s="933"/>
      <c r="I220" s="933"/>
      <c r="J220" s="933"/>
      <c r="K220" s="933"/>
      <c r="L220" s="933"/>
      <c r="M220" s="933"/>
      <c r="N220" s="814"/>
      <c r="O220" s="814"/>
      <c r="P220" s="814"/>
      <c r="Q220" s="814"/>
    </row>
    <row r="221" spans="1:17" ht="13.5" thickBot="1">
      <c r="A221" s="919" t="s">
        <v>238</v>
      </c>
      <c r="B221" s="814"/>
      <c r="C221" s="814"/>
      <c r="D221" s="814"/>
      <c r="E221" s="814"/>
      <c r="F221" s="814"/>
      <c r="G221" s="933"/>
      <c r="H221" s="933"/>
      <c r="I221" s="933"/>
      <c r="J221" s="933"/>
      <c r="K221" s="933"/>
      <c r="L221" s="933"/>
      <c r="M221" s="933"/>
      <c r="N221" s="814"/>
      <c r="O221" s="814"/>
      <c r="P221" s="814"/>
      <c r="Q221" s="814"/>
    </row>
    <row r="222" spans="1:17" ht="13.5" thickBot="1">
      <c r="A222" s="920" t="s">
        <v>174</v>
      </c>
      <c r="B222" s="921">
        <v>0.51800000000000002</v>
      </c>
      <c r="C222" s="814"/>
      <c r="D222" s="814"/>
      <c r="E222" s="814"/>
      <c r="F222" s="814"/>
      <c r="G222" s="933"/>
      <c r="H222" s="933"/>
      <c r="I222" s="933"/>
      <c r="J222" s="933"/>
      <c r="K222" s="933"/>
      <c r="L222" s="933"/>
      <c r="M222" s="933"/>
      <c r="N222" s="814"/>
      <c r="O222" s="814"/>
      <c r="P222" s="814"/>
      <c r="Q222" s="814"/>
    </row>
    <row r="223" spans="1:17" ht="13">
      <c r="A223" s="922" t="s">
        <v>175</v>
      </c>
      <c r="B223" s="923">
        <v>0.53300000000000003</v>
      </c>
      <c r="C223" s="814"/>
      <c r="D223" s="814"/>
      <c r="E223" s="814"/>
      <c r="F223" s="814"/>
      <c r="G223" s="933"/>
      <c r="H223" s="933"/>
      <c r="I223" s="933"/>
      <c r="J223" s="933"/>
      <c r="K223" s="933"/>
      <c r="L223" s="933"/>
      <c r="M223" s="933"/>
      <c r="N223" s="814"/>
      <c r="O223" s="814"/>
      <c r="P223" s="814"/>
      <c r="Q223" s="814"/>
    </row>
    <row r="224" spans="1:17" ht="13">
      <c r="A224" s="924" t="s">
        <v>176</v>
      </c>
      <c r="B224" s="925">
        <v>0.53300000000000003</v>
      </c>
      <c r="C224" s="814"/>
      <c r="D224" s="814"/>
      <c r="E224" s="814"/>
      <c r="F224" s="814"/>
      <c r="G224" s="933"/>
      <c r="H224" s="933"/>
      <c r="I224" s="933"/>
      <c r="J224" s="933"/>
      <c r="K224" s="933"/>
      <c r="L224" s="933"/>
      <c r="M224" s="933"/>
      <c r="N224" s="814"/>
      <c r="O224" s="814"/>
      <c r="P224" s="814"/>
      <c r="Q224" s="814"/>
    </row>
    <row r="225" spans="1:17" ht="13">
      <c r="A225" s="924" t="s">
        <v>177</v>
      </c>
      <c r="B225" s="925">
        <v>0.52100000000000002</v>
      </c>
      <c r="C225" s="814"/>
      <c r="D225" s="814"/>
      <c r="E225" s="814"/>
      <c r="F225" s="814"/>
      <c r="G225" s="814"/>
      <c r="H225" s="814"/>
      <c r="I225" s="814"/>
      <c r="J225" s="814"/>
      <c r="K225" s="814"/>
      <c r="L225" s="814"/>
      <c r="M225" s="814"/>
      <c r="N225" s="814"/>
      <c r="O225" s="814"/>
      <c r="P225" s="814"/>
      <c r="Q225" s="814"/>
    </row>
    <row r="226" spans="1:17" ht="13">
      <c r="A226" s="924" t="s">
        <v>71</v>
      </c>
      <c r="B226" s="925">
        <v>0.48699999999999999</v>
      </c>
      <c r="C226" s="814"/>
      <c r="D226" s="814"/>
      <c r="E226" s="930"/>
      <c r="F226" s="814"/>
      <c r="G226" s="814"/>
      <c r="H226" s="814"/>
      <c r="I226" s="814"/>
      <c r="J226" s="814"/>
      <c r="K226" s="814"/>
      <c r="L226" s="814"/>
      <c r="M226" s="814"/>
      <c r="N226" s="814"/>
      <c r="O226" s="814"/>
      <c r="P226" s="814"/>
      <c r="Q226" s="814"/>
    </row>
    <row r="227" spans="1:17" ht="13.5" thickBot="1">
      <c r="A227" s="926" t="s">
        <v>178</v>
      </c>
      <c r="B227" s="927">
        <v>0.51800000000000002</v>
      </c>
      <c r="C227" s="814"/>
      <c r="D227" s="814"/>
      <c r="E227" s="931"/>
      <c r="F227" s="814"/>
      <c r="G227" s="888"/>
      <c r="H227" s="888"/>
      <c r="I227" s="888"/>
      <c r="J227" s="888"/>
      <c r="K227" s="888"/>
      <c r="L227" s="888"/>
      <c r="M227" s="888"/>
      <c r="N227" s="814"/>
      <c r="O227" s="814"/>
      <c r="P227" s="814"/>
      <c r="Q227" s="814"/>
    </row>
    <row r="228" spans="1:17" ht="13">
      <c r="A228" s="814"/>
      <c r="B228" s="814"/>
      <c r="C228" s="814"/>
      <c r="D228" s="814"/>
      <c r="E228" s="814"/>
      <c r="F228" s="814"/>
      <c r="G228" s="888"/>
      <c r="H228" s="888"/>
      <c r="I228" s="888"/>
      <c r="J228" s="888"/>
      <c r="K228" s="888"/>
      <c r="L228" s="888"/>
      <c r="M228" s="888"/>
      <c r="N228" s="814"/>
      <c r="O228" s="814"/>
      <c r="P228" s="814"/>
      <c r="Q228" s="814"/>
    </row>
    <row r="229" spans="1:17" ht="13">
      <c r="A229" s="357"/>
      <c r="B229" s="357"/>
      <c r="C229" s="357"/>
      <c r="D229" s="357"/>
      <c r="E229" s="357"/>
      <c r="F229" s="357"/>
      <c r="G229" s="357"/>
      <c r="H229" s="888"/>
      <c r="I229" s="888"/>
      <c r="J229" s="888"/>
      <c r="K229" s="888"/>
      <c r="L229" s="888"/>
      <c r="M229" s="888"/>
      <c r="N229" s="814"/>
      <c r="O229" s="814"/>
      <c r="P229" s="814"/>
      <c r="Q229" s="814"/>
    </row>
    <row r="230" spans="1:17" ht="13">
      <c r="A230" s="357"/>
      <c r="B230" s="357"/>
      <c r="C230" s="357"/>
      <c r="D230" s="357"/>
      <c r="E230" s="357"/>
      <c r="F230" s="357"/>
      <c r="G230" s="357"/>
      <c r="H230" s="888"/>
      <c r="I230" s="888"/>
      <c r="J230" s="888"/>
      <c r="K230" s="888"/>
      <c r="L230" s="888"/>
      <c r="M230" s="888"/>
      <c r="N230" s="814"/>
      <c r="O230" s="814"/>
      <c r="P230" s="814"/>
      <c r="Q230" s="814"/>
    </row>
    <row r="231" spans="1:17" ht="13">
      <c r="A231" s="357"/>
      <c r="B231" s="357"/>
      <c r="C231" s="357"/>
      <c r="D231" s="357"/>
      <c r="E231" s="357"/>
      <c r="F231" s="357"/>
      <c r="G231" s="357"/>
      <c r="H231" s="888"/>
      <c r="I231" s="888"/>
      <c r="J231" s="888"/>
      <c r="K231" s="888"/>
      <c r="L231" s="888"/>
      <c r="M231" s="888"/>
      <c r="N231" s="814"/>
      <c r="O231" s="814"/>
      <c r="P231" s="814"/>
      <c r="Q231" s="814"/>
    </row>
    <row r="232" spans="1:17" ht="13">
      <c r="A232" s="357"/>
      <c r="B232" s="357"/>
      <c r="C232" s="357"/>
      <c r="D232" s="357"/>
      <c r="E232" s="357"/>
      <c r="F232" s="357"/>
      <c r="G232" s="357"/>
      <c r="H232" s="888"/>
      <c r="I232" s="888"/>
      <c r="J232" s="888"/>
      <c r="K232" s="888"/>
      <c r="L232" s="888"/>
      <c r="M232" s="888"/>
      <c r="N232" s="814"/>
      <c r="O232" s="814"/>
      <c r="P232" s="814"/>
      <c r="Q232" s="814"/>
    </row>
    <row r="233" spans="1:17" ht="13">
      <c r="A233" s="357"/>
      <c r="B233" s="357"/>
      <c r="C233" s="357"/>
      <c r="D233" s="357"/>
      <c r="E233" s="357"/>
      <c r="F233" s="357"/>
      <c r="G233" s="357"/>
      <c r="H233" s="888"/>
      <c r="I233" s="888"/>
      <c r="J233" s="888"/>
      <c r="K233" s="888"/>
      <c r="L233" s="888"/>
      <c r="M233" s="888"/>
      <c r="N233" s="814"/>
      <c r="O233" s="814"/>
      <c r="P233" s="814"/>
      <c r="Q233" s="814"/>
    </row>
    <row r="234" spans="1:17" ht="13">
      <c r="A234" s="357"/>
      <c r="B234" s="357"/>
      <c r="C234" s="357"/>
      <c r="D234" s="357"/>
      <c r="E234" s="357"/>
      <c r="F234" s="357"/>
      <c r="G234" s="357"/>
      <c r="H234" s="814"/>
      <c r="I234" s="814"/>
      <c r="J234" s="814"/>
      <c r="K234" s="814"/>
      <c r="L234" s="814"/>
      <c r="M234" s="814"/>
      <c r="N234" s="814"/>
      <c r="O234" s="814"/>
      <c r="P234" s="814"/>
      <c r="Q234" s="814"/>
    </row>
    <row r="235" spans="1:17" ht="13">
      <c r="A235" s="357"/>
      <c r="B235" s="357"/>
      <c r="C235" s="357"/>
      <c r="D235" s="357"/>
      <c r="E235" s="357"/>
      <c r="F235" s="357"/>
      <c r="G235" s="357"/>
      <c r="H235" s="814"/>
      <c r="I235" s="814"/>
      <c r="J235" s="814"/>
      <c r="K235" s="814"/>
      <c r="L235" s="814"/>
      <c r="M235" s="888"/>
      <c r="N235" s="814"/>
      <c r="O235" s="814"/>
      <c r="P235" s="814"/>
      <c r="Q235" s="814"/>
    </row>
    <row r="236" spans="1:17" ht="13">
      <c r="A236" s="357"/>
      <c r="B236" s="357"/>
      <c r="C236" s="357"/>
      <c r="D236" s="357"/>
      <c r="E236" s="357"/>
      <c r="F236" s="357"/>
      <c r="G236" s="357"/>
      <c r="H236" s="814"/>
      <c r="I236" s="814"/>
      <c r="J236" s="814"/>
      <c r="K236" s="814"/>
      <c r="L236" s="814"/>
      <c r="M236" s="888"/>
      <c r="N236" s="814"/>
      <c r="O236" s="814"/>
      <c r="P236" s="814"/>
      <c r="Q236" s="814"/>
    </row>
    <row r="237" spans="1:17" ht="13">
      <c r="A237" s="357"/>
      <c r="B237" s="357"/>
      <c r="C237" s="357"/>
      <c r="D237" s="357"/>
      <c r="E237" s="357"/>
      <c r="F237" s="357"/>
      <c r="G237" s="357"/>
      <c r="H237" s="814"/>
      <c r="I237" s="814"/>
      <c r="J237" s="814"/>
      <c r="K237" s="814"/>
      <c r="L237" s="814"/>
      <c r="M237" s="888"/>
      <c r="N237" s="814"/>
      <c r="O237" s="814"/>
      <c r="P237" s="814"/>
      <c r="Q237" s="814"/>
    </row>
    <row r="238" spans="1:17" ht="13">
      <c r="A238" s="357"/>
      <c r="B238" s="357"/>
      <c r="C238" s="357"/>
      <c r="D238" s="357"/>
      <c r="E238" s="357"/>
      <c r="F238" s="357"/>
      <c r="G238" s="357"/>
      <c r="H238" s="814"/>
      <c r="I238" s="814"/>
      <c r="J238" s="814"/>
      <c r="K238" s="814"/>
      <c r="L238" s="814"/>
      <c r="M238" s="888"/>
      <c r="N238" s="814"/>
      <c r="O238" s="814"/>
      <c r="P238" s="814"/>
      <c r="Q238" s="814"/>
    </row>
    <row r="239" spans="1:17" ht="13">
      <c r="A239" s="357"/>
      <c r="B239" s="357"/>
      <c r="C239" s="357"/>
      <c r="D239" s="357"/>
      <c r="E239" s="357"/>
      <c r="F239" s="357"/>
      <c r="G239" s="357"/>
      <c r="H239" s="814"/>
      <c r="I239" s="814"/>
      <c r="J239" s="814"/>
      <c r="K239" s="814"/>
      <c r="L239" s="814"/>
      <c r="M239" s="888"/>
      <c r="N239" s="814"/>
      <c r="O239" s="814"/>
      <c r="P239" s="814"/>
      <c r="Q239" s="814"/>
    </row>
    <row r="240" spans="1:17" ht="13">
      <c r="A240" s="357"/>
      <c r="B240" s="357"/>
      <c r="C240" s="357"/>
      <c r="D240" s="357"/>
      <c r="E240" s="357"/>
      <c r="F240" s="357"/>
      <c r="G240" s="357"/>
      <c r="H240" s="814"/>
      <c r="I240" s="814"/>
      <c r="J240" s="814"/>
      <c r="K240" s="814"/>
      <c r="L240" s="814"/>
      <c r="M240" s="888"/>
      <c r="N240" s="814"/>
      <c r="O240" s="814"/>
      <c r="P240" s="814"/>
      <c r="Q240" s="814"/>
    </row>
    <row r="241" spans="1:17" ht="13">
      <c r="A241" s="357"/>
      <c r="B241" s="357"/>
      <c r="C241" s="357"/>
      <c r="D241" s="357"/>
      <c r="E241" s="357"/>
      <c r="F241" s="357"/>
      <c r="G241" s="357"/>
      <c r="H241" s="814"/>
      <c r="I241" s="814"/>
      <c r="J241" s="814"/>
      <c r="K241" s="814"/>
      <c r="L241" s="814"/>
      <c r="M241" s="888"/>
      <c r="N241" s="814"/>
      <c r="O241" s="814"/>
      <c r="P241" s="814"/>
      <c r="Q241" s="814"/>
    </row>
    <row r="242" spans="1:17" ht="13">
      <c r="A242" s="357"/>
      <c r="B242" s="357"/>
      <c r="C242" s="357"/>
      <c r="D242" s="357"/>
      <c r="E242" s="357"/>
      <c r="F242" s="357"/>
      <c r="G242" s="357"/>
      <c r="H242" s="814"/>
      <c r="I242" s="814"/>
      <c r="J242" s="814"/>
      <c r="K242" s="814"/>
      <c r="L242" s="814"/>
      <c r="M242" s="888"/>
      <c r="N242" s="814"/>
      <c r="O242" s="814"/>
      <c r="P242" s="814"/>
      <c r="Q242" s="814"/>
    </row>
    <row r="243" spans="1:17" ht="13">
      <c r="A243" s="357"/>
      <c r="B243" s="357"/>
      <c r="C243" s="357"/>
      <c r="D243" s="357"/>
      <c r="E243" s="357"/>
      <c r="F243" s="357"/>
      <c r="G243" s="357"/>
      <c r="H243" s="814"/>
      <c r="I243" s="814"/>
      <c r="J243" s="814"/>
      <c r="K243" s="814"/>
      <c r="L243" s="814"/>
      <c r="M243" s="814"/>
      <c r="N243" s="814"/>
      <c r="O243" s="814"/>
      <c r="P243" s="814"/>
      <c r="Q243" s="814"/>
    </row>
    <row r="244" spans="1:17" ht="13">
      <c r="A244" s="357"/>
      <c r="B244" s="357"/>
      <c r="C244" s="357"/>
      <c r="D244" s="357"/>
      <c r="E244" s="357"/>
      <c r="F244" s="357"/>
      <c r="G244" s="357"/>
      <c r="H244" s="814"/>
      <c r="I244" s="814"/>
      <c r="J244" s="814"/>
      <c r="K244" s="814"/>
      <c r="L244" s="814"/>
      <c r="M244" s="814"/>
      <c r="N244" s="814"/>
      <c r="O244" s="814"/>
      <c r="P244" s="814"/>
      <c r="Q244" s="814"/>
    </row>
    <row r="245" spans="1:17" ht="13">
      <c r="A245" s="814"/>
      <c r="B245" s="814"/>
      <c r="C245" s="814"/>
      <c r="D245" s="814"/>
      <c r="E245" s="814"/>
      <c r="F245" s="814"/>
      <c r="G245" s="814"/>
      <c r="H245" s="814"/>
      <c r="I245" s="814"/>
      <c r="J245" s="814"/>
      <c r="K245" s="814"/>
      <c r="L245" s="814"/>
      <c r="M245" s="814"/>
      <c r="N245" s="814"/>
      <c r="O245" s="814"/>
      <c r="P245" s="814"/>
      <c r="Q245" s="81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V33" sqref="V33"/>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55" t="s">
        <v>314</v>
      </c>
      <c r="B4" s="1355"/>
      <c r="C4" s="1355"/>
      <c r="D4" s="1355"/>
      <c r="E4" s="1355"/>
      <c r="F4" s="1355"/>
      <c r="G4" s="1355"/>
      <c r="H4" s="1355"/>
      <c r="I4" s="1355"/>
      <c r="J4" s="1355"/>
      <c r="K4" s="1355"/>
      <c r="L4" s="1355"/>
      <c r="M4" s="1355"/>
      <c r="N4" s="1355"/>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40">
        <v>2023</v>
      </c>
      <c r="B13" s="941">
        <v>17818.25</v>
      </c>
      <c r="C13" s="942">
        <v>17775.46</v>
      </c>
      <c r="D13" s="942">
        <v>18124</v>
      </c>
      <c r="E13" s="942">
        <v>18175.38</v>
      </c>
      <c r="F13" s="942">
        <v>17869.03</v>
      </c>
      <c r="G13" s="942">
        <v>17426.900000000001</v>
      </c>
      <c r="H13" s="942">
        <v>16496.03</v>
      </c>
      <c r="I13" s="942">
        <v>16998.900000000001</v>
      </c>
      <c r="J13" s="943">
        <v>16736.45</v>
      </c>
      <c r="K13" s="942">
        <v>16748.13</v>
      </c>
      <c r="L13" s="942">
        <v>16691</v>
      </c>
      <c r="M13" s="944">
        <v>16230</v>
      </c>
    </row>
    <row r="14" spans="1:20" ht="16" thickBot="1">
      <c r="A14" s="132">
        <v>2024</v>
      </c>
      <c r="B14" s="252">
        <v>16814.48</v>
      </c>
      <c r="C14" s="142">
        <v>16937.62</v>
      </c>
      <c r="D14" s="142">
        <v>17143.39</v>
      </c>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805"/>
      <c r="P15" s="805"/>
      <c r="Q15" s="805"/>
      <c r="R15" s="805"/>
      <c r="S15" s="805"/>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40">
        <v>2023</v>
      </c>
      <c r="B20" s="945">
        <v>21326.672999999999</v>
      </c>
      <c r="C20" s="942">
        <v>21353.59</v>
      </c>
      <c r="D20" s="942">
        <v>21623.65</v>
      </c>
      <c r="E20" s="942">
        <v>21692.9</v>
      </c>
      <c r="F20" s="942">
        <v>21005.360000000001</v>
      </c>
      <c r="G20" s="942">
        <v>20409.580000000002</v>
      </c>
      <c r="H20" s="942">
        <v>18891.330000000002</v>
      </c>
      <c r="I20" s="942">
        <v>20390.22</v>
      </c>
      <c r="J20" s="943">
        <v>20342.43</v>
      </c>
      <c r="K20" s="942">
        <v>20609.07</v>
      </c>
      <c r="L20" s="942">
        <v>20384</v>
      </c>
      <c r="M20" s="944">
        <v>20235</v>
      </c>
    </row>
    <row r="21" spans="1:20" ht="16" thickBot="1">
      <c r="A21" s="132">
        <v>2024</v>
      </c>
      <c r="B21" s="252">
        <v>20425.79</v>
      </c>
      <c r="C21" s="142">
        <v>20421.939999999999</v>
      </c>
      <c r="D21" s="142">
        <v>20343.5</v>
      </c>
      <c r="E21" s="142"/>
      <c r="F21" s="142"/>
      <c r="G21" s="142"/>
      <c r="H21" s="142"/>
      <c r="I21" s="142"/>
      <c r="J21" s="143"/>
      <c r="K21" s="142"/>
      <c r="L21" s="142"/>
      <c r="M21" s="144"/>
    </row>
    <row r="23" spans="1:20" ht="15.5">
      <c r="A23" s="1356" t="s">
        <v>315</v>
      </c>
      <c r="B23" s="1356"/>
      <c r="C23" s="1356"/>
      <c r="D23" s="1356"/>
      <c r="E23" s="1356"/>
      <c r="F23" s="1356"/>
      <c r="G23" s="1356"/>
      <c r="H23" s="1356"/>
      <c r="I23" s="1356"/>
      <c r="J23" s="1356"/>
      <c r="K23" s="1356"/>
      <c r="L23" s="1356"/>
      <c r="M23" s="1356"/>
      <c r="N23" s="1356"/>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5"/>
      <c r="P31" s="805"/>
      <c r="Q31" s="805"/>
      <c r="R31" s="805"/>
      <c r="S31" s="805"/>
      <c r="T31" s="359"/>
    </row>
    <row r="32" spans="1:20" ht="16" thickBot="1">
      <c r="A32" s="132">
        <v>2024</v>
      </c>
      <c r="B32" s="252">
        <v>40042.53</v>
      </c>
      <c r="C32" s="142">
        <v>39415.18</v>
      </c>
      <c r="D32" s="142">
        <v>39952.57</v>
      </c>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40">
        <v>2023</v>
      </c>
      <c r="B38" s="945">
        <v>35216.26</v>
      </c>
      <c r="C38" s="942">
        <v>35142.31</v>
      </c>
      <c r="D38" s="942">
        <v>34996.07</v>
      </c>
      <c r="E38" s="942">
        <v>35809.93</v>
      </c>
      <c r="F38" s="942">
        <v>35165.19</v>
      </c>
      <c r="G38" s="942">
        <v>33595.82</v>
      </c>
      <c r="H38" s="942">
        <v>30237.81</v>
      </c>
      <c r="I38" s="942">
        <v>33117.1</v>
      </c>
      <c r="J38" s="943">
        <v>33257.89</v>
      </c>
      <c r="K38" s="942">
        <v>33807.910000000003</v>
      </c>
      <c r="L38" s="942">
        <v>33965</v>
      </c>
      <c r="M38" s="944">
        <v>35347</v>
      </c>
    </row>
    <row r="39" spans="1:13" ht="16" thickBot="1">
      <c r="A39" s="132">
        <v>2024</v>
      </c>
      <c r="B39" s="252">
        <v>34693.67</v>
      </c>
      <c r="C39" s="142">
        <v>34487.550000000003</v>
      </c>
      <c r="D39" s="142">
        <v>35463.46</v>
      </c>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topLeftCell="A15" workbookViewId="0">
      <selection activeCell="K34" sqref="K34"/>
    </sheetView>
  </sheetViews>
  <sheetFormatPr defaultColWidth="9.1796875" defaultRowHeight="12.5"/>
  <sheetData>
    <row r="9" spans="24:26" ht="18">
      <c r="X9" s="486"/>
      <c r="Y9" s="486"/>
      <c r="Z9" s="486"/>
    </row>
    <row r="15" spans="24:26" ht="18.5">
      <c r="X15" s="804"/>
      <c r="Y15" s="366"/>
    </row>
    <row r="21" spans="24:28" ht="18.5">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195" t="s">
        <v>63</v>
      </c>
      <c r="B1" s="1195"/>
      <c r="C1" s="1195"/>
      <c r="D1" s="1195"/>
      <c r="E1" s="1195"/>
      <c r="F1" s="1195"/>
      <c r="G1" s="1195"/>
      <c r="H1" s="1195"/>
      <c r="I1" s="1195"/>
      <c r="J1" s="1195"/>
      <c r="K1" s="607"/>
    </row>
    <row r="2" spans="1:13" ht="16" thickBot="1">
      <c r="A2" s="1209" t="s">
        <v>236</v>
      </c>
      <c r="B2" s="1210"/>
      <c r="C2" s="1210"/>
      <c r="D2" s="1210"/>
      <c r="E2" s="1210"/>
      <c r="F2" s="1210"/>
      <c r="G2" s="1210"/>
      <c r="H2" s="1210"/>
      <c r="I2" s="1210"/>
      <c r="J2" s="1211"/>
    </row>
    <row r="3" spans="1:13" ht="29.5" thickBot="1">
      <c r="A3" s="608"/>
      <c r="B3" s="609"/>
      <c r="C3" s="610" t="s">
        <v>476</v>
      </c>
      <c r="D3" s="611"/>
      <c r="E3" s="612"/>
      <c r="F3" s="613" t="s">
        <v>225</v>
      </c>
      <c r="G3" s="614" t="s">
        <v>226</v>
      </c>
      <c r="H3" s="615" t="s">
        <v>66</v>
      </c>
      <c r="I3" s="613" t="s">
        <v>227</v>
      </c>
      <c r="J3" s="614" t="s">
        <v>228</v>
      </c>
    </row>
    <row r="4" spans="1:13" ht="29">
      <c r="A4" s="616" t="s">
        <v>53</v>
      </c>
      <c r="B4" s="608" t="s">
        <v>60</v>
      </c>
      <c r="C4" s="617" t="s">
        <v>61</v>
      </c>
      <c r="D4" s="618" t="s">
        <v>62</v>
      </c>
      <c r="E4" s="619" t="s">
        <v>67</v>
      </c>
      <c r="F4" s="620" t="s">
        <v>55</v>
      </c>
      <c r="G4" s="621" t="s">
        <v>49</v>
      </c>
      <c r="H4" s="622" t="s">
        <v>68</v>
      </c>
      <c r="I4" s="623" t="s">
        <v>50</v>
      </c>
      <c r="J4" s="624" t="s">
        <v>67</v>
      </c>
    </row>
    <row r="5" spans="1:13" ht="15" thickBot="1">
      <c r="A5" s="625"/>
      <c r="B5" s="598" t="s">
        <v>536</v>
      </c>
      <c r="C5" s="626" t="s">
        <v>536</v>
      </c>
      <c r="D5" s="626" t="s">
        <v>536</v>
      </c>
      <c r="E5" s="627" t="s">
        <v>50</v>
      </c>
      <c r="F5" s="597" t="s">
        <v>536</v>
      </c>
      <c r="G5" s="628" t="s">
        <v>69</v>
      </c>
      <c r="H5" s="629" t="s">
        <v>65</v>
      </c>
      <c r="I5" s="597" t="s">
        <v>536</v>
      </c>
      <c r="J5" s="630" t="s">
        <v>57</v>
      </c>
    </row>
    <row r="6" spans="1:13" ht="15" thickBot="1">
      <c r="A6" s="631" t="s">
        <v>231</v>
      </c>
      <c r="B6" s="632"/>
      <c r="C6" s="632"/>
      <c r="D6" s="632"/>
      <c r="E6" s="632"/>
      <c r="F6" s="632"/>
      <c r="G6" s="632"/>
      <c r="H6" s="632"/>
      <c r="I6" s="633"/>
      <c r="J6" s="634"/>
    </row>
    <row r="7" spans="1:13" ht="15" thickBot="1">
      <c r="A7" s="635" t="s">
        <v>18</v>
      </c>
      <c r="B7" s="636">
        <v>10.005500755434175</v>
      </c>
      <c r="C7" s="637">
        <v>19315.6385240042</v>
      </c>
      <c r="D7" s="638">
        <v>19701.951294484283</v>
      </c>
      <c r="E7" s="639">
        <v>0.65278199699500605</v>
      </c>
      <c r="F7" s="640">
        <v>323.6468741024413</v>
      </c>
      <c r="G7" s="639">
        <v>0.47774872925394757</v>
      </c>
      <c r="H7" s="639">
        <v>44.447517632415988</v>
      </c>
      <c r="I7" s="639">
        <v>100</v>
      </c>
      <c r="J7" s="641" t="s">
        <v>19</v>
      </c>
    </row>
    <row r="8" spans="1:13">
      <c r="A8" s="642" t="s">
        <v>74</v>
      </c>
      <c r="B8" s="643">
        <v>9.9535986885026766</v>
      </c>
      <c r="C8" s="644">
        <v>18466.787919299954</v>
      </c>
      <c r="D8" s="645">
        <v>18836.123677685951</v>
      </c>
      <c r="E8" s="646">
        <v>2.3879006064153385</v>
      </c>
      <c r="F8" s="647">
        <v>268.88888888888891</v>
      </c>
      <c r="G8" s="648">
        <v>13.445653906374542</v>
      </c>
      <c r="H8" s="648">
        <v>-10</v>
      </c>
      <c r="I8" s="649">
        <v>8.6165629487793202E-2</v>
      </c>
      <c r="J8" s="650">
        <v>-5.2127829231609371E-2</v>
      </c>
    </row>
    <row r="9" spans="1:13">
      <c r="A9" s="651" t="s">
        <v>75</v>
      </c>
      <c r="B9" s="652">
        <v>10.955877204882153</v>
      </c>
      <c r="C9" s="601">
        <v>20555.116707095971</v>
      </c>
      <c r="D9" s="653">
        <v>20966.219041237891</v>
      </c>
      <c r="E9" s="654">
        <v>0.83434576034477603</v>
      </c>
      <c r="F9" s="655">
        <v>360.81953210010886</v>
      </c>
      <c r="G9" s="656">
        <v>1.1447670709610005</v>
      </c>
      <c r="H9" s="656">
        <v>57.90378006872853</v>
      </c>
      <c r="I9" s="656">
        <v>35.193872666347538</v>
      </c>
      <c r="J9" s="657">
        <v>2.9991554764706194</v>
      </c>
    </row>
    <row r="10" spans="1:13">
      <c r="A10" s="651" t="s">
        <v>76</v>
      </c>
      <c r="B10" s="652">
        <v>10.642705890102633</v>
      </c>
      <c r="C10" s="601">
        <v>19967.553264732891</v>
      </c>
      <c r="D10" s="653">
        <v>20366.904330027548</v>
      </c>
      <c r="E10" s="654">
        <v>-0.24577304998659885</v>
      </c>
      <c r="F10" s="655">
        <v>396.30633187772924</v>
      </c>
      <c r="G10" s="656">
        <v>-1.5450332254120083</v>
      </c>
      <c r="H10" s="656">
        <v>36.512667660208642</v>
      </c>
      <c r="I10" s="656">
        <v>8.7697462900909535</v>
      </c>
      <c r="J10" s="657">
        <v>-0.5097447899809584</v>
      </c>
    </row>
    <row r="11" spans="1:13">
      <c r="A11" s="651" t="s">
        <v>77</v>
      </c>
      <c r="B11" s="658" t="s">
        <v>72</v>
      </c>
      <c r="C11" s="601" t="s">
        <v>72</v>
      </c>
      <c r="D11" s="653" t="s">
        <v>72</v>
      </c>
      <c r="E11" s="654" t="s">
        <v>72</v>
      </c>
      <c r="F11" s="655" t="s">
        <v>72</v>
      </c>
      <c r="G11" s="656" t="s">
        <v>72</v>
      </c>
      <c r="H11" s="656" t="s">
        <v>72</v>
      </c>
      <c r="I11" s="656" t="s">
        <v>72</v>
      </c>
      <c r="J11" s="657" t="s">
        <v>72</v>
      </c>
    </row>
    <row r="12" spans="1:13">
      <c r="A12" s="651" t="s">
        <v>71</v>
      </c>
      <c r="B12" s="652">
        <v>8.3154775154918035</v>
      </c>
      <c r="C12" s="601">
        <v>17074.902495876395</v>
      </c>
      <c r="D12" s="653">
        <v>17416.400545793924</v>
      </c>
      <c r="E12" s="654">
        <v>0.89082163634214384</v>
      </c>
      <c r="F12" s="655">
        <v>280.82499275991887</v>
      </c>
      <c r="G12" s="656">
        <v>-0.55784571388275539</v>
      </c>
      <c r="H12" s="656">
        <v>34.672386895475817</v>
      </c>
      <c r="I12" s="656">
        <v>33.058879846816659</v>
      </c>
      <c r="J12" s="657">
        <v>-2.3995629688381612</v>
      </c>
    </row>
    <row r="13" spans="1:13" ht="15" thickBot="1">
      <c r="A13" s="659" t="s">
        <v>78</v>
      </c>
      <c r="B13" s="660">
        <v>10.217373573946425</v>
      </c>
      <c r="C13" s="602">
        <v>19724.659409162981</v>
      </c>
      <c r="D13" s="661">
        <v>20119.152597346241</v>
      </c>
      <c r="E13" s="662">
        <v>-1.5916403395799275</v>
      </c>
      <c r="F13" s="663">
        <v>300.70836470096191</v>
      </c>
      <c r="G13" s="664">
        <v>-0.71064060167040133</v>
      </c>
      <c r="H13" s="664">
        <v>44.209891435464414</v>
      </c>
      <c r="I13" s="664">
        <v>22.891335567257059</v>
      </c>
      <c r="J13" s="665">
        <v>-3.7719888419889713E-2</v>
      </c>
    </row>
    <row r="14" spans="1:13" ht="19" thickBot="1">
      <c r="A14" s="631" t="s">
        <v>229</v>
      </c>
      <c r="B14" s="632"/>
      <c r="C14" s="632"/>
      <c r="D14" s="666"/>
      <c r="E14" s="632"/>
      <c r="F14" s="632"/>
      <c r="G14" s="632"/>
      <c r="H14" s="632"/>
      <c r="I14" s="633"/>
      <c r="J14" s="634"/>
      <c r="L14" s="804"/>
      <c r="M14" s="366"/>
    </row>
    <row r="15" spans="1:13" ht="15" thickBot="1">
      <c r="A15" s="635" t="s">
        <v>18</v>
      </c>
      <c r="B15" s="667">
        <v>9.8556488951026431</v>
      </c>
      <c r="C15" s="668">
        <v>19026.349218344869</v>
      </c>
      <c r="D15" s="669">
        <v>19406.876202711766</v>
      </c>
      <c r="E15" s="639">
        <v>-0.94240831320341956</v>
      </c>
      <c r="F15" s="639">
        <v>315.26045481988325</v>
      </c>
      <c r="G15" s="639">
        <v>0.63714509867691216</v>
      </c>
      <c r="H15" s="639">
        <v>50.55294652325405</v>
      </c>
      <c r="I15" s="639">
        <v>100</v>
      </c>
      <c r="J15" s="641" t="s">
        <v>19</v>
      </c>
    </row>
    <row r="16" spans="1:13">
      <c r="A16" s="642" t="s">
        <v>74</v>
      </c>
      <c r="B16" s="670">
        <v>9.949730078485663</v>
      </c>
      <c r="C16" s="644">
        <v>18459.610535223863</v>
      </c>
      <c r="D16" s="645">
        <v>18828.80274592834</v>
      </c>
      <c r="E16" s="646">
        <v>-2.1904355382741048</v>
      </c>
      <c r="F16" s="647">
        <v>227.40370370370371</v>
      </c>
      <c r="G16" s="648">
        <v>3.365319865319869</v>
      </c>
      <c r="H16" s="648">
        <v>200</v>
      </c>
      <c r="I16" s="649">
        <v>0.27168444355001009</v>
      </c>
      <c r="J16" s="650">
        <v>0.13534146521339444</v>
      </c>
    </row>
    <row r="17" spans="1:10">
      <c r="A17" s="651" t="s">
        <v>75</v>
      </c>
      <c r="B17" s="652">
        <v>10.730074209765325</v>
      </c>
      <c r="C17" s="601">
        <v>20131.471312880534</v>
      </c>
      <c r="D17" s="653">
        <v>20534.100739138146</v>
      </c>
      <c r="E17" s="654">
        <v>-0.43100402595398835</v>
      </c>
      <c r="F17" s="655">
        <v>354.95077720207252</v>
      </c>
      <c r="G17" s="656">
        <v>2.1137149885177369</v>
      </c>
      <c r="H17" s="656">
        <v>47.167755991285404</v>
      </c>
      <c r="I17" s="656">
        <v>27.188569128597301</v>
      </c>
      <c r="J17" s="657">
        <v>-0.62539845207229661</v>
      </c>
    </row>
    <row r="18" spans="1:10">
      <c r="A18" s="651" t="s">
        <v>76</v>
      </c>
      <c r="B18" s="652">
        <v>10.661330282328512</v>
      </c>
      <c r="C18" s="601">
        <v>20002.495839265499</v>
      </c>
      <c r="D18" s="653">
        <v>20402.545756050808</v>
      </c>
      <c r="E18" s="654">
        <v>-0.4135233376301703</v>
      </c>
      <c r="F18" s="655">
        <v>389.96654205607473</v>
      </c>
      <c r="G18" s="656">
        <v>-0.74114954210123796</v>
      </c>
      <c r="H18" s="656">
        <v>33.084577114427859</v>
      </c>
      <c r="I18" s="656">
        <v>5.3833769370094586</v>
      </c>
      <c r="J18" s="657">
        <v>-0.70660942869270826</v>
      </c>
    </row>
    <row r="19" spans="1:10">
      <c r="A19" s="651" t="s">
        <v>77</v>
      </c>
      <c r="B19" s="658" t="s">
        <v>72</v>
      </c>
      <c r="C19" s="601" t="s">
        <v>511</v>
      </c>
      <c r="D19" s="653" t="s">
        <v>511</v>
      </c>
      <c r="E19" s="654" t="s">
        <v>72</v>
      </c>
      <c r="F19" s="655" t="s">
        <v>511</v>
      </c>
      <c r="G19" s="656" t="s">
        <v>72</v>
      </c>
      <c r="H19" s="656" t="s">
        <v>72</v>
      </c>
      <c r="I19" s="656" t="s">
        <v>72</v>
      </c>
      <c r="J19" s="657" t="s">
        <v>72</v>
      </c>
    </row>
    <row r="20" spans="1:10">
      <c r="A20" s="651" t="s">
        <v>71</v>
      </c>
      <c r="B20" s="652">
        <v>8.0990065393880553</v>
      </c>
      <c r="C20" s="601">
        <v>16630.403571638719</v>
      </c>
      <c r="D20" s="653">
        <v>16963.011643071495</v>
      </c>
      <c r="E20" s="654">
        <v>-0.92802437064314003</v>
      </c>
      <c r="F20" s="655">
        <v>291.52584118438762</v>
      </c>
      <c r="G20" s="656">
        <v>-0.41392001408889723</v>
      </c>
      <c r="H20" s="656">
        <v>71.752196024040686</v>
      </c>
      <c r="I20" s="656">
        <v>37.381766955121755</v>
      </c>
      <c r="J20" s="657">
        <v>4.6140044948884551</v>
      </c>
    </row>
    <row r="21" spans="1:10" ht="15" thickBot="1">
      <c r="A21" s="659" t="s">
        <v>78</v>
      </c>
      <c r="B21" s="660">
        <v>10.647110366168256</v>
      </c>
      <c r="C21" s="602">
        <v>20554.267116154933</v>
      </c>
      <c r="D21" s="661">
        <v>20965.352458478032</v>
      </c>
      <c r="E21" s="662">
        <v>0.8206157290155971</v>
      </c>
      <c r="F21" s="663">
        <v>295.25697197539301</v>
      </c>
      <c r="G21" s="664">
        <v>1.8598025679123109</v>
      </c>
      <c r="H21" s="664">
        <v>35.025380710659896</v>
      </c>
      <c r="I21" s="664">
        <v>29.442543771382574</v>
      </c>
      <c r="J21" s="665">
        <v>-3.3858155681114397</v>
      </c>
    </row>
    <row r="22" spans="1:10" ht="15" thickBot="1">
      <c r="A22" s="631" t="s">
        <v>232</v>
      </c>
      <c r="B22" s="632"/>
      <c r="C22" s="632"/>
      <c r="D22" s="666"/>
      <c r="E22" s="632"/>
      <c r="F22" s="632"/>
      <c r="G22" s="632"/>
      <c r="H22" s="632"/>
      <c r="I22" s="633"/>
      <c r="J22" s="634"/>
    </row>
    <row r="23" spans="1:10" ht="15" thickBot="1">
      <c r="A23" s="635" t="s">
        <v>18</v>
      </c>
      <c r="B23" s="667">
        <v>9.6973261931716284</v>
      </c>
      <c r="C23" s="668">
        <v>18720.706936624763</v>
      </c>
      <c r="D23" s="669">
        <v>19095.12107535726</v>
      </c>
      <c r="E23" s="639">
        <v>-0.79595435204730025</v>
      </c>
      <c r="F23" s="639">
        <v>311.17684996605567</v>
      </c>
      <c r="G23" s="639">
        <v>-0.64616881032793405</v>
      </c>
      <c r="H23" s="639">
        <v>48.413098236775824</v>
      </c>
      <c r="I23" s="639">
        <v>100</v>
      </c>
      <c r="J23" s="641" t="s">
        <v>19</v>
      </c>
    </row>
    <row r="24" spans="1:10">
      <c r="A24" s="642" t="s">
        <v>74</v>
      </c>
      <c r="B24" s="643" t="s">
        <v>72</v>
      </c>
      <c r="C24" s="644" t="s">
        <v>72</v>
      </c>
      <c r="D24" s="645" t="s">
        <v>72</v>
      </c>
      <c r="E24" s="646" t="s">
        <v>72</v>
      </c>
      <c r="F24" s="647" t="s">
        <v>72</v>
      </c>
      <c r="G24" s="648" t="s">
        <v>72</v>
      </c>
      <c r="H24" s="649" t="s">
        <v>72</v>
      </c>
      <c r="I24" s="649" t="s">
        <v>72</v>
      </c>
      <c r="J24" s="671" t="s">
        <v>72</v>
      </c>
    </row>
    <row r="25" spans="1:10">
      <c r="A25" s="651" t="s">
        <v>75</v>
      </c>
      <c r="B25" s="658">
        <v>10.860556006315081</v>
      </c>
      <c r="C25" s="601">
        <v>20376.277685394147</v>
      </c>
      <c r="D25" s="653">
        <v>20783.803239102032</v>
      </c>
      <c r="E25" s="654">
        <v>-0.14038813208917339</v>
      </c>
      <c r="F25" s="655">
        <v>358.76349431818181</v>
      </c>
      <c r="G25" s="656">
        <v>1.6912626648224394</v>
      </c>
      <c r="H25" s="656">
        <v>26.16487455197133</v>
      </c>
      <c r="I25" s="672">
        <v>23.896809232858114</v>
      </c>
      <c r="J25" s="673">
        <v>-4.2140220013988134</v>
      </c>
    </row>
    <row r="26" spans="1:10">
      <c r="A26" s="651" t="s">
        <v>76</v>
      </c>
      <c r="B26" s="652">
        <v>10.557139328009448</v>
      </c>
      <c r="C26" s="601">
        <v>19807.015624783206</v>
      </c>
      <c r="D26" s="653">
        <v>20203.155937278869</v>
      </c>
      <c r="E26" s="654">
        <v>-1.1309603831555843</v>
      </c>
      <c r="F26" s="655">
        <v>409.09210526315786</v>
      </c>
      <c r="G26" s="656">
        <v>1.3231220466025664</v>
      </c>
      <c r="H26" s="656">
        <v>43.39622641509434</v>
      </c>
      <c r="I26" s="656">
        <v>5.1595383570943651</v>
      </c>
      <c r="J26" s="657">
        <v>-0.18051202073938732</v>
      </c>
    </row>
    <row r="27" spans="1:10">
      <c r="A27" s="651" t="s">
        <v>77</v>
      </c>
      <c r="B27" s="658" t="s">
        <v>72</v>
      </c>
      <c r="C27" s="601" t="s">
        <v>72</v>
      </c>
      <c r="D27" s="653" t="s">
        <v>72</v>
      </c>
      <c r="E27" s="654" t="s">
        <v>72</v>
      </c>
      <c r="F27" s="655" t="s">
        <v>72</v>
      </c>
      <c r="G27" s="656" t="s">
        <v>72</v>
      </c>
      <c r="H27" s="656" t="s">
        <v>72</v>
      </c>
      <c r="I27" s="656" t="s">
        <v>72</v>
      </c>
      <c r="J27" s="657" t="s">
        <v>72</v>
      </c>
    </row>
    <row r="28" spans="1:10">
      <c r="A28" s="651" t="s">
        <v>71</v>
      </c>
      <c r="B28" s="658">
        <v>8.3493202023259503</v>
      </c>
      <c r="C28" s="601">
        <v>17144.394665967047</v>
      </c>
      <c r="D28" s="653">
        <v>17487.282559286388</v>
      </c>
      <c r="E28" s="654">
        <v>-0.16948876514395184</v>
      </c>
      <c r="F28" s="655">
        <v>284.11929945054948</v>
      </c>
      <c r="G28" s="656">
        <v>-0.54572171973897032</v>
      </c>
      <c r="H28" s="656">
        <v>57.917570498915403</v>
      </c>
      <c r="I28" s="656">
        <v>49.422946367956548</v>
      </c>
      <c r="J28" s="657">
        <v>2.9745836475535228</v>
      </c>
    </row>
    <row r="29" spans="1:10" ht="15" thickBot="1">
      <c r="A29" s="659" t="s">
        <v>78</v>
      </c>
      <c r="B29" s="660">
        <v>10.155071465722724</v>
      </c>
      <c r="C29" s="602">
        <v>19604.385068962787</v>
      </c>
      <c r="D29" s="661">
        <v>19996.472770342043</v>
      </c>
      <c r="E29" s="662">
        <v>-0.35716982818908444</v>
      </c>
      <c r="F29" s="663">
        <v>296.99968454258675</v>
      </c>
      <c r="G29" s="664">
        <v>-0.1238315340673839</v>
      </c>
      <c r="H29" s="664">
        <v>58.897243107769427</v>
      </c>
      <c r="I29" s="664">
        <v>21.520706042090971</v>
      </c>
      <c r="J29" s="665">
        <v>1.4199503745846727</v>
      </c>
    </row>
    <row r="30" spans="1:10">
      <c r="A30" s="674" t="s">
        <v>313</v>
      </c>
    </row>
    <row r="31" spans="1:10">
      <c r="A31" s="467" t="s">
        <v>509</v>
      </c>
    </row>
    <row r="32" spans="1:10" ht="15" thickBot="1">
      <c r="A32" s="675" t="s">
        <v>508</v>
      </c>
      <c r="B32" s="676"/>
    </row>
    <row r="33" spans="1:8" ht="15" thickBot="1">
      <c r="A33" s="677" t="s">
        <v>39</v>
      </c>
      <c r="B33" s="1197" t="s">
        <v>40</v>
      </c>
      <c r="C33" s="1198"/>
      <c r="D33" s="1198"/>
      <c r="E33" s="1198"/>
      <c r="F33" s="1198"/>
      <c r="G33" s="1198"/>
      <c r="H33" s="1199"/>
    </row>
    <row r="34" spans="1:8">
      <c r="A34" s="678" t="s">
        <v>43</v>
      </c>
      <c r="B34" s="1203" t="s">
        <v>44</v>
      </c>
      <c r="C34" s="1204"/>
      <c r="D34" s="1204"/>
      <c r="E34" s="1204"/>
      <c r="F34" s="1204"/>
      <c r="G34" s="1204"/>
      <c r="H34" s="1205"/>
    </row>
    <row r="35" spans="1:8">
      <c r="A35" s="679" t="s">
        <v>45</v>
      </c>
      <c r="B35" s="1200" t="s">
        <v>46</v>
      </c>
      <c r="C35" s="1201"/>
      <c r="D35" s="1201"/>
      <c r="E35" s="1201"/>
      <c r="F35" s="1201"/>
      <c r="G35" s="1201"/>
      <c r="H35" s="1202"/>
    </row>
    <row r="36" spans="1:8" ht="15" thickBot="1">
      <c r="A36" s="680" t="s">
        <v>47</v>
      </c>
      <c r="B36" s="1206" t="s">
        <v>42</v>
      </c>
      <c r="C36" s="1207"/>
      <c r="D36" s="1207"/>
      <c r="E36" s="1207"/>
      <c r="F36" s="1207"/>
      <c r="G36" s="1207"/>
      <c r="H36" s="1208"/>
    </row>
    <row r="37" spans="1:8">
      <c r="A37" s="1196"/>
      <c r="B37" s="119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sqref="A1:XFD1048576"/>
    </sheetView>
  </sheetViews>
  <sheetFormatPr defaultColWidth="9.54296875" defaultRowHeight="14.5"/>
  <cols>
    <col min="1" max="1" width="18.1796875" style="455" customWidth="1"/>
    <col min="2" max="2" width="11" style="455" customWidth="1"/>
    <col min="3" max="3" width="11.26953125" style="455" customWidth="1"/>
    <col min="4" max="4" width="9.54296875" style="455"/>
    <col min="5" max="6" width="9" style="455" customWidth="1"/>
    <col min="7" max="7" width="9.54296875" style="455"/>
    <col min="8" max="8" width="8.81640625" style="455" customWidth="1"/>
    <col min="9" max="9" width="10.453125" style="455" customWidth="1"/>
    <col min="10" max="11" width="9.54296875" style="455"/>
    <col min="12" max="12" width="10.453125" style="455" customWidth="1"/>
    <col min="13" max="256" width="9.54296875" style="455"/>
    <col min="257" max="257" width="18.1796875" style="455" customWidth="1"/>
    <col min="258" max="258" width="11" style="455" customWidth="1"/>
    <col min="259" max="259" width="11.26953125" style="455" customWidth="1"/>
    <col min="260" max="260" width="9.54296875" style="455"/>
    <col min="261" max="262" width="9" style="455" customWidth="1"/>
    <col min="263" max="263" width="9.54296875" style="455"/>
    <col min="264" max="264" width="8.81640625" style="455" customWidth="1"/>
    <col min="265" max="265" width="10.453125" style="455" customWidth="1"/>
    <col min="266" max="267" width="9.54296875" style="455"/>
    <col min="268" max="268" width="10.453125" style="455" customWidth="1"/>
    <col min="269" max="512" width="9.54296875" style="455"/>
    <col min="513" max="513" width="18.1796875" style="455" customWidth="1"/>
    <col min="514" max="514" width="11" style="455" customWidth="1"/>
    <col min="515" max="515" width="11.26953125" style="455" customWidth="1"/>
    <col min="516" max="516" width="9.54296875" style="455"/>
    <col min="517" max="518" width="9" style="455" customWidth="1"/>
    <col min="519" max="519" width="9.54296875" style="455"/>
    <col min="520" max="520" width="8.81640625" style="455" customWidth="1"/>
    <col min="521" max="521" width="10.453125" style="455" customWidth="1"/>
    <col min="522" max="523" width="9.54296875" style="455"/>
    <col min="524" max="524" width="10.453125" style="455" customWidth="1"/>
    <col min="525" max="768" width="9.54296875" style="455"/>
    <col min="769" max="769" width="18.1796875" style="455" customWidth="1"/>
    <col min="770" max="770" width="11" style="455" customWidth="1"/>
    <col min="771" max="771" width="11.26953125" style="455" customWidth="1"/>
    <col min="772" max="772" width="9.54296875" style="455"/>
    <col min="773" max="774" width="9" style="455" customWidth="1"/>
    <col min="775" max="775" width="9.54296875" style="455"/>
    <col min="776" max="776" width="8.81640625" style="455" customWidth="1"/>
    <col min="777" max="777" width="10.453125" style="455" customWidth="1"/>
    <col min="778" max="779" width="9.54296875" style="455"/>
    <col min="780" max="780" width="10.453125" style="455" customWidth="1"/>
    <col min="781" max="1024" width="9.54296875" style="455"/>
    <col min="1025" max="1025" width="18.1796875" style="455" customWidth="1"/>
    <col min="1026" max="1026" width="11" style="455" customWidth="1"/>
    <col min="1027" max="1027" width="11.26953125" style="455" customWidth="1"/>
    <col min="1028" max="1028" width="9.54296875" style="455"/>
    <col min="1029" max="1030" width="9" style="455" customWidth="1"/>
    <col min="1031" max="1031" width="9.54296875" style="455"/>
    <col min="1032" max="1032" width="8.81640625" style="455" customWidth="1"/>
    <col min="1033" max="1033" width="10.453125" style="455" customWidth="1"/>
    <col min="1034" max="1035" width="9.54296875" style="455"/>
    <col min="1036" max="1036" width="10.453125" style="455" customWidth="1"/>
    <col min="1037" max="1280" width="9.54296875" style="455"/>
    <col min="1281" max="1281" width="18.1796875" style="455" customWidth="1"/>
    <col min="1282" max="1282" width="11" style="455" customWidth="1"/>
    <col min="1283" max="1283" width="11.26953125" style="455" customWidth="1"/>
    <col min="1284" max="1284" width="9.54296875" style="455"/>
    <col min="1285" max="1286" width="9" style="455" customWidth="1"/>
    <col min="1287" max="1287" width="9.54296875" style="455"/>
    <col min="1288" max="1288" width="8.81640625" style="455" customWidth="1"/>
    <col min="1289" max="1289" width="10.453125" style="455" customWidth="1"/>
    <col min="1290" max="1291" width="9.54296875" style="455"/>
    <col min="1292" max="1292" width="10.453125" style="455" customWidth="1"/>
    <col min="1293" max="1536" width="9.54296875" style="455"/>
    <col min="1537" max="1537" width="18.1796875" style="455" customWidth="1"/>
    <col min="1538" max="1538" width="11" style="455" customWidth="1"/>
    <col min="1539" max="1539" width="11.26953125" style="455" customWidth="1"/>
    <col min="1540" max="1540" width="9.54296875" style="455"/>
    <col min="1541" max="1542" width="9" style="455" customWidth="1"/>
    <col min="1543" max="1543" width="9.54296875" style="455"/>
    <col min="1544" max="1544" width="8.81640625" style="455" customWidth="1"/>
    <col min="1545" max="1545" width="10.453125" style="455" customWidth="1"/>
    <col min="1546" max="1547" width="9.54296875" style="455"/>
    <col min="1548" max="1548" width="10.453125" style="455" customWidth="1"/>
    <col min="1549" max="1792" width="9.54296875" style="455"/>
    <col min="1793" max="1793" width="18.1796875" style="455" customWidth="1"/>
    <col min="1794" max="1794" width="11" style="455" customWidth="1"/>
    <col min="1795" max="1795" width="11.26953125" style="455" customWidth="1"/>
    <col min="1796" max="1796" width="9.54296875" style="455"/>
    <col min="1797" max="1798" width="9" style="455" customWidth="1"/>
    <col min="1799" max="1799" width="9.54296875" style="455"/>
    <col min="1800" max="1800" width="8.81640625" style="455" customWidth="1"/>
    <col min="1801" max="1801" width="10.453125" style="455" customWidth="1"/>
    <col min="1802" max="1803" width="9.54296875" style="455"/>
    <col min="1804" max="1804" width="10.453125" style="455" customWidth="1"/>
    <col min="1805" max="2048" width="9.54296875" style="455"/>
    <col min="2049" max="2049" width="18.1796875" style="455" customWidth="1"/>
    <col min="2050" max="2050" width="11" style="455" customWidth="1"/>
    <col min="2051" max="2051" width="11.26953125" style="455" customWidth="1"/>
    <col min="2052" max="2052" width="9.54296875" style="455"/>
    <col min="2053" max="2054" width="9" style="455" customWidth="1"/>
    <col min="2055" max="2055" width="9.54296875" style="455"/>
    <col min="2056" max="2056" width="8.81640625" style="455" customWidth="1"/>
    <col min="2057" max="2057" width="10.453125" style="455" customWidth="1"/>
    <col min="2058" max="2059" width="9.54296875" style="455"/>
    <col min="2060" max="2060" width="10.453125" style="455" customWidth="1"/>
    <col min="2061" max="2304" width="9.54296875" style="455"/>
    <col min="2305" max="2305" width="18.1796875" style="455" customWidth="1"/>
    <col min="2306" max="2306" width="11" style="455" customWidth="1"/>
    <col min="2307" max="2307" width="11.26953125" style="455" customWidth="1"/>
    <col min="2308" max="2308" width="9.54296875" style="455"/>
    <col min="2309" max="2310" width="9" style="455" customWidth="1"/>
    <col min="2311" max="2311" width="9.54296875" style="455"/>
    <col min="2312" max="2312" width="8.81640625" style="455" customWidth="1"/>
    <col min="2313" max="2313" width="10.453125" style="455" customWidth="1"/>
    <col min="2314" max="2315" width="9.54296875" style="455"/>
    <col min="2316" max="2316" width="10.453125" style="455" customWidth="1"/>
    <col min="2317" max="2560" width="9.54296875" style="455"/>
    <col min="2561" max="2561" width="18.1796875" style="455" customWidth="1"/>
    <col min="2562" max="2562" width="11" style="455" customWidth="1"/>
    <col min="2563" max="2563" width="11.26953125" style="455" customWidth="1"/>
    <col min="2564" max="2564" width="9.54296875" style="455"/>
    <col min="2565" max="2566" width="9" style="455" customWidth="1"/>
    <col min="2567" max="2567" width="9.54296875" style="455"/>
    <col min="2568" max="2568" width="8.81640625" style="455" customWidth="1"/>
    <col min="2569" max="2569" width="10.453125" style="455" customWidth="1"/>
    <col min="2570" max="2571" width="9.54296875" style="455"/>
    <col min="2572" max="2572" width="10.453125" style="455" customWidth="1"/>
    <col min="2573" max="2816" width="9.54296875" style="455"/>
    <col min="2817" max="2817" width="18.1796875" style="455" customWidth="1"/>
    <col min="2818" max="2818" width="11" style="455" customWidth="1"/>
    <col min="2819" max="2819" width="11.26953125" style="455" customWidth="1"/>
    <col min="2820" max="2820" width="9.54296875" style="455"/>
    <col min="2821" max="2822" width="9" style="455" customWidth="1"/>
    <col min="2823" max="2823" width="9.54296875" style="455"/>
    <col min="2824" max="2824" width="8.81640625" style="455" customWidth="1"/>
    <col min="2825" max="2825" width="10.453125" style="455" customWidth="1"/>
    <col min="2826" max="2827" width="9.54296875" style="455"/>
    <col min="2828" max="2828" width="10.453125" style="455" customWidth="1"/>
    <col min="2829" max="3072" width="9.54296875" style="455"/>
    <col min="3073" max="3073" width="18.1796875" style="455" customWidth="1"/>
    <col min="3074" max="3074" width="11" style="455" customWidth="1"/>
    <col min="3075" max="3075" width="11.26953125" style="455" customWidth="1"/>
    <col min="3076" max="3076" width="9.54296875" style="455"/>
    <col min="3077" max="3078" width="9" style="455" customWidth="1"/>
    <col min="3079" max="3079" width="9.54296875" style="455"/>
    <col min="3080" max="3080" width="8.81640625" style="455" customWidth="1"/>
    <col min="3081" max="3081" width="10.453125" style="455" customWidth="1"/>
    <col min="3082" max="3083" width="9.54296875" style="455"/>
    <col min="3084" max="3084" width="10.453125" style="455" customWidth="1"/>
    <col min="3085" max="3328" width="9.54296875" style="455"/>
    <col min="3329" max="3329" width="18.1796875" style="455" customWidth="1"/>
    <col min="3330" max="3330" width="11" style="455" customWidth="1"/>
    <col min="3331" max="3331" width="11.26953125" style="455" customWidth="1"/>
    <col min="3332" max="3332" width="9.54296875" style="455"/>
    <col min="3333" max="3334" width="9" style="455" customWidth="1"/>
    <col min="3335" max="3335" width="9.54296875" style="455"/>
    <col min="3336" max="3336" width="8.81640625" style="455" customWidth="1"/>
    <col min="3337" max="3337" width="10.453125" style="455" customWidth="1"/>
    <col min="3338" max="3339" width="9.54296875" style="455"/>
    <col min="3340" max="3340" width="10.453125" style="455" customWidth="1"/>
    <col min="3341" max="3584" width="9.54296875" style="455"/>
    <col min="3585" max="3585" width="18.1796875" style="455" customWidth="1"/>
    <col min="3586" max="3586" width="11" style="455" customWidth="1"/>
    <col min="3587" max="3587" width="11.26953125" style="455" customWidth="1"/>
    <col min="3588" max="3588" width="9.54296875" style="455"/>
    <col min="3589" max="3590" width="9" style="455" customWidth="1"/>
    <col min="3591" max="3591" width="9.54296875" style="455"/>
    <col min="3592" max="3592" width="8.81640625" style="455" customWidth="1"/>
    <col min="3593" max="3593" width="10.453125" style="455" customWidth="1"/>
    <col min="3594" max="3595" width="9.54296875" style="455"/>
    <col min="3596" max="3596" width="10.453125" style="455" customWidth="1"/>
    <col min="3597" max="3840" width="9.54296875" style="455"/>
    <col min="3841" max="3841" width="18.1796875" style="455" customWidth="1"/>
    <col min="3842" max="3842" width="11" style="455" customWidth="1"/>
    <col min="3843" max="3843" width="11.26953125" style="455" customWidth="1"/>
    <col min="3844" max="3844" width="9.54296875" style="455"/>
    <col min="3845" max="3846" width="9" style="455" customWidth="1"/>
    <col min="3847" max="3847" width="9.54296875" style="455"/>
    <col min="3848" max="3848" width="8.81640625" style="455" customWidth="1"/>
    <col min="3849" max="3849" width="10.453125" style="455" customWidth="1"/>
    <col min="3850" max="3851" width="9.54296875" style="455"/>
    <col min="3852" max="3852" width="10.453125" style="455" customWidth="1"/>
    <col min="3853" max="4096" width="9.54296875" style="455"/>
    <col min="4097" max="4097" width="18.1796875" style="455" customWidth="1"/>
    <col min="4098" max="4098" width="11" style="455" customWidth="1"/>
    <col min="4099" max="4099" width="11.26953125" style="455" customWidth="1"/>
    <col min="4100" max="4100" width="9.54296875" style="455"/>
    <col min="4101" max="4102" width="9" style="455" customWidth="1"/>
    <col min="4103" max="4103" width="9.54296875" style="455"/>
    <col min="4104" max="4104" width="8.81640625" style="455" customWidth="1"/>
    <col min="4105" max="4105" width="10.453125" style="455" customWidth="1"/>
    <col min="4106" max="4107" width="9.54296875" style="455"/>
    <col min="4108" max="4108" width="10.453125" style="455" customWidth="1"/>
    <col min="4109" max="4352" width="9.54296875" style="455"/>
    <col min="4353" max="4353" width="18.1796875" style="455" customWidth="1"/>
    <col min="4354" max="4354" width="11" style="455" customWidth="1"/>
    <col min="4355" max="4355" width="11.26953125" style="455" customWidth="1"/>
    <col min="4356" max="4356" width="9.54296875" style="455"/>
    <col min="4357" max="4358" width="9" style="455" customWidth="1"/>
    <col min="4359" max="4359" width="9.54296875" style="455"/>
    <col min="4360" max="4360" width="8.81640625" style="455" customWidth="1"/>
    <col min="4361" max="4361" width="10.453125" style="455" customWidth="1"/>
    <col min="4362" max="4363" width="9.54296875" style="455"/>
    <col min="4364" max="4364" width="10.453125" style="455" customWidth="1"/>
    <col min="4365" max="4608" width="9.54296875" style="455"/>
    <col min="4609" max="4609" width="18.1796875" style="455" customWidth="1"/>
    <col min="4610" max="4610" width="11" style="455" customWidth="1"/>
    <col min="4611" max="4611" width="11.26953125" style="455" customWidth="1"/>
    <col min="4612" max="4612" width="9.54296875" style="455"/>
    <col min="4613" max="4614" width="9" style="455" customWidth="1"/>
    <col min="4615" max="4615" width="9.54296875" style="455"/>
    <col min="4616" max="4616" width="8.81640625" style="455" customWidth="1"/>
    <col min="4617" max="4617" width="10.453125" style="455" customWidth="1"/>
    <col min="4618" max="4619" width="9.54296875" style="455"/>
    <col min="4620" max="4620" width="10.453125" style="455" customWidth="1"/>
    <col min="4621" max="4864" width="9.54296875" style="455"/>
    <col min="4865" max="4865" width="18.1796875" style="455" customWidth="1"/>
    <col min="4866" max="4866" width="11" style="455" customWidth="1"/>
    <col min="4867" max="4867" width="11.26953125" style="455" customWidth="1"/>
    <col min="4868" max="4868" width="9.54296875" style="455"/>
    <col min="4869" max="4870" width="9" style="455" customWidth="1"/>
    <col min="4871" max="4871" width="9.54296875" style="455"/>
    <col min="4872" max="4872" width="8.81640625" style="455" customWidth="1"/>
    <col min="4873" max="4873" width="10.453125" style="455" customWidth="1"/>
    <col min="4874" max="4875" width="9.54296875" style="455"/>
    <col min="4876" max="4876" width="10.453125" style="455" customWidth="1"/>
    <col min="4877" max="5120" width="9.54296875" style="455"/>
    <col min="5121" max="5121" width="18.1796875" style="455" customWidth="1"/>
    <col min="5122" max="5122" width="11" style="455" customWidth="1"/>
    <col min="5123" max="5123" width="11.26953125" style="455" customWidth="1"/>
    <col min="5124" max="5124" width="9.54296875" style="455"/>
    <col min="5125" max="5126" width="9" style="455" customWidth="1"/>
    <col min="5127" max="5127" width="9.54296875" style="455"/>
    <col min="5128" max="5128" width="8.81640625" style="455" customWidth="1"/>
    <col min="5129" max="5129" width="10.453125" style="455" customWidth="1"/>
    <col min="5130" max="5131" width="9.54296875" style="455"/>
    <col min="5132" max="5132" width="10.453125" style="455" customWidth="1"/>
    <col min="5133" max="5376" width="9.54296875" style="455"/>
    <col min="5377" max="5377" width="18.1796875" style="455" customWidth="1"/>
    <col min="5378" max="5378" width="11" style="455" customWidth="1"/>
    <col min="5379" max="5379" width="11.26953125" style="455" customWidth="1"/>
    <col min="5380" max="5380" width="9.54296875" style="455"/>
    <col min="5381" max="5382" width="9" style="455" customWidth="1"/>
    <col min="5383" max="5383" width="9.54296875" style="455"/>
    <col min="5384" max="5384" width="8.81640625" style="455" customWidth="1"/>
    <col min="5385" max="5385" width="10.453125" style="455" customWidth="1"/>
    <col min="5386" max="5387" width="9.54296875" style="455"/>
    <col min="5388" max="5388" width="10.453125" style="455" customWidth="1"/>
    <col min="5389" max="5632" width="9.54296875" style="455"/>
    <col min="5633" max="5633" width="18.1796875" style="455" customWidth="1"/>
    <col min="5634" max="5634" width="11" style="455" customWidth="1"/>
    <col min="5635" max="5635" width="11.26953125" style="455" customWidth="1"/>
    <col min="5636" max="5636" width="9.54296875" style="455"/>
    <col min="5637" max="5638" width="9" style="455" customWidth="1"/>
    <col min="5639" max="5639" width="9.54296875" style="455"/>
    <col min="5640" max="5640" width="8.81640625" style="455" customWidth="1"/>
    <col min="5641" max="5641" width="10.453125" style="455" customWidth="1"/>
    <col min="5642" max="5643" width="9.54296875" style="455"/>
    <col min="5644" max="5644" width="10.453125" style="455" customWidth="1"/>
    <col min="5645" max="5888" width="9.54296875" style="455"/>
    <col min="5889" max="5889" width="18.1796875" style="455" customWidth="1"/>
    <col min="5890" max="5890" width="11" style="455" customWidth="1"/>
    <col min="5891" max="5891" width="11.26953125" style="455" customWidth="1"/>
    <col min="5892" max="5892" width="9.54296875" style="455"/>
    <col min="5893" max="5894" width="9" style="455" customWidth="1"/>
    <col min="5895" max="5895" width="9.54296875" style="455"/>
    <col min="5896" max="5896" width="8.81640625" style="455" customWidth="1"/>
    <col min="5897" max="5897" width="10.453125" style="455" customWidth="1"/>
    <col min="5898" max="5899" width="9.54296875" style="455"/>
    <col min="5900" max="5900" width="10.453125" style="455" customWidth="1"/>
    <col min="5901" max="6144" width="9.54296875" style="455"/>
    <col min="6145" max="6145" width="18.1796875" style="455" customWidth="1"/>
    <col min="6146" max="6146" width="11" style="455" customWidth="1"/>
    <col min="6147" max="6147" width="11.26953125" style="455" customWidth="1"/>
    <col min="6148" max="6148" width="9.54296875" style="455"/>
    <col min="6149" max="6150" width="9" style="455" customWidth="1"/>
    <col min="6151" max="6151" width="9.54296875" style="455"/>
    <col min="6152" max="6152" width="8.81640625" style="455" customWidth="1"/>
    <col min="6153" max="6153" width="10.453125" style="455" customWidth="1"/>
    <col min="6154" max="6155" width="9.54296875" style="455"/>
    <col min="6156" max="6156" width="10.453125" style="455" customWidth="1"/>
    <col min="6157" max="6400" width="9.54296875" style="455"/>
    <col min="6401" max="6401" width="18.1796875" style="455" customWidth="1"/>
    <col min="6402" max="6402" width="11" style="455" customWidth="1"/>
    <col min="6403" max="6403" width="11.26953125" style="455" customWidth="1"/>
    <col min="6404" max="6404" width="9.54296875" style="455"/>
    <col min="6405" max="6406" width="9" style="455" customWidth="1"/>
    <col min="6407" max="6407" width="9.54296875" style="455"/>
    <col min="6408" max="6408" width="8.81640625" style="455" customWidth="1"/>
    <col min="6409" max="6409" width="10.453125" style="455" customWidth="1"/>
    <col min="6410" max="6411" width="9.54296875" style="455"/>
    <col min="6412" max="6412" width="10.453125" style="455" customWidth="1"/>
    <col min="6413" max="6656" width="9.54296875" style="455"/>
    <col min="6657" max="6657" width="18.1796875" style="455" customWidth="1"/>
    <col min="6658" max="6658" width="11" style="455" customWidth="1"/>
    <col min="6659" max="6659" width="11.26953125" style="455" customWidth="1"/>
    <col min="6660" max="6660" width="9.54296875" style="455"/>
    <col min="6661" max="6662" width="9" style="455" customWidth="1"/>
    <col min="6663" max="6663" width="9.54296875" style="455"/>
    <col min="6664" max="6664" width="8.81640625" style="455" customWidth="1"/>
    <col min="6665" max="6665" width="10.453125" style="455" customWidth="1"/>
    <col min="6666" max="6667" width="9.54296875" style="455"/>
    <col min="6668" max="6668" width="10.453125" style="455" customWidth="1"/>
    <col min="6669" max="6912" width="9.54296875" style="455"/>
    <col min="6913" max="6913" width="18.1796875" style="455" customWidth="1"/>
    <col min="6914" max="6914" width="11" style="455" customWidth="1"/>
    <col min="6915" max="6915" width="11.26953125" style="455" customWidth="1"/>
    <col min="6916" max="6916" width="9.54296875" style="455"/>
    <col min="6917" max="6918" width="9" style="455" customWidth="1"/>
    <col min="6919" max="6919" width="9.54296875" style="455"/>
    <col min="6920" max="6920" width="8.81640625" style="455" customWidth="1"/>
    <col min="6921" max="6921" width="10.453125" style="455" customWidth="1"/>
    <col min="6922" max="6923" width="9.54296875" style="455"/>
    <col min="6924" max="6924" width="10.453125" style="455" customWidth="1"/>
    <col min="6925" max="7168" width="9.54296875" style="455"/>
    <col min="7169" max="7169" width="18.1796875" style="455" customWidth="1"/>
    <col min="7170" max="7170" width="11" style="455" customWidth="1"/>
    <col min="7171" max="7171" width="11.26953125" style="455" customWidth="1"/>
    <col min="7172" max="7172" width="9.54296875" style="455"/>
    <col min="7173" max="7174" width="9" style="455" customWidth="1"/>
    <col min="7175" max="7175" width="9.54296875" style="455"/>
    <col min="7176" max="7176" width="8.81640625" style="455" customWidth="1"/>
    <col min="7177" max="7177" width="10.453125" style="455" customWidth="1"/>
    <col min="7178" max="7179" width="9.54296875" style="455"/>
    <col min="7180" max="7180" width="10.453125" style="455" customWidth="1"/>
    <col min="7181" max="7424" width="9.54296875" style="455"/>
    <col min="7425" max="7425" width="18.1796875" style="455" customWidth="1"/>
    <col min="7426" max="7426" width="11" style="455" customWidth="1"/>
    <col min="7427" max="7427" width="11.26953125" style="455" customWidth="1"/>
    <col min="7428" max="7428" width="9.54296875" style="455"/>
    <col min="7429" max="7430" width="9" style="455" customWidth="1"/>
    <col min="7431" max="7431" width="9.54296875" style="455"/>
    <col min="7432" max="7432" width="8.81640625" style="455" customWidth="1"/>
    <col min="7433" max="7433" width="10.453125" style="455" customWidth="1"/>
    <col min="7434" max="7435" width="9.54296875" style="455"/>
    <col min="7436" max="7436" width="10.453125" style="455" customWidth="1"/>
    <col min="7437" max="7680" width="9.54296875" style="455"/>
    <col min="7681" max="7681" width="18.1796875" style="455" customWidth="1"/>
    <col min="7682" max="7682" width="11" style="455" customWidth="1"/>
    <col min="7683" max="7683" width="11.26953125" style="455" customWidth="1"/>
    <col min="7684" max="7684" width="9.54296875" style="455"/>
    <col min="7685" max="7686" width="9" style="455" customWidth="1"/>
    <col min="7687" max="7687" width="9.54296875" style="455"/>
    <col min="7688" max="7688" width="8.81640625" style="455" customWidth="1"/>
    <col min="7689" max="7689" width="10.453125" style="455" customWidth="1"/>
    <col min="7690" max="7691" width="9.54296875" style="455"/>
    <col min="7692" max="7692" width="10.453125" style="455" customWidth="1"/>
    <col min="7693" max="7936" width="9.54296875" style="455"/>
    <col min="7937" max="7937" width="18.1796875" style="455" customWidth="1"/>
    <col min="7938" max="7938" width="11" style="455" customWidth="1"/>
    <col min="7939" max="7939" width="11.26953125" style="455" customWidth="1"/>
    <col min="7940" max="7940" width="9.54296875" style="455"/>
    <col min="7941" max="7942" width="9" style="455" customWidth="1"/>
    <col min="7943" max="7943" width="9.54296875" style="455"/>
    <col min="7944" max="7944" width="8.81640625" style="455" customWidth="1"/>
    <col min="7945" max="7945" width="10.453125" style="455" customWidth="1"/>
    <col min="7946" max="7947" width="9.54296875" style="455"/>
    <col min="7948" max="7948" width="10.453125" style="455" customWidth="1"/>
    <col min="7949" max="8192" width="9.54296875" style="455"/>
    <col min="8193" max="8193" width="18.1796875" style="455" customWidth="1"/>
    <col min="8194" max="8194" width="11" style="455" customWidth="1"/>
    <col min="8195" max="8195" width="11.26953125" style="455" customWidth="1"/>
    <col min="8196" max="8196" width="9.54296875" style="455"/>
    <col min="8197" max="8198" width="9" style="455" customWidth="1"/>
    <col min="8199" max="8199" width="9.54296875" style="455"/>
    <col min="8200" max="8200" width="8.81640625" style="455" customWidth="1"/>
    <col min="8201" max="8201" width="10.453125" style="455" customWidth="1"/>
    <col min="8202" max="8203" width="9.54296875" style="455"/>
    <col min="8204" max="8204" width="10.453125" style="455" customWidth="1"/>
    <col min="8205" max="8448" width="9.54296875" style="455"/>
    <col min="8449" max="8449" width="18.1796875" style="455" customWidth="1"/>
    <col min="8450" max="8450" width="11" style="455" customWidth="1"/>
    <col min="8451" max="8451" width="11.26953125" style="455" customWidth="1"/>
    <col min="8452" max="8452" width="9.54296875" style="455"/>
    <col min="8453" max="8454" width="9" style="455" customWidth="1"/>
    <col min="8455" max="8455" width="9.54296875" style="455"/>
    <col min="8456" max="8456" width="8.81640625" style="455" customWidth="1"/>
    <col min="8457" max="8457" width="10.453125" style="455" customWidth="1"/>
    <col min="8458" max="8459" width="9.54296875" style="455"/>
    <col min="8460" max="8460" width="10.453125" style="455" customWidth="1"/>
    <col min="8461" max="8704" width="9.54296875" style="455"/>
    <col min="8705" max="8705" width="18.1796875" style="455" customWidth="1"/>
    <col min="8706" max="8706" width="11" style="455" customWidth="1"/>
    <col min="8707" max="8707" width="11.26953125" style="455" customWidth="1"/>
    <col min="8708" max="8708" width="9.54296875" style="455"/>
    <col min="8709" max="8710" width="9" style="455" customWidth="1"/>
    <col min="8711" max="8711" width="9.54296875" style="455"/>
    <col min="8712" max="8712" width="8.81640625" style="455" customWidth="1"/>
    <col min="8713" max="8713" width="10.453125" style="455" customWidth="1"/>
    <col min="8714" max="8715" width="9.54296875" style="455"/>
    <col min="8716" max="8716" width="10.453125" style="455" customWidth="1"/>
    <col min="8717" max="8960" width="9.54296875" style="455"/>
    <col min="8961" max="8961" width="18.1796875" style="455" customWidth="1"/>
    <col min="8962" max="8962" width="11" style="455" customWidth="1"/>
    <col min="8963" max="8963" width="11.26953125" style="455" customWidth="1"/>
    <col min="8964" max="8964" width="9.54296875" style="455"/>
    <col min="8965" max="8966" width="9" style="455" customWidth="1"/>
    <col min="8967" max="8967" width="9.54296875" style="455"/>
    <col min="8968" max="8968" width="8.81640625" style="455" customWidth="1"/>
    <col min="8969" max="8969" width="10.453125" style="455" customWidth="1"/>
    <col min="8970" max="8971" width="9.54296875" style="455"/>
    <col min="8972" max="8972" width="10.453125" style="455" customWidth="1"/>
    <col min="8973" max="9216" width="9.54296875" style="455"/>
    <col min="9217" max="9217" width="18.1796875" style="455" customWidth="1"/>
    <col min="9218" max="9218" width="11" style="455" customWidth="1"/>
    <col min="9219" max="9219" width="11.26953125" style="455" customWidth="1"/>
    <col min="9220" max="9220" width="9.54296875" style="455"/>
    <col min="9221" max="9222" width="9" style="455" customWidth="1"/>
    <col min="9223" max="9223" width="9.54296875" style="455"/>
    <col min="9224" max="9224" width="8.81640625" style="455" customWidth="1"/>
    <col min="9225" max="9225" width="10.453125" style="455" customWidth="1"/>
    <col min="9226" max="9227" width="9.54296875" style="455"/>
    <col min="9228" max="9228" width="10.453125" style="455" customWidth="1"/>
    <col min="9229" max="9472" width="9.54296875" style="455"/>
    <col min="9473" max="9473" width="18.1796875" style="455" customWidth="1"/>
    <col min="9474" max="9474" width="11" style="455" customWidth="1"/>
    <col min="9475" max="9475" width="11.26953125" style="455" customWidth="1"/>
    <col min="9476" max="9476" width="9.54296875" style="455"/>
    <col min="9477" max="9478" width="9" style="455" customWidth="1"/>
    <col min="9479" max="9479" width="9.54296875" style="455"/>
    <col min="9480" max="9480" width="8.81640625" style="455" customWidth="1"/>
    <col min="9481" max="9481" width="10.453125" style="455" customWidth="1"/>
    <col min="9482" max="9483" width="9.54296875" style="455"/>
    <col min="9484" max="9484" width="10.453125" style="455" customWidth="1"/>
    <col min="9485" max="9728" width="9.54296875" style="455"/>
    <col min="9729" max="9729" width="18.1796875" style="455" customWidth="1"/>
    <col min="9730" max="9730" width="11" style="455" customWidth="1"/>
    <col min="9731" max="9731" width="11.26953125" style="455" customWidth="1"/>
    <col min="9732" max="9732" width="9.54296875" style="455"/>
    <col min="9733" max="9734" width="9" style="455" customWidth="1"/>
    <col min="9735" max="9735" width="9.54296875" style="455"/>
    <col min="9736" max="9736" width="8.81640625" style="455" customWidth="1"/>
    <col min="9737" max="9737" width="10.453125" style="455" customWidth="1"/>
    <col min="9738" max="9739" width="9.54296875" style="455"/>
    <col min="9740" max="9740" width="10.453125" style="455" customWidth="1"/>
    <col min="9741" max="9984" width="9.54296875" style="455"/>
    <col min="9985" max="9985" width="18.1796875" style="455" customWidth="1"/>
    <col min="9986" max="9986" width="11" style="455" customWidth="1"/>
    <col min="9987" max="9987" width="11.26953125" style="455" customWidth="1"/>
    <col min="9988" max="9988" width="9.54296875" style="455"/>
    <col min="9989" max="9990" width="9" style="455" customWidth="1"/>
    <col min="9991" max="9991" width="9.54296875" style="455"/>
    <col min="9992" max="9992" width="8.81640625" style="455" customWidth="1"/>
    <col min="9993" max="9993" width="10.453125" style="455" customWidth="1"/>
    <col min="9994" max="9995" width="9.54296875" style="455"/>
    <col min="9996" max="9996" width="10.453125" style="455" customWidth="1"/>
    <col min="9997" max="10240" width="9.54296875" style="455"/>
    <col min="10241" max="10241" width="18.1796875" style="455" customWidth="1"/>
    <col min="10242" max="10242" width="11" style="455" customWidth="1"/>
    <col min="10243" max="10243" width="11.26953125" style="455" customWidth="1"/>
    <col min="10244" max="10244" width="9.54296875" style="455"/>
    <col min="10245" max="10246" width="9" style="455" customWidth="1"/>
    <col min="10247" max="10247" width="9.54296875" style="455"/>
    <col min="10248" max="10248" width="8.81640625" style="455" customWidth="1"/>
    <col min="10249"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1" style="455" customWidth="1"/>
    <col min="10499" max="10499" width="11.26953125" style="455" customWidth="1"/>
    <col min="10500" max="10500" width="9.54296875" style="455"/>
    <col min="10501" max="10502" width="9" style="455" customWidth="1"/>
    <col min="10503" max="10503" width="9.54296875" style="455"/>
    <col min="10504" max="10504" width="8.81640625" style="455" customWidth="1"/>
    <col min="10505"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1" style="455" customWidth="1"/>
    <col min="10755" max="10755" width="11.26953125" style="455" customWidth="1"/>
    <col min="10756" max="10756" width="9.54296875" style="455"/>
    <col min="10757" max="10758" width="9" style="455" customWidth="1"/>
    <col min="10759" max="10759" width="9.54296875" style="455"/>
    <col min="10760" max="10760" width="8.81640625" style="455" customWidth="1"/>
    <col min="10761"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1" style="455" customWidth="1"/>
    <col min="11011" max="11011" width="11.26953125" style="455" customWidth="1"/>
    <col min="11012" max="11012" width="9.54296875" style="455"/>
    <col min="11013" max="11014" width="9" style="455" customWidth="1"/>
    <col min="11015" max="11015" width="9.54296875" style="455"/>
    <col min="11016" max="11016" width="8.81640625" style="455" customWidth="1"/>
    <col min="11017"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1" style="455" customWidth="1"/>
    <col min="11267" max="11267" width="11.26953125" style="455" customWidth="1"/>
    <col min="11268" max="11268" width="9.54296875" style="455"/>
    <col min="11269" max="11270" width="9" style="455" customWidth="1"/>
    <col min="11271" max="11271" width="9.54296875" style="455"/>
    <col min="11272" max="11272" width="8.81640625" style="455" customWidth="1"/>
    <col min="11273"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1" style="455" customWidth="1"/>
    <col min="11523" max="11523" width="11.26953125" style="455" customWidth="1"/>
    <col min="11524" max="11524" width="9.54296875" style="455"/>
    <col min="11525" max="11526" width="9" style="455" customWidth="1"/>
    <col min="11527" max="11527" width="9.54296875" style="455"/>
    <col min="11528" max="11528" width="8.81640625" style="455" customWidth="1"/>
    <col min="11529"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1" style="455" customWidth="1"/>
    <col min="11779" max="11779" width="11.26953125" style="455" customWidth="1"/>
    <col min="11780" max="11780" width="9.54296875" style="455"/>
    <col min="11781" max="11782" width="9" style="455" customWidth="1"/>
    <col min="11783" max="11783" width="9.54296875" style="455"/>
    <col min="11784" max="11784" width="8.81640625" style="455" customWidth="1"/>
    <col min="11785"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1" style="455" customWidth="1"/>
    <col min="12035" max="12035" width="11.26953125" style="455" customWidth="1"/>
    <col min="12036" max="12036" width="9.54296875" style="455"/>
    <col min="12037" max="12038" width="9" style="455" customWidth="1"/>
    <col min="12039" max="12039" width="9.54296875" style="455"/>
    <col min="12040" max="12040" width="8.81640625" style="455" customWidth="1"/>
    <col min="12041"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1" style="455" customWidth="1"/>
    <col min="12291" max="12291" width="11.26953125" style="455" customWidth="1"/>
    <col min="12292" max="12292" width="9.54296875" style="455"/>
    <col min="12293" max="12294" width="9" style="455" customWidth="1"/>
    <col min="12295" max="12295" width="9.54296875" style="455"/>
    <col min="12296" max="12296" width="8.81640625" style="455" customWidth="1"/>
    <col min="12297"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1" style="455" customWidth="1"/>
    <col min="12547" max="12547" width="11.26953125" style="455" customWidth="1"/>
    <col min="12548" max="12548" width="9.54296875" style="455"/>
    <col min="12549" max="12550" width="9" style="455" customWidth="1"/>
    <col min="12551" max="12551" width="9.54296875" style="455"/>
    <col min="12552" max="12552" width="8.81640625" style="455" customWidth="1"/>
    <col min="12553"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1" style="455" customWidth="1"/>
    <col min="12803" max="12803" width="11.26953125" style="455" customWidth="1"/>
    <col min="12804" max="12804" width="9.54296875" style="455"/>
    <col min="12805" max="12806" width="9" style="455" customWidth="1"/>
    <col min="12807" max="12807" width="9.54296875" style="455"/>
    <col min="12808" max="12808" width="8.81640625" style="455" customWidth="1"/>
    <col min="12809"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1" style="455" customWidth="1"/>
    <col min="13059" max="13059" width="11.26953125" style="455" customWidth="1"/>
    <col min="13060" max="13060" width="9.54296875" style="455"/>
    <col min="13061" max="13062" width="9" style="455" customWidth="1"/>
    <col min="13063" max="13063" width="9.54296875" style="455"/>
    <col min="13064" max="13064" width="8.81640625" style="455" customWidth="1"/>
    <col min="13065"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1" style="455" customWidth="1"/>
    <col min="13315" max="13315" width="11.26953125" style="455" customWidth="1"/>
    <col min="13316" max="13316" width="9.54296875" style="455"/>
    <col min="13317" max="13318" width="9" style="455" customWidth="1"/>
    <col min="13319" max="13319" width="9.54296875" style="455"/>
    <col min="13320" max="13320" width="8.81640625" style="455" customWidth="1"/>
    <col min="13321"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1" style="455" customWidth="1"/>
    <col min="13571" max="13571" width="11.26953125" style="455" customWidth="1"/>
    <col min="13572" max="13572" width="9.54296875" style="455"/>
    <col min="13573" max="13574" width="9" style="455" customWidth="1"/>
    <col min="13575" max="13575" width="9.54296875" style="455"/>
    <col min="13576" max="13576" width="8.81640625" style="455" customWidth="1"/>
    <col min="13577"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1" style="455" customWidth="1"/>
    <col min="13827" max="13827" width="11.26953125" style="455" customWidth="1"/>
    <col min="13828" max="13828" width="9.54296875" style="455"/>
    <col min="13829" max="13830" width="9" style="455" customWidth="1"/>
    <col min="13831" max="13831" width="9.54296875" style="455"/>
    <col min="13832" max="13832" width="8.81640625" style="455" customWidth="1"/>
    <col min="13833"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1" style="455" customWidth="1"/>
    <col min="14083" max="14083" width="11.26953125" style="455" customWidth="1"/>
    <col min="14084" max="14084" width="9.54296875" style="455"/>
    <col min="14085" max="14086" width="9" style="455" customWidth="1"/>
    <col min="14087" max="14087" width="9.54296875" style="455"/>
    <col min="14088" max="14088" width="8.81640625" style="455" customWidth="1"/>
    <col min="14089"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1" style="455" customWidth="1"/>
    <col min="14339" max="14339" width="11.26953125" style="455" customWidth="1"/>
    <col min="14340" max="14340" width="9.54296875" style="455"/>
    <col min="14341" max="14342" width="9" style="455" customWidth="1"/>
    <col min="14343" max="14343" width="9.54296875" style="455"/>
    <col min="14344" max="14344" width="8.81640625" style="455" customWidth="1"/>
    <col min="14345"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1" style="455" customWidth="1"/>
    <col min="14595" max="14595" width="11.26953125" style="455" customWidth="1"/>
    <col min="14596" max="14596" width="9.54296875" style="455"/>
    <col min="14597" max="14598" width="9" style="455" customWidth="1"/>
    <col min="14599" max="14599" width="9.54296875" style="455"/>
    <col min="14600" max="14600" width="8.81640625" style="455" customWidth="1"/>
    <col min="14601"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1" style="455" customWidth="1"/>
    <col min="14851" max="14851" width="11.26953125" style="455" customWidth="1"/>
    <col min="14852" max="14852" width="9.54296875" style="455"/>
    <col min="14853" max="14854" width="9" style="455" customWidth="1"/>
    <col min="14855" max="14855" width="9.54296875" style="455"/>
    <col min="14856" max="14856" width="8.81640625" style="455" customWidth="1"/>
    <col min="14857"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1" style="455" customWidth="1"/>
    <col min="15107" max="15107" width="11.26953125" style="455" customWidth="1"/>
    <col min="15108" max="15108" width="9.54296875" style="455"/>
    <col min="15109" max="15110" width="9" style="455" customWidth="1"/>
    <col min="15111" max="15111" width="9.54296875" style="455"/>
    <col min="15112" max="15112" width="8.81640625" style="455" customWidth="1"/>
    <col min="15113"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1" style="455" customWidth="1"/>
    <col min="15363" max="15363" width="11.26953125" style="455" customWidth="1"/>
    <col min="15364" max="15364" width="9.54296875" style="455"/>
    <col min="15365" max="15366" width="9" style="455" customWidth="1"/>
    <col min="15367" max="15367" width="9.54296875" style="455"/>
    <col min="15368" max="15368" width="8.81640625" style="455" customWidth="1"/>
    <col min="15369"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1" style="455" customWidth="1"/>
    <col min="15619" max="15619" width="11.26953125" style="455" customWidth="1"/>
    <col min="15620" max="15620" width="9.54296875" style="455"/>
    <col min="15621" max="15622" width="9" style="455" customWidth="1"/>
    <col min="15623" max="15623" width="9.54296875" style="455"/>
    <col min="15624" max="15624" width="8.81640625" style="455" customWidth="1"/>
    <col min="15625"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1" style="455" customWidth="1"/>
    <col min="15875" max="15875" width="11.26953125" style="455" customWidth="1"/>
    <col min="15876" max="15876" width="9.54296875" style="455"/>
    <col min="15877" max="15878" width="9" style="455" customWidth="1"/>
    <col min="15879" max="15879" width="9.54296875" style="455"/>
    <col min="15880" max="15880" width="8.81640625" style="455" customWidth="1"/>
    <col min="15881"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1" style="455" customWidth="1"/>
    <col min="16131" max="16131" width="11.26953125" style="455" customWidth="1"/>
    <col min="16132" max="16132" width="9.54296875" style="455"/>
    <col min="16133" max="16134" width="9" style="455" customWidth="1"/>
    <col min="16135" max="16135" width="9.54296875" style="455"/>
    <col min="16136" max="16136" width="8.81640625" style="455" customWidth="1"/>
    <col min="16137" max="16137" width="10.453125" style="455" customWidth="1"/>
    <col min="16138" max="16139" width="9.54296875" style="455"/>
    <col min="16140" max="16140" width="10.453125" style="455" customWidth="1"/>
    <col min="16141" max="16384" width="9.54296875" style="455"/>
  </cols>
  <sheetData>
    <row r="1" spans="1:12" ht="19">
      <c r="A1" s="1054" t="s">
        <v>484</v>
      </c>
      <c r="B1" s="1054"/>
      <c r="C1" s="995"/>
      <c r="D1" s="995"/>
      <c r="E1" s="1055" t="s">
        <v>537</v>
      </c>
      <c r="F1"/>
      <c r="G1" s="1056"/>
      <c r="H1" s="995"/>
      <c r="I1" s="995"/>
      <c r="J1" s="995"/>
      <c r="K1" s="995"/>
      <c r="L1"/>
    </row>
    <row r="2" spans="1:12" ht="15" customHeight="1" thickBot="1">
      <c r="A2" s="1057" t="s">
        <v>235</v>
      </c>
      <c r="B2" s="1057"/>
      <c r="C2" s="995"/>
      <c r="D2" s="995"/>
      <c r="E2" s="995"/>
      <c r="F2" s="1056"/>
      <c r="G2" s="995"/>
      <c r="H2" s="995"/>
      <c r="I2" s="995"/>
      <c r="J2" s="995"/>
      <c r="K2" s="995"/>
      <c r="L2"/>
    </row>
    <row r="3" spans="1:12" ht="21" thickBot="1">
      <c r="A3" s="1058" t="s">
        <v>4</v>
      </c>
      <c r="B3" s="1059"/>
      <c r="C3" s="1059"/>
      <c r="D3" s="1059"/>
      <c r="E3" s="1059"/>
      <c r="F3" s="1059"/>
      <c r="G3" s="1059"/>
      <c r="H3" s="1059"/>
      <c r="I3" s="1059"/>
      <c r="J3" s="1059"/>
      <c r="K3" s="1059"/>
      <c r="L3" s="1060"/>
    </row>
    <row r="4" spans="1:12">
      <c r="A4" s="1061"/>
      <c r="B4" s="1062"/>
      <c r="C4" s="1063" t="s">
        <v>5</v>
      </c>
      <c r="D4" s="1063"/>
      <c r="E4" s="1063"/>
      <c r="F4" s="1063"/>
      <c r="G4" s="1064"/>
      <c r="H4" s="1212" t="s">
        <v>6</v>
      </c>
      <c r="I4" s="1213"/>
      <c r="J4" s="1065" t="s">
        <v>7</v>
      </c>
      <c r="K4" s="1066" t="s">
        <v>8</v>
      </c>
      <c r="L4" s="1067"/>
    </row>
    <row r="5" spans="1:12" ht="15">
      <c r="A5" s="1068" t="s">
        <v>9</v>
      </c>
      <c r="B5" s="1069" t="s">
        <v>10</v>
      </c>
      <c r="C5" s="1070" t="s">
        <v>36</v>
      </c>
      <c r="D5" s="1070"/>
      <c r="E5" s="1071" t="s">
        <v>37</v>
      </c>
      <c r="F5" s="1072"/>
      <c r="G5" s="1073"/>
      <c r="H5" s="1214" t="s">
        <v>11</v>
      </c>
      <c r="I5" s="1215"/>
      <c r="J5" s="1074" t="s">
        <v>12</v>
      </c>
      <c r="K5" s="1075" t="s">
        <v>13</v>
      </c>
      <c r="L5" s="1076"/>
    </row>
    <row r="6" spans="1:12" ht="26.5" thickBot="1">
      <c r="A6" s="1077" t="s">
        <v>14</v>
      </c>
      <c r="B6" s="1078" t="s">
        <v>15</v>
      </c>
      <c r="C6" s="1079" t="s">
        <v>536</v>
      </c>
      <c r="D6" s="1080" t="s">
        <v>528</v>
      </c>
      <c r="E6" s="1081" t="s">
        <v>536</v>
      </c>
      <c r="F6" s="1082" t="s">
        <v>528</v>
      </c>
      <c r="G6" s="1083" t="s">
        <v>16</v>
      </c>
      <c r="H6" s="1084" t="s">
        <v>536</v>
      </c>
      <c r="I6" s="1085" t="s">
        <v>16</v>
      </c>
      <c r="J6" s="1086" t="s">
        <v>16</v>
      </c>
      <c r="K6" s="1079" t="s">
        <v>536</v>
      </c>
      <c r="L6" s="1087" t="s">
        <v>17</v>
      </c>
    </row>
    <row r="7" spans="1:12" ht="15" thickBot="1">
      <c r="A7" s="1088" t="s">
        <v>18</v>
      </c>
      <c r="B7" s="1089" t="s">
        <v>19</v>
      </c>
      <c r="C7" s="1090">
        <v>19130.805545065265</v>
      </c>
      <c r="D7" s="1090">
        <v>19169.925799856745</v>
      </c>
      <c r="E7" s="1091">
        <v>19513.421655966569</v>
      </c>
      <c r="F7" s="1092">
        <v>19553.324315853879</v>
      </c>
      <c r="G7" s="1093">
        <v>-0.20407097659069945</v>
      </c>
      <c r="H7" s="1094">
        <v>318.50598623166718</v>
      </c>
      <c r="I7" s="1094">
        <v>0.38993552116235364</v>
      </c>
      <c r="J7" s="1095">
        <v>47.626562302739558</v>
      </c>
      <c r="K7" s="1094">
        <v>100</v>
      </c>
      <c r="L7" s="1096" t="s">
        <v>19</v>
      </c>
    </row>
    <row r="8" spans="1:12" ht="15" thickBot="1">
      <c r="A8" s="1097"/>
      <c r="B8" s="1098"/>
      <c r="C8" s="1099"/>
      <c r="D8" s="1099"/>
      <c r="E8" s="1099"/>
      <c r="F8" s="1099"/>
      <c r="G8" s="1100"/>
      <c r="H8" s="1095"/>
      <c r="I8" s="1095"/>
      <c r="J8" s="1095"/>
      <c r="K8" s="1095"/>
      <c r="L8" s="1101"/>
    </row>
    <row r="9" spans="1:12">
      <c r="A9" s="1102" t="s">
        <v>79</v>
      </c>
      <c r="B9" s="1103" t="s">
        <v>19</v>
      </c>
      <c r="C9" s="1104">
        <v>18461.639291277257</v>
      </c>
      <c r="D9" s="1104">
        <v>18417.041084065811</v>
      </c>
      <c r="E9" s="1105">
        <v>18830.872077102802</v>
      </c>
      <c r="F9" s="1105">
        <v>18785.381905747126</v>
      </c>
      <c r="G9" s="1106">
        <v>0.24215728795888078</v>
      </c>
      <c r="H9" s="1107">
        <v>237.77222222222221</v>
      </c>
      <c r="I9" s="1107">
        <v>3.8569213596225711</v>
      </c>
      <c r="J9" s="1107">
        <v>89.473684210526315</v>
      </c>
      <c r="K9" s="1107">
        <v>0.15393167144139908</v>
      </c>
      <c r="L9" s="1108">
        <v>3.3997319718131816E-2</v>
      </c>
    </row>
    <row r="10" spans="1:12">
      <c r="A10" s="1109" t="s">
        <v>80</v>
      </c>
      <c r="B10" s="1110" t="s">
        <v>19</v>
      </c>
      <c r="C10" s="1111">
        <v>20377.235158676434</v>
      </c>
      <c r="D10" s="1111">
        <v>20323.615834059427</v>
      </c>
      <c r="E10" s="1112">
        <v>20784.779861849962</v>
      </c>
      <c r="F10" s="1112">
        <v>20730.088150740616</v>
      </c>
      <c r="G10" s="1113">
        <v>0.26382768231206133</v>
      </c>
      <c r="H10" s="1114">
        <v>358.39469076532055</v>
      </c>
      <c r="I10" s="1114">
        <v>1.6032030159913613</v>
      </c>
      <c r="J10" s="1114">
        <v>49.97882253282507</v>
      </c>
      <c r="K10" s="1114">
        <v>30.281780476333005</v>
      </c>
      <c r="L10" s="1115">
        <v>0.47493790595047614</v>
      </c>
    </row>
    <row r="11" spans="1:12">
      <c r="A11" s="1116" t="s">
        <v>81</v>
      </c>
      <c r="B11" s="1117" t="s">
        <v>19</v>
      </c>
      <c r="C11" s="1118">
        <v>19963.306782962463</v>
      </c>
      <c r="D11" s="1118">
        <v>20041.360972387763</v>
      </c>
      <c r="E11" s="1119">
        <v>20362.572918621714</v>
      </c>
      <c r="F11" s="1119">
        <v>20442.188191835518</v>
      </c>
      <c r="G11" s="1120">
        <v>-0.38946551350897596</v>
      </c>
      <c r="H11" s="1121">
        <v>395.41559575795378</v>
      </c>
      <c r="I11" s="1121">
        <v>-0.98832482239456421</v>
      </c>
      <c r="J11" s="1121">
        <v>35.962680237489394</v>
      </c>
      <c r="K11" s="1121">
        <v>6.8542352589045201</v>
      </c>
      <c r="L11" s="1122">
        <v>-0.58800688223927544</v>
      </c>
    </row>
    <row r="12" spans="1:12">
      <c r="A12" s="1116" t="s">
        <v>82</v>
      </c>
      <c r="B12" s="1117" t="s">
        <v>19</v>
      </c>
      <c r="C12" s="1118" t="s">
        <v>511</v>
      </c>
      <c r="D12" s="1118" t="s">
        <v>511</v>
      </c>
      <c r="E12" s="1119" t="s">
        <v>511</v>
      </c>
      <c r="F12" s="1119" t="s">
        <v>511</v>
      </c>
      <c r="G12" s="1120" t="s">
        <v>72</v>
      </c>
      <c r="H12" s="1121" t="s">
        <v>511</v>
      </c>
      <c r="I12" s="1121" t="s">
        <v>72</v>
      </c>
      <c r="J12" s="1121" t="s">
        <v>72</v>
      </c>
      <c r="K12" s="1121">
        <v>0.14110403215461581</v>
      </c>
      <c r="L12" s="1122" t="s">
        <v>72</v>
      </c>
    </row>
    <row r="13" spans="1:12">
      <c r="A13" s="1116" t="s">
        <v>71</v>
      </c>
      <c r="B13" s="1117" t="s">
        <v>19</v>
      </c>
      <c r="C13" s="1118">
        <v>16891.374297620747</v>
      </c>
      <c r="D13" s="1118">
        <v>16910.769117262938</v>
      </c>
      <c r="E13" s="1119">
        <v>17229.20178357316</v>
      </c>
      <c r="F13" s="1119">
        <v>17248.984499608196</v>
      </c>
      <c r="G13" s="1120">
        <v>-0.11468916350110131</v>
      </c>
      <c r="H13" s="1121">
        <v>285.99154684601115</v>
      </c>
      <c r="I13" s="1121">
        <v>-0.31351990447787104</v>
      </c>
      <c r="J13" s="1121">
        <v>52.664188351920693</v>
      </c>
      <c r="K13" s="1121">
        <v>36.875187069739603</v>
      </c>
      <c r="L13" s="1122">
        <v>1.2168106021218748</v>
      </c>
    </row>
    <row r="14" spans="1:12" ht="15" thickBot="1">
      <c r="A14" s="1123" t="s">
        <v>83</v>
      </c>
      <c r="B14" s="1124" t="s">
        <v>19</v>
      </c>
      <c r="C14" s="1125">
        <v>20150.061855353288</v>
      </c>
      <c r="D14" s="1125">
        <v>20223.842336109796</v>
      </c>
      <c r="E14" s="1126">
        <v>20553.063092460354</v>
      </c>
      <c r="F14" s="1126">
        <v>20628.31918283199</v>
      </c>
      <c r="G14" s="1127">
        <v>-0.36481930352458808</v>
      </c>
      <c r="H14" s="1128">
        <v>297.83278415709771</v>
      </c>
      <c r="I14" s="1128">
        <v>0.73322819357786062</v>
      </c>
      <c r="J14" s="1128">
        <v>41.421510943751471</v>
      </c>
      <c r="K14" s="1128">
        <v>25.693761491426859</v>
      </c>
      <c r="L14" s="1129">
        <v>-1.1273469544764367</v>
      </c>
    </row>
    <row r="15" spans="1:12" ht="15" thickBot="1">
      <c r="A15" s="1097"/>
      <c r="B15" s="1130"/>
      <c r="C15" s="1099"/>
      <c r="D15" s="1099"/>
      <c r="E15" s="1099"/>
      <c r="F15" s="1099"/>
      <c r="G15" s="1100"/>
      <c r="H15" s="1095"/>
      <c r="I15" s="1095"/>
      <c r="J15" s="1095"/>
      <c r="K15" s="1095"/>
      <c r="L15" s="1101"/>
    </row>
    <row r="16" spans="1:12">
      <c r="A16" s="1131" t="s">
        <v>84</v>
      </c>
      <c r="B16" s="1132" t="s">
        <v>21</v>
      </c>
      <c r="C16" s="1133" t="s">
        <v>511</v>
      </c>
      <c r="D16" s="1133" t="s">
        <v>511</v>
      </c>
      <c r="E16" s="1134" t="s">
        <v>511</v>
      </c>
      <c r="F16" s="1134" t="s">
        <v>511</v>
      </c>
      <c r="G16" s="1135" t="s">
        <v>72</v>
      </c>
      <c r="H16" s="1136" t="s">
        <v>511</v>
      </c>
      <c r="I16" s="1136" t="s">
        <v>72</v>
      </c>
      <c r="J16" s="1137" t="s">
        <v>72</v>
      </c>
      <c r="K16" s="1137">
        <v>8.5517595245221695E-3</v>
      </c>
      <c r="L16" s="1138" t="s">
        <v>72</v>
      </c>
    </row>
    <row r="17" spans="1:12">
      <c r="A17" s="1109" t="s">
        <v>84</v>
      </c>
      <c r="B17" s="1139" t="s">
        <v>22</v>
      </c>
      <c r="C17" s="1118" t="s">
        <v>511</v>
      </c>
      <c r="D17" s="1118" t="s">
        <v>511</v>
      </c>
      <c r="E17" s="1119" t="s">
        <v>511</v>
      </c>
      <c r="F17" s="1119" t="s">
        <v>511</v>
      </c>
      <c r="G17" s="1120" t="s">
        <v>72</v>
      </c>
      <c r="H17" s="1121" t="s">
        <v>511</v>
      </c>
      <c r="I17" s="1121" t="s">
        <v>72</v>
      </c>
      <c r="J17" s="1140" t="s">
        <v>72</v>
      </c>
      <c r="K17" s="1140">
        <v>4.2758797622610848E-3</v>
      </c>
      <c r="L17" s="1141" t="s">
        <v>72</v>
      </c>
    </row>
    <row r="18" spans="1:12">
      <c r="A18" s="1109" t="s">
        <v>84</v>
      </c>
      <c r="B18" s="1139" t="s">
        <v>23</v>
      </c>
      <c r="C18" s="1118" t="s">
        <v>511</v>
      </c>
      <c r="D18" s="1118" t="s">
        <v>72</v>
      </c>
      <c r="E18" s="1119" t="s">
        <v>511</v>
      </c>
      <c r="F18" s="1119" t="s">
        <v>72</v>
      </c>
      <c r="G18" s="1120" t="s">
        <v>72</v>
      </c>
      <c r="H18" s="1121" t="s">
        <v>511</v>
      </c>
      <c r="I18" s="1121" t="s">
        <v>72</v>
      </c>
      <c r="J18" s="1140" t="s">
        <v>72</v>
      </c>
      <c r="K18" s="1140">
        <v>4.2758797622610848E-3</v>
      </c>
      <c r="L18" s="1141" t="s">
        <v>72</v>
      </c>
    </row>
    <row r="19" spans="1:12">
      <c r="A19" s="1131" t="s">
        <v>84</v>
      </c>
      <c r="B19" s="1142" t="s">
        <v>24</v>
      </c>
      <c r="C19" s="1143">
        <v>18827.849442190665</v>
      </c>
      <c r="D19" s="1143" t="s">
        <v>511</v>
      </c>
      <c r="E19" s="1144">
        <v>19204.40643103448</v>
      </c>
      <c r="F19" s="1144" t="s">
        <v>511</v>
      </c>
      <c r="G19" s="1145" t="s">
        <v>72</v>
      </c>
      <c r="H19" s="1146">
        <v>257.76666666666665</v>
      </c>
      <c r="I19" s="1146" t="s">
        <v>72</v>
      </c>
      <c r="J19" s="1147" t="s">
        <v>72</v>
      </c>
      <c r="K19" s="1147">
        <v>7.6965835720699538E-2</v>
      </c>
      <c r="L19" s="1148">
        <v>5.1716498515801165E-2</v>
      </c>
    </row>
    <row r="20" spans="1:12">
      <c r="A20" s="1109" t="s">
        <v>84</v>
      </c>
      <c r="B20" s="1139" t="s">
        <v>25</v>
      </c>
      <c r="C20" s="1118" t="s">
        <v>511</v>
      </c>
      <c r="D20" s="1118" t="s">
        <v>511</v>
      </c>
      <c r="E20" s="1119" t="s">
        <v>511</v>
      </c>
      <c r="F20" s="1119" t="s">
        <v>511</v>
      </c>
      <c r="G20" s="1120" t="s">
        <v>72</v>
      </c>
      <c r="H20" s="1121" t="s">
        <v>511</v>
      </c>
      <c r="I20" s="1121" t="s">
        <v>72</v>
      </c>
      <c r="J20" s="1140" t="s">
        <v>72</v>
      </c>
      <c r="K20" s="1140">
        <v>2.5655278573566514E-2</v>
      </c>
      <c r="L20" s="1141" t="s">
        <v>72</v>
      </c>
    </row>
    <row r="21" spans="1:12">
      <c r="A21" s="1109" t="s">
        <v>84</v>
      </c>
      <c r="B21" s="1139" t="s">
        <v>26</v>
      </c>
      <c r="C21" s="1118">
        <v>18805.595098039215</v>
      </c>
      <c r="D21" s="1118" t="s">
        <v>511</v>
      </c>
      <c r="E21" s="1119">
        <v>19181.706999999999</v>
      </c>
      <c r="F21" s="1119" t="s">
        <v>511</v>
      </c>
      <c r="G21" s="1120" t="s">
        <v>72</v>
      </c>
      <c r="H21" s="1121">
        <v>260</v>
      </c>
      <c r="I21" s="1121" t="s">
        <v>72</v>
      </c>
      <c r="J21" s="1140" t="s">
        <v>72</v>
      </c>
      <c r="K21" s="1140">
        <v>5.1310557147133028E-2</v>
      </c>
      <c r="L21" s="1141">
        <v>3.8685888544683841E-2</v>
      </c>
    </row>
    <row r="22" spans="1:12">
      <c r="A22" s="1131" t="s">
        <v>84</v>
      </c>
      <c r="B22" s="1142" t="s">
        <v>27</v>
      </c>
      <c r="C22" s="1143">
        <v>17959.85722394221</v>
      </c>
      <c r="D22" s="1143">
        <v>17650.869938231699</v>
      </c>
      <c r="E22" s="1144">
        <v>18319.054368421053</v>
      </c>
      <c r="F22" s="1144">
        <v>18003.887336996333</v>
      </c>
      <c r="G22" s="1145">
        <v>1.750549898060521</v>
      </c>
      <c r="H22" s="1146">
        <v>213.75</v>
      </c>
      <c r="I22" s="1146">
        <v>1.789442836733961</v>
      </c>
      <c r="J22" s="1147">
        <v>23.076923076923077</v>
      </c>
      <c r="K22" s="1147">
        <v>6.8414076196177356E-2</v>
      </c>
      <c r="L22" s="1148">
        <v>-1.3646269719742352E-2</v>
      </c>
    </row>
    <row r="23" spans="1:12">
      <c r="A23" s="1109" t="s">
        <v>84</v>
      </c>
      <c r="B23" s="1139" t="s">
        <v>28</v>
      </c>
      <c r="C23" s="1118">
        <v>17549.716666666667</v>
      </c>
      <c r="D23" s="1118">
        <v>17052.183333333331</v>
      </c>
      <c r="E23" s="1119">
        <v>17900.710999999999</v>
      </c>
      <c r="F23" s="1119">
        <v>17393.226999999999</v>
      </c>
      <c r="G23" s="1120">
        <v>2.9177104398166045</v>
      </c>
      <c r="H23" s="1121">
        <v>195</v>
      </c>
      <c r="I23" s="1121">
        <v>4.2223409941207946</v>
      </c>
      <c r="J23" s="1140">
        <v>71.428571428571431</v>
      </c>
      <c r="K23" s="1140">
        <v>5.1310557147133028E-2</v>
      </c>
      <c r="L23" s="1141">
        <v>7.1242170385608788E-3</v>
      </c>
    </row>
    <row r="24" spans="1:12" ht="15" thickBot="1">
      <c r="A24" s="1149" t="s">
        <v>84</v>
      </c>
      <c r="B24" s="1150" t="s">
        <v>29</v>
      </c>
      <c r="C24" s="1151">
        <v>18848.495098039217</v>
      </c>
      <c r="D24" s="1151" t="s">
        <v>511</v>
      </c>
      <c r="E24" s="1152">
        <v>19225.465</v>
      </c>
      <c r="F24" s="1152" t="s">
        <v>511</v>
      </c>
      <c r="G24" s="1153" t="s">
        <v>72</v>
      </c>
      <c r="H24" s="1140">
        <v>270</v>
      </c>
      <c r="I24" s="1140" t="s">
        <v>72</v>
      </c>
      <c r="J24" s="1140" t="s">
        <v>72</v>
      </c>
      <c r="K24" s="1140">
        <v>1.7103519049044339E-2</v>
      </c>
      <c r="L24" s="1141" t="s">
        <v>72</v>
      </c>
    </row>
    <row r="25" spans="1:12" ht="15" thickBot="1">
      <c r="A25" s="1097"/>
      <c r="B25" s="1130"/>
      <c r="C25" s="1099"/>
      <c r="D25" s="1099"/>
      <c r="E25" s="1099"/>
      <c r="F25" s="1099"/>
      <c r="G25" s="1100"/>
      <c r="H25" s="1095"/>
      <c r="I25" s="1095"/>
      <c r="J25" s="1095"/>
      <c r="K25" s="1095"/>
      <c r="L25" s="1101"/>
    </row>
    <row r="26" spans="1:12">
      <c r="A26" s="1131" t="s">
        <v>85</v>
      </c>
      <c r="B26" s="1132" t="s">
        <v>21</v>
      </c>
      <c r="C26" s="1133">
        <v>21159.717424167269</v>
      </c>
      <c r="D26" s="1133">
        <v>21174.157635243944</v>
      </c>
      <c r="E26" s="1134">
        <v>21582.911772650616</v>
      </c>
      <c r="F26" s="1134">
        <v>21597.640787948825</v>
      </c>
      <c r="G26" s="1135">
        <v>-6.8197334342314564E-2</v>
      </c>
      <c r="H26" s="1136">
        <v>421.50404411764703</v>
      </c>
      <c r="I26" s="1136">
        <v>0.36564331227415803</v>
      </c>
      <c r="J26" s="1137">
        <v>41.421143847487002</v>
      </c>
      <c r="K26" s="1137">
        <v>3.4891178860050456</v>
      </c>
      <c r="L26" s="1138">
        <v>-0.15309900580154423</v>
      </c>
    </row>
    <row r="27" spans="1:12">
      <c r="A27" s="1109" t="s">
        <v>85</v>
      </c>
      <c r="B27" s="1139" t="s">
        <v>22</v>
      </c>
      <c r="C27" s="1118">
        <v>21319.830392156862</v>
      </c>
      <c r="D27" s="1118">
        <v>21255.766666666666</v>
      </c>
      <c r="E27" s="1119">
        <v>21746.226999999999</v>
      </c>
      <c r="F27" s="1119">
        <v>21680.882000000001</v>
      </c>
      <c r="G27" s="1120">
        <v>0.30139456503659545</v>
      </c>
      <c r="H27" s="1121">
        <v>412.6</v>
      </c>
      <c r="I27" s="1121">
        <v>0.14563106796117056</v>
      </c>
      <c r="J27" s="1140">
        <v>34.986945169712797</v>
      </c>
      <c r="K27" s="1140">
        <v>2.2106298370889812</v>
      </c>
      <c r="L27" s="1141">
        <v>-0.20699420028003779</v>
      </c>
    </row>
    <row r="28" spans="1:12">
      <c r="A28" s="1109" t="s">
        <v>85</v>
      </c>
      <c r="B28" s="1139" t="s">
        <v>23</v>
      </c>
      <c r="C28" s="1118">
        <v>20898.28823529412</v>
      </c>
      <c r="D28" s="1118">
        <v>21021.811764705883</v>
      </c>
      <c r="E28" s="1119">
        <v>21316.254000000001</v>
      </c>
      <c r="F28" s="1119">
        <v>21442.248</v>
      </c>
      <c r="G28" s="1120">
        <v>-0.5875969721085158</v>
      </c>
      <c r="H28" s="1121">
        <v>436.9</v>
      </c>
      <c r="I28" s="1121">
        <v>0.27541886619233158</v>
      </c>
      <c r="J28" s="1140">
        <v>54.123711340206185</v>
      </c>
      <c r="K28" s="1140">
        <v>1.2784880489160644</v>
      </c>
      <c r="L28" s="1141">
        <v>5.3895194478493336E-2</v>
      </c>
    </row>
    <row r="29" spans="1:12">
      <c r="A29" s="1131" t="s">
        <v>85</v>
      </c>
      <c r="B29" s="1142" t="s">
        <v>24</v>
      </c>
      <c r="C29" s="1143">
        <v>20961.038904760444</v>
      </c>
      <c r="D29" s="1143">
        <v>20779.462571247466</v>
      </c>
      <c r="E29" s="1144">
        <v>21380.259682855652</v>
      </c>
      <c r="F29" s="1144">
        <v>21195.051822672416</v>
      </c>
      <c r="G29" s="1145">
        <v>0.87382593698175759</v>
      </c>
      <c r="H29" s="1146">
        <v>381.5176953125</v>
      </c>
      <c r="I29" s="1146">
        <v>1.22178959066059</v>
      </c>
      <c r="J29" s="1147">
        <v>69.986719787516606</v>
      </c>
      <c r="K29" s="1147">
        <v>10.946252191388378</v>
      </c>
      <c r="L29" s="1148">
        <v>1.4398767337441409</v>
      </c>
    </row>
    <row r="30" spans="1:12">
      <c r="A30" s="1109" t="s">
        <v>85</v>
      </c>
      <c r="B30" s="1139" t="s">
        <v>25</v>
      </c>
      <c r="C30" s="1118">
        <v>21279.537254901959</v>
      </c>
      <c r="D30" s="1118">
        <v>20885.149019607841</v>
      </c>
      <c r="E30" s="1119">
        <v>21705.128000000001</v>
      </c>
      <c r="F30" s="1119">
        <v>21302.851999999999</v>
      </c>
      <c r="G30" s="1120">
        <v>1.8883668721915812</v>
      </c>
      <c r="H30" s="1121">
        <v>374.6</v>
      </c>
      <c r="I30" s="1121">
        <v>1.9597169297768224</v>
      </c>
      <c r="J30" s="1140">
        <v>75.269978401727869</v>
      </c>
      <c r="K30" s="1140">
        <v>6.9397528541497415</v>
      </c>
      <c r="L30" s="1141">
        <v>1.0945312912157688</v>
      </c>
    </row>
    <row r="31" spans="1:12">
      <c r="A31" s="1109" t="s">
        <v>85</v>
      </c>
      <c r="B31" s="1139" t="s">
        <v>26</v>
      </c>
      <c r="C31" s="1118">
        <v>20435.872549019608</v>
      </c>
      <c r="D31" s="1118">
        <v>20621.362745098038</v>
      </c>
      <c r="E31" s="1119">
        <v>20844.59</v>
      </c>
      <c r="F31" s="1119">
        <v>21033.79</v>
      </c>
      <c r="G31" s="1120">
        <v>-0.89950503451827135</v>
      </c>
      <c r="H31" s="1121">
        <v>393.5</v>
      </c>
      <c r="I31" s="1121">
        <v>0.3570517725070077</v>
      </c>
      <c r="J31" s="1140">
        <v>61.551724137931032</v>
      </c>
      <c r="K31" s="1140">
        <v>4.0064993372386368</v>
      </c>
      <c r="L31" s="1141">
        <v>0.34534544252837307</v>
      </c>
    </row>
    <row r="32" spans="1:12">
      <c r="A32" s="1131" t="s">
        <v>85</v>
      </c>
      <c r="B32" s="1142" t="s">
        <v>27</v>
      </c>
      <c r="C32" s="1143">
        <v>19687.970867336258</v>
      </c>
      <c r="D32" s="1143">
        <v>19780.290200799569</v>
      </c>
      <c r="E32" s="1144">
        <v>20081.730284682984</v>
      </c>
      <c r="F32" s="1144">
        <v>20175.89600481556</v>
      </c>
      <c r="G32" s="1145">
        <v>-0.46672385756796486</v>
      </c>
      <c r="H32" s="1146">
        <v>328.52633567188343</v>
      </c>
      <c r="I32" s="1146">
        <v>1.3202303464947855</v>
      </c>
      <c r="J32" s="1147">
        <v>40.431981811292154</v>
      </c>
      <c r="K32" s="1147">
        <v>15.846410398939581</v>
      </c>
      <c r="L32" s="1148">
        <v>-0.8118398219921179</v>
      </c>
    </row>
    <row r="33" spans="1:12">
      <c r="A33" s="1109" t="s">
        <v>85</v>
      </c>
      <c r="B33" s="1139" t="s">
        <v>28</v>
      </c>
      <c r="C33" s="1118">
        <v>19695.904901960785</v>
      </c>
      <c r="D33" s="1118">
        <v>19752.512745098036</v>
      </c>
      <c r="E33" s="1119">
        <v>20089.823</v>
      </c>
      <c r="F33" s="1119">
        <v>20147.562999999998</v>
      </c>
      <c r="G33" s="1120">
        <v>-0.2865855289793508</v>
      </c>
      <c r="H33" s="1121">
        <v>318.10000000000002</v>
      </c>
      <c r="I33" s="1121">
        <v>-0.15693659761456372</v>
      </c>
      <c r="J33" s="1140">
        <v>40.696409140369965</v>
      </c>
      <c r="K33" s="1140">
        <v>11.057425065207166</v>
      </c>
      <c r="L33" s="1141">
        <v>-0.54464538044363486</v>
      </c>
    </row>
    <row r="34" spans="1:12" ht="15" thickBot="1">
      <c r="A34" s="1149" t="s">
        <v>85</v>
      </c>
      <c r="B34" s="1150" t="s">
        <v>29</v>
      </c>
      <c r="C34" s="1151">
        <v>19671.441176470587</v>
      </c>
      <c r="D34" s="1151">
        <v>19840.51274509804</v>
      </c>
      <c r="E34" s="1152">
        <v>20064.87</v>
      </c>
      <c r="F34" s="1152">
        <v>20237.323</v>
      </c>
      <c r="G34" s="1153">
        <v>-0.85215322204424626</v>
      </c>
      <c r="H34" s="1140">
        <v>352.6</v>
      </c>
      <c r="I34" s="1140">
        <v>4.5670225385527976</v>
      </c>
      <c r="J34" s="1140">
        <v>39.825218476903871</v>
      </c>
      <c r="K34" s="1140">
        <v>4.7889853337324162</v>
      </c>
      <c r="L34" s="1141">
        <v>-0.26719444154848215</v>
      </c>
    </row>
    <row r="35" spans="1:12" ht="15" thickBot="1">
      <c r="A35" s="1154"/>
      <c r="B35" s="1155"/>
      <c r="C35" s="1156"/>
      <c r="D35" s="1156"/>
      <c r="E35" s="1156"/>
      <c r="F35" s="1156"/>
      <c r="G35" s="1157"/>
      <c r="H35" s="1158"/>
      <c r="I35" s="1158"/>
      <c r="J35" s="1158"/>
      <c r="K35" s="1158"/>
      <c r="L35" s="1159"/>
    </row>
    <row r="36" spans="1:12">
      <c r="A36" s="1109" t="s">
        <v>86</v>
      </c>
      <c r="B36" s="1160" t="s">
        <v>26</v>
      </c>
      <c r="C36" s="1161">
        <v>20217.650980392158</v>
      </c>
      <c r="D36" s="1161">
        <v>20328.062745098039</v>
      </c>
      <c r="E36" s="1162">
        <v>20622.004000000001</v>
      </c>
      <c r="F36" s="1162">
        <v>20734.624</v>
      </c>
      <c r="G36" s="1163">
        <v>-0.54314946825174637</v>
      </c>
      <c r="H36" s="1164">
        <v>414</v>
      </c>
      <c r="I36" s="1164">
        <v>-1.6159695817490523</v>
      </c>
      <c r="J36" s="1164">
        <v>28.853046594982079</v>
      </c>
      <c r="K36" s="1164">
        <v>3.07435754906572</v>
      </c>
      <c r="L36" s="1165">
        <v>-0.44792499101760264</v>
      </c>
    </row>
    <row r="37" spans="1:12" ht="15" thickBot="1">
      <c r="A37" s="1149" t="s">
        <v>86</v>
      </c>
      <c r="B37" s="1150" t="s">
        <v>29</v>
      </c>
      <c r="C37" s="1151">
        <v>19738.099019607842</v>
      </c>
      <c r="D37" s="1151">
        <v>19756.141176470588</v>
      </c>
      <c r="E37" s="1152">
        <v>20132.861000000001</v>
      </c>
      <c r="F37" s="1152">
        <v>20151.263999999999</v>
      </c>
      <c r="G37" s="1153">
        <v>-9.1324296083850773E-2</v>
      </c>
      <c r="H37" s="1140">
        <v>380.3</v>
      </c>
      <c r="I37" s="1140">
        <v>5.2617732175740235E-2</v>
      </c>
      <c r="J37" s="1140">
        <v>42.351046698872786</v>
      </c>
      <c r="K37" s="1140">
        <v>3.7798777098387992</v>
      </c>
      <c r="L37" s="1141">
        <v>-0.14008189122167281</v>
      </c>
    </row>
    <row r="38" spans="1:12" ht="15" thickBot="1">
      <c r="A38" s="1154"/>
      <c r="B38" s="1155"/>
      <c r="C38" s="1156"/>
      <c r="D38" s="1156"/>
      <c r="E38" s="1156"/>
      <c r="F38" s="1156"/>
      <c r="G38" s="1157"/>
      <c r="H38" s="1158"/>
      <c r="I38" s="1158"/>
      <c r="J38" s="1158"/>
      <c r="K38" s="1158"/>
      <c r="L38" s="1159"/>
    </row>
    <row r="39" spans="1:12">
      <c r="A39" s="1131" t="s">
        <v>87</v>
      </c>
      <c r="B39" s="1132" t="s">
        <v>21</v>
      </c>
      <c r="C39" s="1133" t="s">
        <v>72</v>
      </c>
      <c r="D39" s="1133" t="s">
        <v>511</v>
      </c>
      <c r="E39" s="1134" t="s">
        <v>72</v>
      </c>
      <c r="F39" s="1134" t="s">
        <v>511</v>
      </c>
      <c r="G39" s="1135" t="s">
        <v>72</v>
      </c>
      <c r="H39" s="1136" t="s">
        <v>72</v>
      </c>
      <c r="I39" s="1136" t="s">
        <v>72</v>
      </c>
      <c r="J39" s="1137" t="s">
        <v>72</v>
      </c>
      <c r="K39" s="1137" t="s">
        <v>72</v>
      </c>
      <c r="L39" s="1138" t="s">
        <v>72</v>
      </c>
    </row>
    <row r="40" spans="1:12">
      <c r="A40" s="1116" t="s">
        <v>87</v>
      </c>
      <c r="B40" s="1139" t="s">
        <v>22</v>
      </c>
      <c r="C40" s="1118" t="s">
        <v>72</v>
      </c>
      <c r="D40" s="1118" t="s">
        <v>72</v>
      </c>
      <c r="E40" s="1119" t="s">
        <v>72</v>
      </c>
      <c r="F40" s="1119" t="s">
        <v>72</v>
      </c>
      <c r="G40" s="1120" t="s">
        <v>72</v>
      </c>
      <c r="H40" s="1121" t="s">
        <v>72</v>
      </c>
      <c r="I40" s="1121" t="s">
        <v>72</v>
      </c>
      <c r="J40" s="1140" t="s">
        <v>72</v>
      </c>
      <c r="K40" s="1140" t="s">
        <v>72</v>
      </c>
      <c r="L40" s="1141" t="s">
        <v>72</v>
      </c>
    </row>
    <row r="41" spans="1:12">
      <c r="A41" s="1116" t="s">
        <v>87</v>
      </c>
      <c r="B41" s="1139" t="s">
        <v>23</v>
      </c>
      <c r="C41" s="1118" t="s">
        <v>72</v>
      </c>
      <c r="D41" s="1118" t="s">
        <v>511</v>
      </c>
      <c r="E41" s="1119" t="s">
        <v>72</v>
      </c>
      <c r="F41" s="1119" t="s">
        <v>511</v>
      </c>
      <c r="G41" s="1120" t="s">
        <v>72</v>
      </c>
      <c r="H41" s="1121" t="s">
        <v>72</v>
      </c>
      <c r="I41" s="1121" t="s">
        <v>72</v>
      </c>
      <c r="J41" s="1140" t="s">
        <v>72</v>
      </c>
      <c r="K41" s="1140" t="s">
        <v>72</v>
      </c>
      <c r="L41" s="1141" t="s">
        <v>72</v>
      </c>
    </row>
    <row r="42" spans="1:12">
      <c r="A42" s="1116" t="s">
        <v>87</v>
      </c>
      <c r="B42" s="1139" t="s">
        <v>30</v>
      </c>
      <c r="C42" s="1118" t="s">
        <v>72</v>
      </c>
      <c r="D42" s="1118" t="s">
        <v>72</v>
      </c>
      <c r="E42" s="1119" t="s">
        <v>72</v>
      </c>
      <c r="F42" s="1119" t="s">
        <v>72</v>
      </c>
      <c r="G42" s="1120" t="s">
        <v>72</v>
      </c>
      <c r="H42" s="1121" t="s">
        <v>72</v>
      </c>
      <c r="I42" s="1121" t="s">
        <v>72</v>
      </c>
      <c r="J42" s="1140" t="s">
        <v>72</v>
      </c>
      <c r="K42" s="1140" t="s">
        <v>72</v>
      </c>
      <c r="L42" s="1141" t="s">
        <v>72</v>
      </c>
    </row>
    <row r="43" spans="1:12">
      <c r="A43" s="1166" t="s">
        <v>87</v>
      </c>
      <c r="B43" s="1142" t="s">
        <v>24</v>
      </c>
      <c r="C43" s="1143" t="s">
        <v>511</v>
      </c>
      <c r="D43" s="1143" t="s">
        <v>511</v>
      </c>
      <c r="E43" s="1144" t="s">
        <v>511</v>
      </c>
      <c r="F43" s="1144" t="s">
        <v>511</v>
      </c>
      <c r="G43" s="1145" t="s">
        <v>72</v>
      </c>
      <c r="H43" s="1146" t="s">
        <v>511</v>
      </c>
      <c r="I43" s="1146" t="s">
        <v>72</v>
      </c>
      <c r="J43" s="1147" t="s">
        <v>72</v>
      </c>
      <c r="K43" s="1147">
        <v>8.5517595245221695E-3</v>
      </c>
      <c r="L43" s="1148" t="s">
        <v>72</v>
      </c>
    </row>
    <row r="44" spans="1:12">
      <c r="A44" s="1116" t="s">
        <v>87</v>
      </c>
      <c r="B44" s="1139" t="s">
        <v>26</v>
      </c>
      <c r="C44" s="1118" t="s">
        <v>511</v>
      </c>
      <c r="D44" s="1118" t="s">
        <v>511</v>
      </c>
      <c r="E44" s="1119" t="s">
        <v>511</v>
      </c>
      <c r="F44" s="1119" t="s">
        <v>511</v>
      </c>
      <c r="G44" s="1120" t="s">
        <v>72</v>
      </c>
      <c r="H44" s="1121" t="s">
        <v>511</v>
      </c>
      <c r="I44" s="1121" t="s">
        <v>72</v>
      </c>
      <c r="J44" s="1140" t="s">
        <v>72</v>
      </c>
      <c r="K44" s="1140">
        <v>4.2758797622610848E-3</v>
      </c>
      <c r="L44" s="1141" t="s">
        <v>72</v>
      </c>
    </row>
    <row r="45" spans="1:12">
      <c r="A45" s="1116" t="s">
        <v>87</v>
      </c>
      <c r="B45" s="1139" t="s">
        <v>31</v>
      </c>
      <c r="C45" s="1118" t="s">
        <v>511</v>
      </c>
      <c r="D45" s="1118" t="s">
        <v>511</v>
      </c>
      <c r="E45" s="1119" t="s">
        <v>511</v>
      </c>
      <c r="F45" s="1119" t="s">
        <v>511</v>
      </c>
      <c r="G45" s="1120" t="s">
        <v>72</v>
      </c>
      <c r="H45" s="1121" t="s">
        <v>511</v>
      </c>
      <c r="I45" s="1121" t="s">
        <v>72</v>
      </c>
      <c r="J45" s="1140" t="s">
        <v>72</v>
      </c>
      <c r="K45" s="1140">
        <v>4.2758797622610848E-3</v>
      </c>
      <c r="L45" s="1141" t="s">
        <v>72</v>
      </c>
    </row>
    <row r="46" spans="1:12">
      <c r="A46" s="1166" t="s">
        <v>87</v>
      </c>
      <c r="B46" s="1142" t="s">
        <v>27</v>
      </c>
      <c r="C46" s="1143" t="s">
        <v>511</v>
      </c>
      <c r="D46" s="1143" t="s">
        <v>511</v>
      </c>
      <c r="E46" s="1144" t="s">
        <v>511</v>
      </c>
      <c r="F46" s="1144" t="s">
        <v>511</v>
      </c>
      <c r="G46" s="1145" t="s">
        <v>72</v>
      </c>
      <c r="H46" s="1146" t="s">
        <v>511</v>
      </c>
      <c r="I46" s="1146" t="s">
        <v>72</v>
      </c>
      <c r="J46" s="1147" t="s">
        <v>72</v>
      </c>
      <c r="K46" s="1147">
        <v>0.13255227263009364</v>
      </c>
      <c r="L46" s="1148" t="s">
        <v>72</v>
      </c>
    </row>
    <row r="47" spans="1:12">
      <c r="A47" s="1116" t="s">
        <v>87</v>
      </c>
      <c r="B47" s="1139" t="s">
        <v>29</v>
      </c>
      <c r="C47" s="1118" t="s">
        <v>511</v>
      </c>
      <c r="D47" s="1118" t="s">
        <v>511</v>
      </c>
      <c r="E47" s="1119" t="s">
        <v>511</v>
      </c>
      <c r="F47" s="1119" t="s">
        <v>511</v>
      </c>
      <c r="G47" s="1120" t="s">
        <v>72</v>
      </c>
      <c r="H47" s="1121" t="s">
        <v>511</v>
      </c>
      <c r="I47" s="1121" t="s">
        <v>72</v>
      </c>
      <c r="J47" s="1140" t="s">
        <v>72</v>
      </c>
      <c r="K47" s="1140">
        <v>5.9862316671655195E-2</v>
      </c>
      <c r="L47" s="1141" t="s">
        <v>72</v>
      </c>
    </row>
    <row r="48" spans="1:12" ht="15" thickBot="1">
      <c r="A48" s="1167" t="s">
        <v>87</v>
      </c>
      <c r="B48" s="1139" t="s">
        <v>32</v>
      </c>
      <c r="C48" s="1151" t="s">
        <v>511</v>
      </c>
      <c r="D48" s="1151" t="s">
        <v>511</v>
      </c>
      <c r="E48" s="1152" t="s">
        <v>511</v>
      </c>
      <c r="F48" s="1152" t="s">
        <v>511</v>
      </c>
      <c r="G48" s="1153" t="s">
        <v>72</v>
      </c>
      <c r="H48" s="1140" t="s">
        <v>511</v>
      </c>
      <c r="I48" s="1140" t="s">
        <v>72</v>
      </c>
      <c r="J48" s="1140" t="s">
        <v>72</v>
      </c>
      <c r="K48" s="1140">
        <v>7.2689955958438454E-2</v>
      </c>
      <c r="L48" s="1141" t="s">
        <v>72</v>
      </c>
    </row>
    <row r="49" spans="1:12" ht="15" thickBot="1">
      <c r="A49" s="1154"/>
      <c r="B49" s="1155"/>
      <c r="C49" s="1156"/>
      <c r="D49" s="1156"/>
      <c r="E49" s="1156"/>
      <c r="F49" s="1156"/>
      <c r="G49" s="1157"/>
      <c r="H49" s="1158"/>
      <c r="I49" s="1158"/>
      <c r="J49" s="1158"/>
      <c r="K49" s="1158"/>
      <c r="L49" s="1159"/>
    </row>
    <row r="50" spans="1:12">
      <c r="A50" s="1131" t="s">
        <v>20</v>
      </c>
      <c r="B50" s="1132" t="s">
        <v>24</v>
      </c>
      <c r="C50" s="1133">
        <v>18471.693703399695</v>
      </c>
      <c r="D50" s="1133">
        <v>18595.899308618842</v>
      </c>
      <c r="E50" s="1134">
        <v>18841.127577467691</v>
      </c>
      <c r="F50" s="1134">
        <v>18967.817294791221</v>
      </c>
      <c r="G50" s="1135">
        <v>-0.66791932542665655</v>
      </c>
      <c r="H50" s="1136">
        <v>359.07304439746298</v>
      </c>
      <c r="I50" s="1136">
        <v>0.36833389038034697</v>
      </c>
      <c r="J50" s="1137">
        <v>30.482758620689655</v>
      </c>
      <c r="K50" s="1137">
        <v>4.0449822550989865</v>
      </c>
      <c r="L50" s="1138">
        <v>-0.53146011328884324</v>
      </c>
    </row>
    <row r="51" spans="1:12">
      <c r="A51" s="1109" t="s">
        <v>20</v>
      </c>
      <c r="B51" s="1139" t="s">
        <v>25</v>
      </c>
      <c r="C51" s="1118">
        <v>18274.310784313722</v>
      </c>
      <c r="D51" s="1118">
        <v>18309.540196078429</v>
      </c>
      <c r="E51" s="1119">
        <v>18639.796999999999</v>
      </c>
      <c r="F51" s="1119">
        <v>18675.731</v>
      </c>
      <c r="G51" s="1120">
        <v>-0.19241013912655469</v>
      </c>
      <c r="H51" s="1121">
        <v>326.60000000000002</v>
      </c>
      <c r="I51" s="1121">
        <v>-9.1771183848257734E-2</v>
      </c>
      <c r="J51" s="1140">
        <v>15.686274509803921</v>
      </c>
      <c r="K51" s="1140">
        <v>0.75683071792021206</v>
      </c>
      <c r="L51" s="1141">
        <v>-0.20895643016715071</v>
      </c>
    </row>
    <row r="52" spans="1:12">
      <c r="A52" s="1109" t="s">
        <v>20</v>
      </c>
      <c r="B52" s="1139" t="s">
        <v>26</v>
      </c>
      <c r="C52" s="1118">
        <v>18430.548039215686</v>
      </c>
      <c r="D52" s="1118">
        <v>18684.239215686273</v>
      </c>
      <c r="E52" s="1119">
        <v>18799.159</v>
      </c>
      <c r="F52" s="1119">
        <v>19057.923999999999</v>
      </c>
      <c r="G52" s="1120">
        <v>-1.3577816765351747</v>
      </c>
      <c r="H52" s="1121">
        <v>354.9</v>
      </c>
      <c r="I52" s="1121">
        <v>-0.58823529411765352</v>
      </c>
      <c r="J52" s="1140">
        <v>39.420289855072468</v>
      </c>
      <c r="K52" s="1140">
        <v>2.0566981656475818</v>
      </c>
      <c r="L52" s="1141">
        <v>-0.12105716827490243</v>
      </c>
    </row>
    <row r="53" spans="1:12">
      <c r="A53" s="1109" t="s">
        <v>20</v>
      </c>
      <c r="B53" s="1139" t="s">
        <v>31</v>
      </c>
      <c r="C53" s="1118">
        <v>18637.485294117647</v>
      </c>
      <c r="D53" s="1118">
        <v>18635.816666666666</v>
      </c>
      <c r="E53" s="1119">
        <v>19010.235000000001</v>
      </c>
      <c r="F53" s="1119">
        <v>19008.532999999999</v>
      </c>
      <c r="G53" s="1120">
        <v>8.9538735051312747E-3</v>
      </c>
      <c r="H53" s="1121">
        <v>386</v>
      </c>
      <c r="I53" s="1121">
        <v>1.6592046352383489</v>
      </c>
      <c r="J53" s="1140">
        <v>26.872246696035241</v>
      </c>
      <c r="K53" s="1140">
        <v>1.2314533715311926</v>
      </c>
      <c r="L53" s="1141">
        <v>-0.2014465148467901</v>
      </c>
    </row>
    <row r="54" spans="1:12">
      <c r="A54" s="1131" t="s">
        <v>20</v>
      </c>
      <c r="B54" s="1142" t="s">
        <v>27</v>
      </c>
      <c r="C54" s="1143">
        <v>17428.100096284197</v>
      </c>
      <c r="D54" s="1143">
        <v>17285.266964877679</v>
      </c>
      <c r="E54" s="1144">
        <v>17776.662098209883</v>
      </c>
      <c r="F54" s="1144">
        <v>17630.972304175233</v>
      </c>
      <c r="G54" s="1145">
        <v>0.8263287555624409</v>
      </c>
      <c r="H54" s="1146">
        <v>302.6733319895182</v>
      </c>
      <c r="I54" s="1146">
        <v>0.34369273855614385</v>
      </c>
      <c r="J54" s="1147">
        <v>52.318084126496778</v>
      </c>
      <c r="K54" s="1147">
        <v>21.212639500577243</v>
      </c>
      <c r="L54" s="1148">
        <v>0.65336668148874466</v>
      </c>
    </row>
    <row r="55" spans="1:12">
      <c r="A55" s="1109" t="s">
        <v>20</v>
      </c>
      <c r="B55" s="1139" t="s">
        <v>28</v>
      </c>
      <c r="C55" s="1118">
        <v>16880.660784313728</v>
      </c>
      <c r="D55" s="1118">
        <v>16682.823529411766</v>
      </c>
      <c r="E55" s="1119">
        <v>17218.274000000001</v>
      </c>
      <c r="F55" s="1119">
        <v>17016.48</v>
      </c>
      <c r="G55" s="1120">
        <v>1.1858739292732792</v>
      </c>
      <c r="H55" s="1121">
        <v>276</v>
      </c>
      <c r="I55" s="1121">
        <v>0.10881392818281152</v>
      </c>
      <c r="J55" s="1140">
        <v>48.447204968944099</v>
      </c>
      <c r="K55" s="1140">
        <v>8.1754821054431943</v>
      </c>
      <c r="L55" s="1141">
        <v>4.5195525465919317E-2</v>
      </c>
    </row>
    <row r="56" spans="1:12">
      <c r="A56" s="1109" t="s">
        <v>20</v>
      </c>
      <c r="B56" s="1139" t="s">
        <v>29</v>
      </c>
      <c r="C56" s="1118">
        <v>17663.455882352941</v>
      </c>
      <c r="D56" s="1118">
        <v>17609.131372549018</v>
      </c>
      <c r="E56" s="1119">
        <v>18016.724999999999</v>
      </c>
      <c r="F56" s="1119">
        <v>17961.313999999998</v>
      </c>
      <c r="G56" s="1120">
        <v>0.3085019280883351</v>
      </c>
      <c r="H56" s="1121">
        <v>311.89999999999998</v>
      </c>
      <c r="I56" s="1121">
        <v>0.19274012206873303</v>
      </c>
      <c r="J56" s="1140">
        <v>59.759358288770045</v>
      </c>
      <c r="K56" s="1140">
        <v>10.219352631803993</v>
      </c>
      <c r="L56" s="1141">
        <v>0.77610051717200257</v>
      </c>
    </row>
    <row r="57" spans="1:12">
      <c r="A57" s="1109" t="s">
        <v>20</v>
      </c>
      <c r="B57" s="1139" t="s">
        <v>32</v>
      </c>
      <c r="C57" s="1118">
        <v>17924.880392156861</v>
      </c>
      <c r="D57" s="1118">
        <v>17675.580392156862</v>
      </c>
      <c r="E57" s="1119">
        <v>18283.378000000001</v>
      </c>
      <c r="F57" s="1119">
        <v>18029.092000000001</v>
      </c>
      <c r="G57" s="1120">
        <v>1.4104204471306712</v>
      </c>
      <c r="H57" s="1121">
        <v>346.6</v>
      </c>
      <c r="I57" s="1121">
        <v>1.4340064383962641</v>
      </c>
      <c r="J57" s="1140">
        <v>39.323467230443974</v>
      </c>
      <c r="K57" s="1140">
        <v>2.8178047633300554</v>
      </c>
      <c r="L57" s="1141">
        <v>-0.16792936114917723</v>
      </c>
    </row>
    <row r="58" spans="1:12">
      <c r="A58" s="1131" t="s">
        <v>20</v>
      </c>
      <c r="B58" s="1142" t="s">
        <v>33</v>
      </c>
      <c r="C58" s="1143">
        <v>14743.171847126207</v>
      </c>
      <c r="D58" s="1143">
        <v>14786.082216134449</v>
      </c>
      <c r="E58" s="1144">
        <v>15038.03528406873</v>
      </c>
      <c r="F58" s="1144">
        <v>15081.803860457139</v>
      </c>
      <c r="G58" s="1145">
        <v>-0.29020783450954218</v>
      </c>
      <c r="H58" s="1146">
        <v>230.08671328671329</v>
      </c>
      <c r="I58" s="1146">
        <v>1.2433478060244978</v>
      </c>
      <c r="J58" s="1147">
        <v>62.987402519496108</v>
      </c>
      <c r="K58" s="1147">
        <v>11.617565314063368</v>
      </c>
      <c r="L58" s="1148">
        <v>1.0949040339219724</v>
      </c>
    </row>
    <row r="59" spans="1:12">
      <c r="A59" s="1109" t="s">
        <v>20</v>
      </c>
      <c r="B59" s="1139" t="s">
        <v>73</v>
      </c>
      <c r="C59" s="1168">
        <v>14388.156862745098</v>
      </c>
      <c r="D59" s="1168">
        <v>14515.434313725491</v>
      </c>
      <c r="E59" s="1169">
        <v>14675.92</v>
      </c>
      <c r="F59" s="1169">
        <v>14805.743</v>
      </c>
      <c r="G59" s="1170">
        <v>-0.87684218211811671</v>
      </c>
      <c r="H59" s="1171">
        <v>218.5</v>
      </c>
      <c r="I59" s="1171">
        <v>4.5787545787543182E-2</v>
      </c>
      <c r="J59" s="1172">
        <v>56.336725254394082</v>
      </c>
      <c r="K59" s="1172">
        <v>7.2262367982212332</v>
      </c>
      <c r="L59" s="1173">
        <v>0.4026034185974483</v>
      </c>
    </row>
    <row r="60" spans="1:12">
      <c r="A60" s="1109" t="s">
        <v>20</v>
      </c>
      <c r="B60" s="1139" t="s">
        <v>34</v>
      </c>
      <c r="C60" s="1118">
        <v>15109.100980392155</v>
      </c>
      <c r="D60" s="1118">
        <v>15194.188235294117</v>
      </c>
      <c r="E60" s="1119">
        <v>15411.282999999999</v>
      </c>
      <c r="F60" s="1119">
        <v>15498.072</v>
      </c>
      <c r="G60" s="1120">
        <v>-0.55999868886917459</v>
      </c>
      <c r="H60" s="1121">
        <v>242.7</v>
      </c>
      <c r="I60" s="1121">
        <v>1.8464120856063688</v>
      </c>
      <c r="J60" s="1140">
        <v>72.016460905349803</v>
      </c>
      <c r="K60" s="1140">
        <v>3.574635481250267</v>
      </c>
      <c r="L60" s="1141">
        <v>0.50684101085511468</v>
      </c>
    </row>
    <row r="61" spans="1:12" ht="15" thickBot="1">
      <c r="A61" s="1109" t="s">
        <v>20</v>
      </c>
      <c r="B61" s="1139" t="s">
        <v>35</v>
      </c>
      <c r="C61" s="1118">
        <v>15815.60588235294</v>
      </c>
      <c r="D61" s="1118">
        <v>15403.445098039214</v>
      </c>
      <c r="E61" s="1119">
        <v>16131.918</v>
      </c>
      <c r="F61" s="1119">
        <v>15711.513999999999</v>
      </c>
      <c r="G61" s="1120">
        <v>2.6757701390203419</v>
      </c>
      <c r="H61" s="1121">
        <v>277.39999999999998</v>
      </c>
      <c r="I61" s="1121">
        <v>2.9695619896065333</v>
      </c>
      <c r="J61" s="1140">
        <v>91</v>
      </c>
      <c r="K61" s="1140">
        <v>0.81669303459186737</v>
      </c>
      <c r="L61" s="1141">
        <v>0.18545960446940801</v>
      </c>
    </row>
    <row r="62" spans="1:12" ht="15" thickBot="1">
      <c r="A62" s="1154"/>
      <c r="B62" s="1155"/>
      <c r="C62" s="1156"/>
      <c r="D62" s="1156"/>
      <c r="E62" s="1156"/>
      <c r="F62" s="1156"/>
      <c r="G62" s="1157"/>
      <c r="H62" s="1158"/>
      <c r="I62" s="1158"/>
      <c r="J62" s="1158"/>
      <c r="K62" s="1158"/>
      <c r="L62" s="1159"/>
    </row>
    <row r="63" spans="1:12">
      <c r="A63" s="1131" t="s">
        <v>88</v>
      </c>
      <c r="B63" s="1142" t="s">
        <v>21</v>
      </c>
      <c r="C63" s="1143">
        <v>20928.695302589611</v>
      </c>
      <c r="D63" s="1143">
        <v>21145.908236283256</v>
      </c>
      <c r="E63" s="1144">
        <v>21347.269208641403</v>
      </c>
      <c r="F63" s="1144">
        <v>21568.826401008922</v>
      </c>
      <c r="G63" s="1145">
        <v>-1.0272102350323336</v>
      </c>
      <c r="H63" s="1146">
        <v>348.50837359098222</v>
      </c>
      <c r="I63" s="1146">
        <v>-0.99762593251792564</v>
      </c>
      <c r="J63" s="1147">
        <v>69.672131147540981</v>
      </c>
      <c r="K63" s="1147">
        <v>2.6553213323641338</v>
      </c>
      <c r="L63" s="1148">
        <v>0.34500697811593284</v>
      </c>
    </row>
    <row r="64" spans="1:12">
      <c r="A64" s="1109" t="s">
        <v>88</v>
      </c>
      <c r="B64" s="1139" t="s">
        <v>22</v>
      </c>
      <c r="C64" s="1118">
        <v>20797.383333333331</v>
      </c>
      <c r="D64" s="1118">
        <v>21354.067647058826</v>
      </c>
      <c r="E64" s="1119">
        <v>21213.330999999998</v>
      </c>
      <c r="F64" s="1119">
        <v>21781.149000000001</v>
      </c>
      <c r="G64" s="1120">
        <v>-2.6069239965256328</v>
      </c>
      <c r="H64" s="1121">
        <v>323.7</v>
      </c>
      <c r="I64" s="1121">
        <v>5.6117455138662278</v>
      </c>
      <c r="J64" s="1140">
        <v>106.9767441860465</v>
      </c>
      <c r="K64" s="1140">
        <v>0.38055329884123656</v>
      </c>
      <c r="L64" s="1141">
        <v>0.10912292388857908</v>
      </c>
    </row>
    <row r="65" spans="1:12">
      <c r="A65" s="1109" t="s">
        <v>88</v>
      </c>
      <c r="B65" s="1139" t="s">
        <v>23</v>
      </c>
      <c r="C65" s="1118">
        <v>20926.751960784313</v>
      </c>
      <c r="D65" s="1118">
        <v>21054.283333333333</v>
      </c>
      <c r="E65" s="1119">
        <v>21345.287</v>
      </c>
      <c r="F65" s="1119">
        <v>21475.368999999999</v>
      </c>
      <c r="G65" s="1120">
        <v>-0.60572649531655787</v>
      </c>
      <c r="H65" s="1121">
        <v>346.9</v>
      </c>
      <c r="I65" s="1121">
        <v>-1.3647995450668216</v>
      </c>
      <c r="J65" s="1140">
        <v>70.562770562770567</v>
      </c>
      <c r="K65" s="1140">
        <v>1.6846966263308676</v>
      </c>
      <c r="L65" s="1141">
        <v>0.22654740274798657</v>
      </c>
    </row>
    <row r="66" spans="1:12">
      <c r="A66" s="1109" t="s">
        <v>88</v>
      </c>
      <c r="B66" s="1139" t="s">
        <v>30</v>
      </c>
      <c r="C66" s="1118">
        <v>21008.190196078431</v>
      </c>
      <c r="D66" s="1118">
        <v>21282.485294117647</v>
      </c>
      <c r="E66" s="1119">
        <v>21428.353999999999</v>
      </c>
      <c r="F66" s="1119">
        <v>21708.134999999998</v>
      </c>
      <c r="G66" s="1120">
        <v>-1.2888302012125825</v>
      </c>
      <c r="H66" s="1121">
        <v>369.1</v>
      </c>
      <c r="I66" s="1121">
        <v>-1.3365410318096766</v>
      </c>
      <c r="J66" s="1140">
        <v>50</v>
      </c>
      <c r="K66" s="1140">
        <v>0.59007140719202977</v>
      </c>
      <c r="L66" s="1141">
        <v>9.3366514793672417E-3</v>
      </c>
    </row>
    <row r="67" spans="1:12">
      <c r="A67" s="1131" t="s">
        <v>88</v>
      </c>
      <c r="B67" s="1142" t="s">
        <v>24</v>
      </c>
      <c r="C67" s="1143">
        <v>20827.615365982521</v>
      </c>
      <c r="D67" s="1143">
        <v>21048.623161807456</v>
      </c>
      <c r="E67" s="1144">
        <v>21244.16767330217</v>
      </c>
      <c r="F67" s="1144">
        <v>21469.595625043607</v>
      </c>
      <c r="G67" s="1145">
        <v>-1.0499869474881098</v>
      </c>
      <c r="H67" s="1146">
        <v>316.95010893246189</v>
      </c>
      <c r="I67" s="1146">
        <v>0.18933855267680993</v>
      </c>
      <c r="J67" s="1147">
        <v>40.711220110361737</v>
      </c>
      <c r="K67" s="1147">
        <v>9.8131440543891912</v>
      </c>
      <c r="L67" s="1148">
        <v>-0.4822731909081206</v>
      </c>
    </row>
    <row r="68" spans="1:12">
      <c r="A68" s="1109" t="s">
        <v>88</v>
      </c>
      <c r="B68" s="1139" t="s">
        <v>25</v>
      </c>
      <c r="C68" s="1118">
        <v>20127.456862745097</v>
      </c>
      <c r="D68" s="1118">
        <v>20551.191176470587</v>
      </c>
      <c r="E68" s="1119">
        <v>20530.006000000001</v>
      </c>
      <c r="F68" s="1119">
        <v>20962.215</v>
      </c>
      <c r="G68" s="1120">
        <v>-2.0618479487973906</v>
      </c>
      <c r="H68" s="1121">
        <v>281.7</v>
      </c>
      <c r="I68" s="1121">
        <v>-2.357019064124787</v>
      </c>
      <c r="J68" s="1140">
        <v>18.828451882845187</v>
      </c>
      <c r="K68" s="1140">
        <v>1.2143498524821483</v>
      </c>
      <c r="L68" s="1141">
        <v>-0.29429804551052929</v>
      </c>
    </row>
    <row r="69" spans="1:12">
      <c r="A69" s="1109" t="s">
        <v>88</v>
      </c>
      <c r="B69" s="1139" t="s">
        <v>26</v>
      </c>
      <c r="C69" s="1118">
        <v>20979.883333333331</v>
      </c>
      <c r="D69" s="1118">
        <v>21127.870588235295</v>
      </c>
      <c r="E69" s="1119">
        <v>21399.481</v>
      </c>
      <c r="F69" s="1119">
        <v>21550.428</v>
      </c>
      <c r="G69" s="1120">
        <v>-0.70043620479370583</v>
      </c>
      <c r="H69" s="1121">
        <v>314.60000000000002</v>
      </c>
      <c r="I69" s="1121">
        <v>1.2226512226512263</v>
      </c>
      <c r="J69" s="1140">
        <v>55.891891891891888</v>
      </c>
      <c r="K69" s="1140">
        <v>6.1658186171804852</v>
      </c>
      <c r="L69" s="1141">
        <v>0.32690938854773677</v>
      </c>
    </row>
    <row r="70" spans="1:12">
      <c r="A70" s="1109" t="s">
        <v>88</v>
      </c>
      <c r="B70" s="1139" t="s">
        <v>31</v>
      </c>
      <c r="C70" s="1118">
        <v>20760.155882352941</v>
      </c>
      <c r="D70" s="1118">
        <v>21120.799999999999</v>
      </c>
      <c r="E70" s="1119">
        <v>21175.359</v>
      </c>
      <c r="F70" s="1119">
        <v>21543.216</v>
      </c>
      <c r="G70" s="1120">
        <v>-1.7075305748222549</v>
      </c>
      <c r="H70" s="1121">
        <v>340.5</v>
      </c>
      <c r="I70" s="1121">
        <v>-0.32201405152225487</v>
      </c>
      <c r="J70" s="1140">
        <v>21.841541755888652</v>
      </c>
      <c r="K70" s="1140">
        <v>2.4329755847265577</v>
      </c>
      <c r="L70" s="1141">
        <v>-0.51488453394532696</v>
      </c>
    </row>
    <row r="71" spans="1:12">
      <c r="A71" s="1131" t="s">
        <v>88</v>
      </c>
      <c r="B71" s="1142" t="s">
        <v>27</v>
      </c>
      <c r="C71" s="1143">
        <v>19368.270355230776</v>
      </c>
      <c r="D71" s="1143">
        <v>19333.549264313056</v>
      </c>
      <c r="E71" s="1144">
        <v>19755.635762335391</v>
      </c>
      <c r="F71" s="1144">
        <v>19720.220249599319</v>
      </c>
      <c r="G71" s="1145">
        <v>0.17958984376349152</v>
      </c>
      <c r="H71" s="1146">
        <v>273.47332686711928</v>
      </c>
      <c r="I71" s="1146">
        <v>0.71792855678634382</v>
      </c>
      <c r="J71" s="1147">
        <v>37.344582593250443</v>
      </c>
      <c r="K71" s="1147">
        <v>13.225296104673538</v>
      </c>
      <c r="L71" s="1148">
        <v>-0.99008074168424542</v>
      </c>
    </row>
    <row r="72" spans="1:12">
      <c r="A72" s="1109" t="s">
        <v>88</v>
      </c>
      <c r="B72" s="1139" t="s">
        <v>28</v>
      </c>
      <c r="C72" s="1118">
        <v>18505.146078431371</v>
      </c>
      <c r="D72" s="1118">
        <v>18495.590196078432</v>
      </c>
      <c r="E72" s="1119">
        <v>18875.249</v>
      </c>
      <c r="F72" s="1119">
        <v>18865.502</v>
      </c>
      <c r="G72" s="1120">
        <v>5.1665733570192773E-2</v>
      </c>
      <c r="H72" s="1121">
        <v>241.8</v>
      </c>
      <c r="I72" s="1121">
        <v>1.341156747694894</v>
      </c>
      <c r="J72" s="1140">
        <v>37.55725190839695</v>
      </c>
      <c r="K72" s="1140">
        <v>3.8525676657972379</v>
      </c>
      <c r="L72" s="1141">
        <v>-0.28201130150487019</v>
      </c>
    </row>
    <row r="73" spans="1:12">
      <c r="A73" s="1109" t="s">
        <v>88</v>
      </c>
      <c r="B73" s="1139" t="s">
        <v>29</v>
      </c>
      <c r="C73" s="1118">
        <v>19692.380392156861</v>
      </c>
      <c r="D73" s="1118">
        <v>19649.55</v>
      </c>
      <c r="E73" s="1119">
        <v>20086.227999999999</v>
      </c>
      <c r="F73" s="1119">
        <v>20042.541000000001</v>
      </c>
      <c r="G73" s="1120">
        <v>0.21797136401017253</v>
      </c>
      <c r="H73" s="1121">
        <v>280.7</v>
      </c>
      <c r="I73" s="1121">
        <v>0.75376884422109325</v>
      </c>
      <c r="J73" s="1121">
        <v>40.86814086814087</v>
      </c>
      <c r="K73" s="1121">
        <v>7.3545131910890671</v>
      </c>
      <c r="L73" s="1122">
        <v>-0.3528469907061611</v>
      </c>
    </row>
    <row r="74" spans="1:12" ht="15" thickBot="1">
      <c r="A74" s="1174" t="s">
        <v>88</v>
      </c>
      <c r="B74" s="1175" t="s">
        <v>32</v>
      </c>
      <c r="C74" s="1125">
        <v>19585.52843137255</v>
      </c>
      <c r="D74" s="1125">
        <v>19537.751960784313</v>
      </c>
      <c r="E74" s="1126">
        <v>19977.239000000001</v>
      </c>
      <c r="F74" s="1126">
        <v>19928.507000000001</v>
      </c>
      <c r="G74" s="1127">
        <v>0.2445341239060205</v>
      </c>
      <c r="H74" s="1128">
        <v>307.60000000000002</v>
      </c>
      <c r="I74" s="1128">
        <v>0.5557371690094951</v>
      </c>
      <c r="J74" s="1128">
        <v>25.531914893617021</v>
      </c>
      <c r="K74" s="1128">
        <v>2.0182152477872322</v>
      </c>
      <c r="L74" s="1129">
        <v>-0.35522244947321502</v>
      </c>
    </row>
    <row r="75" spans="1:12">
      <c r="A75" s="1176"/>
      <c r="B75" s="1176"/>
      <c r="C75" s="1177"/>
      <c r="D75" s="1177"/>
      <c r="E75" s="1177"/>
      <c r="F75" s="1177"/>
      <c r="G75" s="1176"/>
      <c r="H75" s="1176"/>
      <c r="I75" s="1176"/>
      <c r="J75" s="1176"/>
      <c r="K75" s="1176"/>
      <c r="L75"/>
    </row>
    <row r="76" spans="1:12" ht="15" thickBot="1">
      <c r="A76"/>
      <c r="B76"/>
      <c r="C76"/>
      <c r="D76"/>
      <c r="E76"/>
      <c r="F76"/>
      <c r="G76"/>
      <c r="H76"/>
      <c r="I76"/>
      <c r="J76"/>
      <c r="K76"/>
      <c r="L76" s="1178"/>
    </row>
    <row r="77" spans="1:12" ht="21" thickBot="1">
      <c r="A77" s="1058" t="s">
        <v>233</v>
      </c>
      <c r="B77" s="1059"/>
      <c r="C77" s="1059"/>
      <c r="D77" s="1059"/>
      <c r="E77" s="1059"/>
      <c r="F77" s="1059"/>
      <c r="G77" s="1059"/>
      <c r="H77" s="1059"/>
      <c r="I77" s="1059"/>
      <c r="J77" s="1059"/>
      <c r="K77" s="1059"/>
      <c r="L77" s="1060"/>
    </row>
    <row r="78" spans="1:12">
      <c r="A78" s="1061"/>
      <c r="B78" s="1062"/>
      <c r="C78" s="1063" t="s">
        <v>5</v>
      </c>
      <c r="D78" s="1063" t="s">
        <v>5</v>
      </c>
      <c r="E78" s="1063"/>
      <c r="F78" s="1063"/>
      <c r="G78" s="1064"/>
      <c r="H78" s="1212" t="s">
        <v>6</v>
      </c>
      <c r="I78" s="1213"/>
      <c r="J78" s="1065" t="s">
        <v>7</v>
      </c>
      <c r="K78" s="1066" t="s">
        <v>8</v>
      </c>
      <c r="L78" s="1067"/>
    </row>
    <row r="79" spans="1:12" ht="15">
      <c r="A79" s="1068" t="s">
        <v>9</v>
      </c>
      <c r="B79" s="1069" t="s">
        <v>10</v>
      </c>
      <c r="C79" s="1070" t="s">
        <v>36</v>
      </c>
      <c r="D79" s="1070" t="s">
        <v>36</v>
      </c>
      <c r="E79" s="1071" t="s">
        <v>37</v>
      </c>
      <c r="F79" s="1072"/>
      <c r="G79" s="1073"/>
      <c r="H79" s="1214" t="s">
        <v>11</v>
      </c>
      <c r="I79" s="1215"/>
      <c r="J79" s="1074" t="s">
        <v>12</v>
      </c>
      <c r="K79" s="1075" t="s">
        <v>13</v>
      </c>
      <c r="L79" s="1076"/>
    </row>
    <row r="80" spans="1:12" ht="26.5" thickBot="1">
      <c r="A80" s="1077" t="s">
        <v>14</v>
      </c>
      <c r="B80" s="1078" t="s">
        <v>15</v>
      </c>
      <c r="C80" s="1079" t="s">
        <v>536</v>
      </c>
      <c r="D80" s="1080" t="s">
        <v>528</v>
      </c>
      <c r="E80" s="1081" t="s">
        <v>536</v>
      </c>
      <c r="F80" s="1082" t="s">
        <v>528</v>
      </c>
      <c r="G80" s="1083" t="s">
        <v>16</v>
      </c>
      <c r="H80" s="1084" t="s">
        <v>536</v>
      </c>
      <c r="I80" s="1085" t="s">
        <v>16</v>
      </c>
      <c r="J80" s="1086" t="s">
        <v>16</v>
      </c>
      <c r="K80" s="1079" t="s">
        <v>536</v>
      </c>
      <c r="L80" s="1087" t="s">
        <v>17</v>
      </c>
    </row>
    <row r="81" spans="1:12" ht="15" thickBot="1">
      <c r="A81" s="1088" t="s">
        <v>18</v>
      </c>
      <c r="B81" s="1089" t="s">
        <v>19</v>
      </c>
      <c r="C81" s="1090">
        <v>19315.6385240042</v>
      </c>
      <c r="D81" s="1090">
        <v>19190.367261364787</v>
      </c>
      <c r="E81" s="1091">
        <v>19701.951294484283</v>
      </c>
      <c r="F81" s="1092">
        <v>19574.174606592082</v>
      </c>
      <c r="G81" s="1093">
        <v>0.65278199699500605</v>
      </c>
      <c r="H81" s="1094">
        <v>323.6468741024413</v>
      </c>
      <c r="I81" s="1094">
        <v>0.47774872925394757</v>
      </c>
      <c r="J81" s="1095">
        <v>44.447517632415988</v>
      </c>
      <c r="K81" s="1094">
        <v>100</v>
      </c>
      <c r="L81" s="1096" t="s">
        <v>19</v>
      </c>
    </row>
    <row r="82" spans="1:12" ht="15" thickBot="1">
      <c r="A82" s="1097"/>
      <c r="B82" s="1098"/>
      <c r="C82" s="1099"/>
      <c r="D82" s="1099"/>
      <c r="E82" s="1099"/>
      <c r="F82" s="1099"/>
      <c r="G82" s="1100"/>
      <c r="H82" s="1095"/>
      <c r="I82" s="1095"/>
      <c r="J82" s="1095"/>
      <c r="K82" s="1095"/>
      <c r="L82" s="1101"/>
    </row>
    <row r="83" spans="1:12">
      <c r="A83" s="1102" t="s">
        <v>79</v>
      </c>
      <c r="B83" s="1103" t="s">
        <v>19</v>
      </c>
      <c r="C83" s="1104">
        <v>18466.787919299954</v>
      </c>
      <c r="D83" s="1104">
        <v>18036.103689914777</v>
      </c>
      <c r="E83" s="1105">
        <v>18836.123677685951</v>
      </c>
      <c r="F83" s="1105">
        <v>18396.825763713074</v>
      </c>
      <c r="G83" s="1106">
        <v>2.3879006064153385</v>
      </c>
      <c r="H83" s="1107">
        <v>268.88888888888891</v>
      </c>
      <c r="I83" s="1107">
        <v>13.445653906374542</v>
      </c>
      <c r="J83" s="1107">
        <v>-10</v>
      </c>
      <c r="K83" s="1107">
        <v>8.6165629487793202E-2</v>
      </c>
      <c r="L83" s="1108">
        <v>-5.2127829231609371E-2</v>
      </c>
    </row>
    <row r="84" spans="1:12">
      <c r="A84" s="1109" t="s">
        <v>80</v>
      </c>
      <c r="B84" s="1110" t="s">
        <v>19</v>
      </c>
      <c r="C84" s="1111">
        <v>20555.116707095971</v>
      </c>
      <c r="D84" s="1111">
        <v>20385.035031565309</v>
      </c>
      <c r="E84" s="1112">
        <v>20966.219041237891</v>
      </c>
      <c r="F84" s="1112">
        <v>20792.735732196616</v>
      </c>
      <c r="G84" s="1113">
        <v>0.83434576034477603</v>
      </c>
      <c r="H84" s="1114">
        <v>360.81953210010886</v>
      </c>
      <c r="I84" s="1114">
        <v>1.1447670709610005</v>
      </c>
      <c r="J84" s="1114">
        <v>57.90378006872853</v>
      </c>
      <c r="K84" s="1114">
        <v>35.193872666347538</v>
      </c>
      <c r="L84" s="1115">
        <v>2.9991554764706194</v>
      </c>
    </row>
    <row r="85" spans="1:12">
      <c r="A85" s="1116" t="s">
        <v>81</v>
      </c>
      <c r="B85" s="1117" t="s">
        <v>19</v>
      </c>
      <c r="C85" s="1118">
        <v>19967.553264732891</v>
      </c>
      <c r="D85" s="1118">
        <v>20016.749039355076</v>
      </c>
      <c r="E85" s="1119">
        <v>20366.904330027548</v>
      </c>
      <c r="F85" s="1119">
        <v>20417.084020142178</v>
      </c>
      <c r="G85" s="1120">
        <v>-0.24577304998659885</v>
      </c>
      <c r="H85" s="1121">
        <v>396.30633187772924</v>
      </c>
      <c r="I85" s="1121">
        <v>-1.5450332254120083</v>
      </c>
      <c r="J85" s="1121">
        <v>36.512667660208642</v>
      </c>
      <c r="K85" s="1121">
        <v>8.7697462900909535</v>
      </c>
      <c r="L85" s="1122">
        <v>-0.5097447899809584</v>
      </c>
    </row>
    <row r="86" spans="1:12">
      <c r="A86" s="1116" t="s">
        <v>82</v>
      </c>
      <c r="B86" s="1117" t="s">
        <v>19</v>
      </c>
      <c r="C86" s="1118" t="s">
        <v>72</v>
      </c>
      <c r="D86" s="1118" t="s">
        <v>72</v>
      </c>
      <c r="E86" s="1119" t="s">
        <v>72</v>
      </c>
      <c r="F86" s="1119" t="s">
        <v>72</v>
      </c>
      <c r="G86" s="1120" t="s">
        <v>72</v>
      </c>
      <c r="H86" s="1121" t="s">
        <v>72</v>
      </c>
      <c r="I86" s="1121" t="s">
        <v>72</v>
      </c>
      <c r="J86" s="1121" t="s">
        <v>72</v>
      </c>
      <c r="K86" s="1121" t="s">
        <v>72</v>
      </c>
      <c r="L86" s="1122" t="s">
        <v>72</v>
      </c>
    </row>
    <row r="87" spans="1:12">
      <c r="A87" s="1116" t="s">
        <v>71</v>
      </c>
      <c r="B87" s="1117" t="s">
        <v>19</v>
      </c>
      <c r="C87" s="1118">
        <v>17074.902495876395</v>
      </c>
      <c r="D87" s="1118">
        <v>16924.138607397166</v>
      </c>
      <c r="E87" s="1119">
        <v>17416.400545793924</v>
      </c>
      <c r="F87" s="1119">
        <v>17262.621379545111</v>
      </c>
      <c r="G87" s="1120">
        <v>0.89082163634214384</v>
      </c>
      <c r="H87" s="1121">
        <v>280.82499275991887</v>
      </c>
      <c r="I87" s="1121">
        <v>-0.55784571388275539</v>
      </c>
      <c r="J87" s="1121">
        <v>34.672386895475817</v>
      </c>
      <c r="K87" s="1121">
        <v>33.058879846816659</v>
      </c>
      <c r="L87" s="1122">
        <v>-2.3995629688381612</v>
      </c>
    </row>
    <row r="88" spans="1:12" ht="15" thickBot="1">
      <c r="A88" s="1123" t="s">
        <v>83</v>
      </c>
      <c r="B88" s="1124" t="s">
        <v>19</v>
      </c>
      <c r="C88" s="1125">
        <v>19724.659409162981</v>
      </c>
      <c r="D88" s="1125">
        <v>20043.682749338881</v>
      </c>
      <c r="E88" s="1126">
        <v>20119.152597346241</v>
      </c>
      <c r="F88" s="1126">
        <v>20444.55640432566</v>
      </c>
      <c r="G88" s="1127">
        <v>-1.5916403395799275</v>
      </c>
      <c r="H88" s="1128">
        <v>300.70836470096191</v>
      </c>
      <c r="I88" s="1128">
        <v>-0.71064060167040133</v>
      </c>
      <c r="J88" s="1128">
        <v>44.209891435464414</v>
      </c>
      <c r="K88" s="1128">
        <v>22.891335567257059</v>
      </c>
      <c r="L88" s="1129">
        <v>-3.7719888419889713E-2</v>
      </c>
    </row>
    <row r="89" spans="1:12" ht="15" thickBot="1">
      <c r="A89" s="1097"/>
      <c r="B89" s="1130"/>
      <c r="C89" s="1099"/>
      <c r="D89" s="1099"/>
      <c r="E89" s="1099"/>
      <c r="F89" s="1099"/>
      <c r="G89" s="1100"/>
      <c r="H89" s="1095"/>
      <c r="I89" s="1095"/>
      <c r="J89" s="1095"/>
      <c r="K89" s="1095"/>
      <c r="L89" s="1101"/>
    </row>
    <row r="90" spans="1:12">
      <c r="A90" s="1131" t="s">
        <v>84</v>
      </c>
      <c r="B90" s="1132" t="s">
        <v>21</v>
      </c>
      <c r="C90" s="1133" t="s">
        <v>511</v>
      </c>
      <c r="D90" s="1133" t="s">
        <v>72</v>
      </c>
      <c r="E90" s="1134" t="s">
        <v>511</v>
      </c>
      <c r="F90" s="1134" t="s">
        <v>72</v>
      </c>
      <c r="G90" s="1135" t="s">
        <v>72</v>
      </c>
      <c r="H90" s="1136" t="s">
        <v>511</v>
      </c>
      <c r="I90" s="1136" t="s">
        <v>72</v>
      </c>
      <c r="J90" s="1137" t="s">
        <v>72</v>
      </c>
      <c r="K90" s="1137">
        <v>9.5739588319770225E-3</v>
      </c>
      <c r="L90" s="1138" t="s">
        <v>72</v>
      </c>
    </row>
    <row r="91" spans="1:12">
      <c r="A91" s="1109" t="s">
        <v>84</v>
      </c>
      <c r="B91" s="1139" t="s">
        <v>22</v>
      </c>
      <c r="C91" s="1118" t="s">
        <v>511</v>
      </c>
      <c r="D91" s="1118" t="s">
        <v>72</v>
      </c>
      <c r="E91" s="1119" t="s">
        <v>511</v>
      </c>
      <c r="F91" s="1119" t="s">
        <v>72</v>
      </c>
      <c r="G91" s="1120" t="s">
        <v>72</v>
      </c>
      <c r="H91" s="1121" t="s">
        <v>511</v>
      </c>
      <c r="I91" s="1121" t="s">
        <v>72</v>
      </c>
      <c r="J91" s="1140" t="s">
        <v>72</v>
      </c>
      <c r="K91" s="1140">
        <v>9.5739588319770225E-3</v>
      </c>
      <c r="L91" s="1141" t="s">
        <v>72</v>
      </c>
    </row>
    <row r="92" spans="1:12">
      <c r="A92" s="1109" t="s">
        <v>84</v>
      </c>
      <c r="B92" s="1139" t="s">
        <v>23</v>
      </c>
      <c r="C92" s="1118" t="s">
        <v>72</v>
      </c>
      <c r="D92" s="1118" t="s">
        <v>72</v>
      </c>
      <c r="E92" s="1119" t="s">
        <v>72</v>
      </c>
      <c r="F92" s="1119" t="s">
        <v>72</v>
      </c>
      <c r="G92" s="1120" t="s">
        <v>72</v>
      </c>
      <c r="H92" s="1121" t="s">
        <v>72</v>
      </c>
      <c r="I92" s="1121" t="s">
        <v>72</v>
      </c>
      <c r="J92" s="1140" t="s">
        <v>72</v>
      </c>
      <c r="K92" s="1140" t="s">
        <v>72</v>
      </c>
      <c r="L92" s="1141" t="s">
        <v>72</v>
      </c>
    </row>
    <row r="93" spans="1:12">
      <c r="A93" s="1131" t="s">
        <v>84</v>
      </c>
      <c r="B93" s="1142" t="s">
        <v>24</v>
      </c>
      <c r="C93" s="1143" t="s">
        <v>511</v>
      </c>
      <c r="D93" s="1143" t="s">
        <v>511</v>
      </c>
      <c r="E93" s="1144" t="s">
        <v>511</v>
      </c>
      <c r="F93" s="1144" t="s">
        <v>511</v>
      </c>
      <c r="G93" s="1145" t="s">
        <v>72</v>
      </c>
      <c r="H93" s="1146" t="s">
        <v>511</v>
      </c>
      <c r="I93" s="1146" t="s">
        <v>72</v>
      </c>
      <c r="J93" s="1147" t="s">
        <v>72</v>
      </c>
      <c r="K93" s="1147">
        <v>2.8721876495931067E-2</v>
      </c>
      <c r="L93" s="1148" t="s">
        <v>72</v>
      </c>
    </row>
    <row r="94" spans="1:12">
      <c r="A94" s="1109" t="s">
        <v>84</v>
      </c>
      <c r="B94" s="1139" t="s">
        <v>25</v>
      </c>
      <c r="C94" s="1118" t="s">
        <v>72</v>
      </c>
      <c r="D94" s="1118" t="s">
        <v>511</v>
      </c>
      <c r="E94" s="1119" t="s">
        <v>72</v>
      </c>
      <c r="F94" s="1119" t="s">
        <v>511</v>
      </c>
      <c r="G94" s="1120" t="s">
        <v>72</v>
      </c>
      <c r="H94" s="1121" t="s">
        <v>72</v>
      </c>
      <c r="I94" s="1121" t="s">
        <v>72</v>
      </c>
      <c r="J94" s="1140" t="s">
        <v>72</v>
      </c>
      <c r="K94" s="1140" t="s">
        <v>72</v>
      </c>
      <c r="L94" s="1141" t="s">
        <v>72</v>
      </c>
    </row>
    <row r="95" spans="1:12">
      <c r="A95" s="1109" t="s">
        <v>84</v>
      </c>
      <c r="B95" s="1139" t="s">
        <v>26</v>
      </c>
      <c r="C95" s="1118" t="s">
        <v>511</v>
      </c>
      <c r="D95" s="1118" t="s">
        <v>511</v>
      </c>
      <c r="E95" s="1119" t="s">
        <v>511</v>
      </c>
      <c r="F95" s="1119" t="s">
        <v>511</v>
      </c>
      <c r="G95" s="1120" t="s">
        <v>72</v>
      </c>
      <c r="H95" s="1121" t="s">
        <v>511</v>
      </c>
      <c r="I95" s="1121" t="s">
        <v>72</v>
      </c>
      <c r="J95" s="1140" t="s">
        <v>72</v>
      </c>
      <c r="K95" s="1140">
        <v>2.8721876495931067E-2</v>
      </c>
      <c r="L95" s="1141" t="s">
        <v>72</v>
      </c>
    </row>
    <row r="96" spans="1:12">
      <c r="A96" s="1131" t="s">
        <v>84</v>
      </c>
      <c r="B96" s="1142" t="s">
        <v>27</v>
      </c>
      <c r="C96" s="1143">
        <v>18141.917647058825</v>
      </c>
      <c r="D96" s="1143">
        <v>17934.9776446381</v>
      </c>
      <c r="E96" s="1144">
        <v>18504.756000000001</v>
      </c>
      <c r="F96" s="1144">
        <v>18293.677197530862</v>
      </c>
      <c r="G96" s="1145">
        <v>1.1538347385818579</v>
      </c>
      <c r="H96" s="1146">
        <v>266</v>
      </c>
      <c r="I96" s="1146">
        <v>14.924083446488105</v>
      </c>
      <c r="J96" s="1147">
        <v>-28.571428571428569</v>
      </c>
      <c r="K96" s="1147">
        <v>4.7869794159885112E-2</v>
      </c>
      <c r="L96" s="1148">
        <v>-4.8935626943696686E-2</v>
      </c>
    </row>
    <row r="97" spans="1:12">
      <c r="A97" s="1109" t="s">
        <v>84</v>
      </c>
      <c r="B97" s="1139" t="s">
        <v>28</v>
      </c>
      <c r="C97" s="1118">
        <v>18141.917647058825</v>
      </c>
      <c r="D97" s="1118" t="s">
        <v>511</v>
      </c>
      <c r="E97" s="1119">
        <v>18504.756000000001</v>
      </c>
      <c r="F97" s="1119" t="s">
        <v>511</v>
      </c>
      <c r="G97" s="1120" t="s">
        <v>72</v>
      </c>
      <c r="H97" s="1121">
        <v>266</v>
      </c>
      <c r="I97" s="1121" t="s">
        <v>72</v>
      </c>
      <c r="J97" s="1140" t="s">
        <v>72</v>
      </c>
      <c r="K97" s="1140">
        <v>4.7869794159885112E-2</v>
      </c>
      <c r="L97" s="1141" t="s">
        <v>72</v>
      </c>
    </row>
    <row r="98" spans="1:12" ht="15" thickBot="1">
      <c r="A98" s="1149" t="s">
        <v>84</v>
      </c>
      <c r="B98" s="1150" t="s">
        <v>29</v>
      </c>
      <c r="C98" s="1151" t="s">
        <v>72</v>
      </c>
      <c r="D98" s="1151" t="s">
        <v>511</v>
      </c>
      <c r="E98" s="1152" t="s">
        <v>72</v>
      </c>
      <c r="F98" s="1152" t="s">
        <v>511</v>
      </c>
      <c r="G98" s="1153" t="s">
        <v>72</v>
      </c>
      <c r="H98" s="1140" t="s">
        <v>72</v>
      </c>
      <c r="I98" s="1140" t="s">
        <v>72</v>
      </c>
      <c r="J98" s="1140" t="s">
        <v>72</v>
      </c>
      <c r="K98" s="1140" t="s">
        <v>72</v>
      </c>
      <c r="L98" s="1141" t="s">
        <v>72</v>
      </c>
    </row>
    <row r="99" spans="1:12" ht="15" thickBot="1">
      <c r="A99" s="1097"/>
      <c r="B99" s="1130"/>
      <c r="C99" s="1099"/>
      <c r="D99" s="1099"/>
      <c r="E99" s="1099"/>
      <c r="F99" s="1099"/>
      <c r="G99" s="1100"/>
      <c r="H99" s="1095"/>
      <c r="I99" s="1095"/>
      <c r="J99" s="1095"/>
      <c r="K99" s="1095"/>
      <c r="L99" s="1101"/>
    </row>
    <row r="100" spans="1:12">
      <c r="A100" s="1131" t="s">
        <v>85</v>
      </c>
      <c r="B100" s="1132" t="s">
        <v>21</v>
      </c>
      <c r="C100" s="1133">
        <v>21067.535723096626</v>
      </c>
      <c r="D100" s="1133">
        <v>20944.441953144891</v>
      </c>
      <c r="E100" s="1134">
        <v>21488.886437558558</v>
      </c>
      <c r="F100" s="1134">
        <v>21363.330792207791</v>
      </c>
      <c r="G100" s="1135">
        <v>0.58771568240923855</v>
      </c>
      <c r="H100" s="1136">
        <v>416.16991643454037</v>
      </c>
      <c r="I100" s="1136">
        <v>-0.26780011070620513</v>
      </c>
      <c r="J100" s="1137">
        <v>25.524475524475527</v>
      </c>
      <c r="K100" s="1137">
        <v>3.4370512206797508</v>
      </c>
      <c r="L100" s="1138">
        <v>-0.51814169869516258</v>
      </c>
    </row>
    <row r="101" spans="1:12">
      <c r="A101" s="1109" t="s">
        <v>85</v>
      </c>
      <c r="B101" s="1139" t="s">
        <v>22</v>
      </c>
      <c r="C101" s="1118">
        <v>21218.906862745098</v>
      </c>
      <c r="D101" s="1118">
        <v>21129.848039215685</v>
      </c>
      <c r="E101" s="1119">
        <v>21643.285</v>
      </c>
      <c r="F101" s="1119">
        <v>21552.445</v>
      </c>
      <c r="G101" s="1120">
        <v>0.42148350221981845</v>
      </c>
      <c r="H101" s="1121">
        <v>409.4</v>
      </c>
      <c r="I101" s="1121">
        <v>-0.55865921787709771</v>
      </c>
      <c r="J101" s="1140">
        <v>22.395833333333336</v>
      </c>
      <c r="K101" s="1140">
        <v>2.2498803255146003</v>
      </c>
      <c r="L101" s="1141">
        <v>-0.40535408189792932</v>
      </c>
    </row>
    <row r="102" spans="1:12">
      <c r="A102" s="1109" t="s">
        <v>85</v>
      </c>
      <c r="B102" s="1139" t="s">
        <v>23</v>
      </c>
      <c r="C102" s="1118">
        <v>20793.75882352941</v>
      </c>
      <c r="D102" s="1118">
        <v>20580.760784313727</v>
      </c>
      <c r="E102" s="1119">
        <v>21209.633999999998</v>
      </c>
      <c r="F102" s="1119">
        <v>20992.376</v>
      </c>
      <c r="G102" s="1120">
        <v>1.0349376364066554</v>
      </c>
      <c r="H102" s="1121">
        <v>429</v>
      </c>
      <c r="I102" s="1121">
        <v>6.9979006298113225E-2</v>
      </c>
      <c r="J102" s="1140">
        <v>31.914893617021278</v>
      </c>
      <c r="K102" s="1140">
        <v>1.1871708951651507</v>
      </c>
      <c r="L102" s="1141">
        <v>-0.11278761679723348</v>
      </c>
    </row>
    <row r="103" spans="1:12">
      <c r="A103" s="1131" t="s">
        <v>85</v>
      </c>
      <c r="B103" s="1142" t="s">
        <v>24</v>
      </c>
      <c r="C103" s="1143">
        <v>21256.743383194913</v>
      </c>
      <c r="D103" s="1143">
        <v>20912.601920655583</v>
      </c>
      <c r="E103" s="1144">
        <v>21681.878250858812</v>
      </c>
      <c r="F103" s="1144">
        <v>21330.853959068696</v>
      </c>
      <c r="G103" s="1145">
        <v>1.645617622546611</v>
      </c>
      <c r="H103" s="1146">
        <v>385.80216535433073</v>
      </c>
      <c r="I103" s="1146">
        <v>1.6040672224426553</v>
      </c>
      <c r="J103" s="1147">
        <v>96.391752577319593</v>
      </c>
      <c r="K103" s="1147">
        <v>14.590713259932983</v>
      </c>
      <c r="L103" s="1148">
        <v>3.8591408633073438</v>
      </c>
    </row>
    <row r="104" spans="1:12">
      <c r="A104" s="1109" t="s">
        <v>85</v>
      </c>
      <c r="B104" s="1139" t="s">
        <v>25</v>
      </c>
      <c r="C104" s="1118">
        <v>21649.831372549019</v>
      </c>
      <c r="D104" s="1118">
        <v>21086.593137254902</v>
      </c>
      <c r="E104" s="1119">
        <v>22082.828000000001</v>
      </c>
      <c r="F104" s="1119">
        <v>21508.325000000001</v>
      </c>
      <c r="G104" s="1120">
        <v>2.6710727125427045</v>
      </c>
      <c r="H104" s="1121">
        <v>381.9</v>
      </c>
      <c r="I104" s="1121">
        <v>2.0577231427044334</v>
      </c>
      <c r="J104" s="1140">
        <v>107.6171875</v>
      </c>
      <c r="K104" s="1140">
        <v>10.177118238391575</v>
      </c>
      <c r="L104" s="1141">
        <v>3.0964931519581631</v>
      </c>
    </row>
    <row r="105" spans="1:12">
      <c r="A105" s="1109" t="s">
        <v>85</v>
      </c>
      <c r="B105" s="1139" t="s">
        <v>26</v>
      </c>
      <c r="C105" s="1118">
        <v>20379.881372549018</v>
      </c>
      <c r="D105" s="1118">
        <v>20589.166666666668</v>
      </c>
      <c r="E105" s="1119">
        <v>20787.478999999999</v>
      </c>
      <c r="F105" s="1119">
        <v>21000.95</v>
      </c>
      <c r="G105" s="1120">
        <v>-1.0164825876924679</v>
      </c>
      <c r="H105" s="1121">
        <v>394.8</v>
      </c>
      <c r="I105" s="1121">
        <v>1.1270491803278777</v>
      </c>
      <c r="J105" s="1140">
        <v>74.621212121212125</v>
      </c>
      <c r="K105" s="1140">
        <v>4.4135950215414077</v>
      </c>
      <c r="L105" s="1141">
        <v>0.76264771134917986</v>
      </c>
    </row>
    <row r="106" spans="1:12">
      <c r="A106" s="1131" t="s">
        <v>85</v>
      </c>
      <c r="B106" s="1142" t="s">
        <v>27</v>
      </c>
      <c r="C106" s="1143">
        <v>19724.67890901017</v>
      </c>
      <c r="D106" s="1143">
        <v>19851.485137714419</v>
      </c>
      <c r="E106" s="1144">
        <v>20119.172487190375</v>
      </c>
      <c r="F106" s="1144">
        <v>20248.514840468706</v>
      </c>
      <c r="G106" s="1145">
        <v>-0.63877451900732529</v>
      </c>
      <c r="H106" s="1146">
        <v>328.50256553262687</v>
      </c>
      <c r="I106" s="1146">
        <v>-0.14318843079230195</v>
      </c>
      <c r="J106" s="1147">
        <v>41.627172195892577</v>
      </c>
      <c r="K106" s="1147">
        <v>17.166108185734803</v>
      </c>
      <c r="L106" s="1148">
        <v>-0.3418436881415623</v>
      </c>
    </row>
    <row r="107" spans="1:12">
      <c r="A107" s="1109" t="s">
        <v>85</v>
      </c>
      <c r="B107" s="1139" t="s">
        <v>28</v>
      </c>
      <c r="C107" s="1118">
        <v>19746.400980392158</v>
      </c>
      <c r="D107" s="1118">
        <v>19810.145098039218</v>
      </c>
      <c r="E107" s="1119">
        <v>20141.329000000002</v>
      </c>
      <c r="F107" s="1119">
        <v>20206.348000000002</v>
      </c>
      <c r="G107" s="1120">
        <v>-0.32177511740370018</v>
      </c>
      <c r="H107" s="1121">
        <v>318.5</v>
      </c>
      <c r="I107" s="1121">
        <v>-0.15673981191222569</v>
      </c>
      <c r="J107" s="1140">
        <v>43.141361256544499</v>
      </c>
      <c r="K107" s="1140">
        <v>13.08760172331259</v>
      </c>
      <c r="L107" s="1141">
        <v>-0.11942358439035594</v>
      </c>
    </row>
    <row r="108" spans="1:12" ht="15" thickBot="1">
      <c r="A108" s="1149" t="s">
        <v>85</v>
      </c>
      <c r="B108" s="1150" t="s">
        <v>29</v>
      </c>
      <c r="C108" s="1151">
        <v>19663.119607843139</v>
      </c>
      <c r="D108" s="1151">
        <v>19964.100980392159</v>
      </c>
      <c r="E108" s="1152">
        <v>20056.382000000001</v>
      </c>
      <c r="F108" s="1152">
        <v>20363.383000000002</v>
      </c>
      <c r="G108" s="1153">
        <v>-1.5076129540951038</v>
      </c>
      <c r="H108" s="1140">
        <v>360.6</v>
      </c>
      <c r="I108" s="1140">
        <v>0.27808676307007785</v>
      </c>
      <c r="J108" s="1140">
        <v>36.977491961414792</v>
      </c>
      <c r="K108" s="1140">
        <v>4.0785064624222116</v>
      </c>
      <c r="L108" s="1141">
        <v>-0.22242010375120813</v>
      </c>
    </row>
    <row r="109" spans="1:12" ht="15" thickBot="1">
      <c r="A109" s="1154"/>
      <c r="B109" s="1155"/>
      <c r="C109" s="1156"/>
      <c r="D109" s="1156"/>
      <c r="E109" s="1156"/>
      <c r="F109" s="1156"/>
      <c r="G109" s="1157"/>
      <c r="H109" s="1158"/>
      <c r="I109" s="1158"/>
      <c r="J109" s="1158"/>
      <c r="K109" s="1158"/>
      <c r="L109" s="1159"/>
    </row>
    <row r="110" spans="1:12">
      <c r="A110" s="1109" t="s">
        <v>86</v>
      </c>
      <c r="B110" s="1160" t="s">
        <v>26</v>
      </c>
      <c r="C110" s="1161">
        <v>20177.071568627453</v>
      </c>
      <c r="D110" s="1161">
        <v>20193.286274509803</v>
      </c>
      <c r="E110" s="1162">
        <v>20580.613000000001</v>
      </c>
      <c r="F110" s="1162">
        <v>20597.151999999998</v>
      </c>
      <c r="G110" s="1163">
        <v>-8.0297509092504799E-2</v>
      </c>
      <c r="H110" s="1164">
        <v>412.9</v>
      </c>
      <c r="I110" s="1164">
        <v>-1.8773764258555214</v>
      </c>
      <c r="J110" s="1164">
        <v>29.714285714285715</v>
      </c>
      <c r="K110" s="1164">
        <v>4.3465773097175679</v>
      </c>
      <c r="L110" s="1165">
        <v>-0.49369374546152223</v>
      </c>
    </row>
    <row r="111" spans="1:12" ht="15" thickBot="1">
      <c r="A111" s="1149" t="s">
        <v>86</v>
      </c>
      <c r="B111" s="1150" t="s">
        <v>29</v>
      </c>
      <c r="C111" s="1151">
        <v>19743.832352941175</v>
      </c>
      <c r="D111" s="1151">
        <v>19805.050980392156</v>
      </c>
      <c r="E111" s="1152">
        <v>20138.708999999999</v>
      </c>
      <c r="F111" s="1152">
        <v>20201.151999999998</v>
      </c>
      <c r="G111" s="1153">
        <v>-0.30910613414521759</v>
      </c>
      <c r="H111" s="1140">
        <v>380</v>
      </c>
      <c r="I111" s="1140">
        <v>-0.67956089911134931</v>
      </c>
      <c r="J111" s="1140">
        <v>43.925233644859816</v>
      </c>
      <c r="K111" s="1140">
        <v>4.4231689803733838</v>
      </c>
      <c r="L111" s="1141">
        <v>-1.605104451943884E-2</v>
      </c>
    </row>
    <row r="112" spans="1:12" ht="15" thickBot="1">
      <c r="A112" s="1154"/>
      <c r="B112" s="1155"/>
      <c r="C112" s="1156"/>
      <c r="D112" s="1156"/>
      <c r="E112" s="1156"/>
      <c r="F112" s="1156"/>
      <c r="G112" s="1157"/>
      <c r="H112" s="1158"/>
      <c r="I112" s="1158"/>
      <c r="J112" s="1158"/>
      <c r="K112" s="1158"/>
      <c r="L112" s="1159"/>
    </row>
    <row r="113" spans="1:12">
      <c r="A113" s="1131" t="s">
        <v>87</v>
      </c>
      <c r="B113" s="1132" t="s">
        <v>21</v>
      </c>
      <c r="C113" s="1133" t="s">
        <v>72</v>
      </c>
      <c r="D113" s="1133" t="s">
        <v>72</v>
      </c>
      <c r="E113" s="1134" t="s">
        <v>72</v>
      </c>
      <c r="F113" s="1134" t="s">
        <v>72</v>
      </c>
      <c r="G113" s="1135" t="s">
        <v>72</v>
      </c>
      <c r="H113" s="1136" t="s">
        <v>72</v>
      </c>
      <c r="I113" s="1136" t="s">
        <v>72</v>
      </c>
      <c r="J113" s="1137" t="s">
        <v>72</v>
      </c>
      <c r="K113" s="1137" t="s">
        <v>72</v>
      </c>
      <c r="L113" s="1138" t="s">
        <v>72</v>
      </c>
    </row>
    <row r="114" spans="1:12">
      <c r="A114" s="1116" t="s">
        <v>87</v>
      </c>
      <c r="B114" s="1139" t="s">
        <v>22</v>
      </c>
      <c r="C114" s="1118" t="s">
        <v>72</v>
      </c>
      <c r="D114" s="1118" t="s">
        <v>72</v>
      </c>
      <c r="E114" s="1119" t="s">
        <v>72</v>
      </c>
      <c r="F114" s="1119" t="s">
        <v>72</v>
      </c>
      <c r="G114" s="1120" t="s">
        <v>72</v>
      </c>
      <c r="H114" s="1121" t="s">
        <v>72</v>
      </c>
      <c r="I114" s="1121" t="s">
        <v>72</v>
      </c>
      <c r="J114" s="1140" t="s">
        <v>72</v>
      </c>
      <c r="K114" s="1140" t="s">
        <v>72</v>
      </c>
      <c r="L114" s="1141" t="s">
        <v>72</v>
      </c>
    </row>
    <row r="115" spans="1:12">
      <c r="A115" s="1116" t="s">
        <v>87</v>
      </c>
      <c r="B115" s="1139" t="s">
        <v>23</v>
      </c>
      <c r="C115" s="1118" t="s">
        <v>72</v>
      </c>
      <c r="D115" s="1118" t="s">
        <v>72</v>
      </c>
      <c r="E115" s="1119" t="s">
        <v>72</v>
      </c>
      <c r="F115" s="1119" t="s">
        <v>72</v>
      </c>
      <c r="G115" s="1120" t="s">
        <v>72</v>
      </c>
      <c r="H115" s="1121" t="s">
        <v>72</v>
      </c>
      <c r="I115" s="1121" t="s">
        <v>72</v>
      </c>
      <c r="J115" s="1140" t="s">
        <v>72</v>
      </c>
      <c r="K115" s="1140" t="s">
        <v>72</v>
      </c>
      <c r="L115" s="1141" t="s">
        <v>72</v>
      </c>
    </row>
    <row r="116" spans="1:12">
      <c r="A116" s="1116" t="s">
        <v>87</v>
      </c>
      <c r="B116" s="1139" t="s">
        <v>30</v>
      </c>
      <c r="C116" s="1118" t="s">
        <v>72</v>
      </c>
      <c r="D116" s="1118" t="s">
        <v>72</v>
      </c>
      <c r="E116" s="1119" t="s">
        <v>72</v>
      </c>
      <c r="F116" s="1119" t="s">
        <v>72</v>
      </c>
      <c r="G116" s="1120" t="s">
        <v>72</v>
      </c>
      <c r="H116" s="1121" t="s">
        <v>72</v>
      </c>
      <c r="I116" s="1121" t="s">
        <v>72</v>
      </c>
      <c r="J116" s="1140" t="s">
        <v>72</v>
      </c>
      <c r="K116" s="1140" t="s">
        <v>72</v>
      </c>
      <c r="L116" s="1141" t="s">
        <v>72</v>
      </c>
    </row>
    <row r="117" spans="1:12">
      <c r="A117" s="1166" t="s">
        <v>87</v>
      </c>
      <c r="B117" s="1142" t="s">
        <v>24</v>
      </c>
      <c r="C117" s="1143" t="s">
        <v>72</v>
      </c>
      <c r="D117" s="1143" t="s">
        <v>72</v>
      </c>
      <c r="E117" s="1144" t="s">
        <v>72</v>
      </c>
      <c r="F117" s="1144" t="s">
        <v>72</v>
      </c>
      <c r="G117" s="1145" t="s">
        <v>72</v>
      </c>
      <c r="H117" s="1146" t="s">
        <v>72</v>
      </c>
      <c r="I117" s="1146" t="s">
        <v>72</v>
      </c>
      <c r="J117" s="1147" t="s">
        <v>72</v>
      </c>
      <c r="K117" s="1147" t="s">
        <v>72</v>
      </c>
      <c r="L117" s="1148" t="s">
        <v>72</v>
      </c>
    </row>
    <row r="118" spans="1:12">
      <c r="A118" s="1116" t="s">
        <v>87</v>
      </c>
      <c r="B118" s="1139" t="s">
        <v>26</v>
      </c>
      <c r="C118" s="1118" t="s">
        <v>72</v>
      </c>
      <c r="D118" s="1118" t="s">
        <v>72</v>
      </c>
      <c r="E118" s="1119" t="s">
        <v>72</v>
      </c>
      <c r="F118" s="1119" t="s">
        <v>72</v>
      </c>
      <c r="G118" s="1120" t="s">
        <v>72</v>
      </c>
      <c r="H118" s="1121" t="s">
        <v>72</v>
      </c>
      <c r="I118" s="1121" t="s">
        <v>72</v>
      </c>
      <c r="J118" s="1140" t="s">
        <v>72</v>
      </c>
      <c r="K118" s="1140" t="s">
        <v>72</v>
      </c>
      <c r="L118" s="1141" t="s">
        <v>72</v>
      </c>
    </row>
    <row r="119" spans="1:12">
      <c r="A119" s="1116" t="s">
        <v>87</v>
      </c>
      <c r="B119" s="1139" t="s">
        <v>31</v>
      </c>
      <c r="C119" s="1118" t="s">
        <v>72</v>
      </c>
      <c r="D119" s="1118" t="s">
        <v>72</v>
      </c>
      <c r="E119" s="1119" t="s">
        <v>72</v>
      </c>
      <c r="F119" s="1119" t="s">
        <v>72</v>
      </c>
      <c r="G119" s="1120" t="s">
        <v>72</v>
      </c>
      <c r="H119" s="1121" t="s">
        <v>72</v>
      </c>
      <c r="I119" s="1121" t="s">
        <v>72</v>
      </c>
      <c r="J119" s="1140" t="s">
        <v>72</v>
      </c>
      <c r="K119" s="1140" t="s">
        <v>72</v>
      </c>
      <c r="L119" s="1141" t="s">
        <v>72</v>
      </c>
    </row>
    <row r="120" spans="1:12">
      <c r="A120" s="1166" t="s">
        <v>87</v>
      </c>
      <c r="B120" s="1142" t="s">
        <v>27</v>
      </c>
      <c r="C120" s="1143" t="s">
        <v>72</v>
      </c>
      <c r="D120" s="1143" t="s">
        <v>72</v>
      </c>
      <c r="E120" s="1144" t="s">
        <v>72</v>
      </c>
      <c r="F120" s="1144" t="s">
        <v>72</v>
      </c>
      <c r="G120" s="1145" t="s">
        <v>72</v>
      </c>
      <c r="H120" s="1146" t="s">
        <v>72</v>
      </c>
      <c r="I120" s="1146" t="s">
        <v>72</v>
      </c>
      <c r="J120" s="1147" t="s">
        <v>72</v>
      </c>
      <c r="K120" s="1147" t="s">
        <v>72</v>
      </c>
      <c r="L120" s="1148" t="s">
        <v>72</v>
      </c>
    </row>
    <row r="121" spans="1:12">
      <c r="A121" s="1116" t="s">
        <v>87</v>
      </c>
      <c r="B121" s="1139" t="s">
        <v>29</v>
      </c>
      <c r="C121" s="1118" t="s">
        <v>72</v>
      </c>
      <c r="D121" s="1118" t="s">
        <v>72</v>
      </c>
      <c r="E121" s="1119" t="s">
        <v>72</v>
      </c>
      <c r="F121" s="1119" t="s">
        <v>72</v>
      </c>
      <c r="G121" s="1120" t="s">
        <v>72</v>
      </c>
      <c r="H121" s="1121" t="s">
        <v>72</v>
      </c>
      <c r="I121" s="1121" t="s">
        <v>72</v>
      </c>
      <c r="J121" s="1140" t="s">
        <v>72</v>
      </c>
      <c r="K121" s="1140" t="s">
        <v>72</v>
      </c>
      <c r="L121" s="1141" t="s">
        <v>72</v>
      </c>
    </row>
    <row r="122" spans="1:12" ht="15" thickBot="1">
      <c r="A122" s="1167" t="s">
        <v>87</v>
      </c>
      <c r="B122" s="1139" t="s">
        <v>32</v>
      </c>
      <c r="C122" s="1151" t="s">
        <v>72</v>
      </c>
      <c r="D122" s="1151" t="s">
        <v>72</v>
      </c>
      <c r="E122" s="1152" t="s">
        <v>72</v>
      </c>
      <c r="F122" s="1152" t="s">
        <v>72</v>
      </c>
      <c r="G122" s="1153" t="s">
        <v>72</v>
      </c>
      <c r="H122" s="1140" t="s">
        <v>72</v>
      </c>
      <c r="I122" s="1140" t="s">
        <v>72</v>
      </c>
      <c r="J122" s="1140" t="s">
        <v>72</v>
      </c>
      <c r="K122" s="1140" t="s">
        <v>72</v>
      </c>
      <c r="L122" s="1141" t="s">
        <v>72</v>
      </c>
    </row>
    <row r="123" spans="1:12" ht="15" thickBot="1">
      <c r="A123" s="1154"/>
      <c r="B123" s="1155"/>
      <c r="C123" s="1156"/>
      <c r="D123" s="1156"/>
      <c r="E123" s="1156"/>
      <c r="F123" s="1156"/>
      <c r="G123" s="1157"/>
      <c r="H123" s="1158"/>
      <c r="I123" s="1158"/>
      <c r="J123" s="1158"/>
      <c r="K123" s="1158"/>
      <c r="L123" s="1159"/>
    </row>
    <row r="124" spans="1:12">
      <c r="A124" s="1131" t="s">
        <v>20</v>
      </c>
      <c r="B124" s="1132" t="s">
        <v>24</v>
      </c>
      <c r="C124" s="1133">
        <v>18830.998469086528</v>
      </c>
      <c r="D124" s="1133">
        <v>19070.509976255107</v>
      </c>
      <c r="E124" s="1134">
        <v>19207.61843846826</v>
      </c>
      <c r="F124" s="1134">
        <v>19451.920175780211</v>
      </c>
      <c r="G124" s="1135">
        <v>-1.2559260736435349</v>
      </c>
      <c r="H124" s="1136">
        <v>350.5855153203342</v>
      </c>
      <c r="I124" s="1136">
        <v>-0.87666652571366577</v>
      </c>
      <c r="J124" s="1137">
        <v>12.89308176100629</v>
      </c>
      <c r="K124" s="1137">
        <v>3.4370512206797508</v>
      </c>
      <c r="L124" s="1138">
        <v>-0.96068076659725099</v>
      </c>
    </row>
    <row r="125" spans="1:12">
      <c r="A125" s="1109" t="s">
        <v>20</v>
      </c>
      <c r="B125" s="1139" t="s">
        <v>25</v>
      </c>
      <c r="C125" s="1118">
        <v>19130.583333333332</v>
      </c>
      <c r="D125" s="1118">
        <v>19344.336274509806</v>
      </c>
      <c r="E125" s="1119">
        <v>19513.195</v>
      </c>
      <c r="F125" s="1119">
        <v>19731.223000000002</v>
      </c>
      <c r="G125" s="1120">
        <v>-1.1049897920671317</v>
      </c>
      <c r="H125" s="1121">
        <v>322.2</v>
      </c>
      <c r="I125" s="1121">
        <v>-3.1268791340950188</v>
      </c>
      <c r="J125" s="1140">
        <v>3.5714285714285712</v>
      </c>
      <c r="K125" s="1140">
        <v>0.832934418382001</v>
      </c>
      <c r="L125" s="1141">
        <v>-0.32873063486098075</v>
      </c>
    </row>
    <row r="126" spans="1:12">
      <c r="A126" s="1109" t="s">
        <v>20</v>
      </c>
      <c r="B126" s="1139" t="s">
        <v>26</v>
      </c>
      <c r="C126" s="1118">
        <v>18789.116666666669</v>
      </c>
      <c r="D126" s="1118">
        <v>19084.406862745098</v>
      </c>
      <c r="E126" s="1119">
        <v>19164.899000000001</v>
      </c>
      <c r="F126" s="1119">
        <v>19466.095000000001</v>
      </c>
      <c r="G126" s="1120">
        <v>-1.5472851642817931</v>
      </c>
      <c r="H126" s="1121">
        <v>352.4</v>
      </c>
      <c r="I126" s="1121">
        <v>-1.7563423473654898</v>
      </c>
      <c r="J126" s="1140">
        <v>4.2553191489361701</v>
      </c>
      <c r="K126" s="1140">
        <v>1.8764959310674962</v>
      </c>
      <c r="L126" s="1141">
        <v>-0.72342109285727219</v>
      </c>
    </row>
    <row r="127" spans="1:12">
      <c r="A127" s="1109" t="s">
        <v>20</v>
      </c>
      <c r="B127" s="1139" t="s">
        <v>31</v>
      </c>
      <c r="C127" s="1118">
        <v>18639.615686274508</v>
      </c>
      <c r="D127" s="1118">
        <v>18568.30098039216</v>
      </c>
      <c r="E127" s="1119">
        <v>19012.407999999999</v>
      </c>
      <c r="F127" s="1119">
        <v>18939.667000000001</v>
      </c>
      <c r="G127" s="1120">
        <v>0.38406694267643759</v>
      </c>
      <c r="H127" s="1121">
        <v>378.4</v>
      </c>
      <c r="I127" s="1121">
        <v>1.802528921172986</v>
      </c>
      <c r="J127" s="1140">
        <v>65.217391304347828</v>
      </c>
      <c r="K127" s="1140">
        <v>0.72762087123025376</v>
      </c>
      <c r="L127" s="1141">
        <v>9.1470961121001948E-2</v>
      </c>
    </row>
    <row r="128" spans="1:12">
      <c r="A128" s="1131" t="s">
        <v>20</v>
      </c>
      <c r="B128" s="1142" t="s">
        <v>27</v>
      </c>
      <c r="C128" s="1143">
        <v>17396.618378665771</v>
      </c>
      <c r="D128" s="1143">
        <v>17064.920455355659</v>
      </c>
      <c r="E128" s="1144">
        <v>17744.550746239085</v>
      </c>
      <c r="F128" s="1144">
        <v>17406.218864462771</v>
      </c>
      <c r="G128" s="1145">
        <v>1.9437413973178612</v>
      </c>
      <c r="H128" s="1146">
        <v>297.6504247876062</v>
      </c>
      <c r="I128" s="1146">
        <v>0.57579088083191921</v>
      </c>
      <c r="J128" s="1147">
        <v>34.929197572488199</v>
      </c>
      <c r="K128" s="1147">
        <v>19.157491622786022</v>
      </c>
      <c r="L128" s="1148">
        <v>-1.3514283053013791</v>
      </c>
    </row>
    <row r="129" spans="1:12">
      <c r="A129" s="1109" t="s">
        <v>20</v>
      </c>
      <c r="B129" s="1139" t="s">
        <v>28</v>
      </c>
      <c r="C129" s="1118">
        <v>16942.436274509804</v>
      </c>
      <c r="D129" s="1118">
        <v>16698.334313725489</v>
      </c>
      <c r="E129" s="1119">
        <v>17281.285</v>
      </c>
      <c r="F129" s="1119">
        <v>17032.300999999999</v>
      </c>
      <c r="G129" s="1120">
        <v>1.4618341937475177</v>
      </c>
      <c r="H129" s="1121">
        <v>273.8</v>
      </c>
      <c r="I129" s="1121">
        <v>0.88430361090642384</v>
      </c>
      <c r="J129" s="1140">
        <v>31.392045454545453</v>
      </c>
      <c r="K129" s="1140">
        <v>8.8559119195787463</v>
      </c>
      <c r="L129" s="1141">
        <v>-0.87994757426719517</v>
      </c>
    </row>
    <row r="130" spans="1:12">
      <c r="A130" s="1109" t="s">
        <v>20</v>
      </c>
      <c r="B130" s="1139" t="s">
        <v>29</v>
      </c>
      <c r="C130" s="1118">
        <v>17715.346078431372</v>
      </c>
      <c r="D130" s="1118">
        <v>17433.647058823528</v>
      </c>
      <c r="E130" s="1119">
        <v>18069.652999999998</v>
      </c>
      <c r="F130" s="1119">
        <v>17782.32</v>
      </c>
      <c r="G130" s="1120">
        <v>1.6158352790861863</v>
      </c>
      <c r="H130" s="1121">
        <v>315.39999999999998</v>
      </c>
      <c r="I130" s="1121">
        <v>0.34998409163218769</v>
      </c>
      <c r="J130" s="1140">
        <v>39.27068723702665</v>
      </c>
      <c r="K130" s="1140">
        <v>9.5069411201531846</v>
      </c>
      <c r="L130" s="1141">
        <v>-0.35338248654021953</v>
      </c>
    </row>
    <row r="131" spans="1:12">
      <c r="A131" s="1109" t="s">
        <v>20</v>
      </c>
      <c r="B131" s="1139" t="s">
        <v>32</v>
      </c>
      <c r="C131" s="1118">
        <v>17918.52549019608</v>
      </c>
      <c r="D131" s="1118">
        <v>16534.141176470588</v>
      </c>
      <c r="E131" s="1119">
        <v>18276.896000000001</v>
      </c>
      <c r="F131" s="1119">
        <v>16864.824000000001</v>
      </c>
      <c r="G131" s="1120">
        <v>8.3728831086526601</v>
      </c>
      <c r="H131" s="1121">
        <v>351.1</v>
      </c>
      <c r="I131" s="1121">
        <v>-2.336578581362998</v>
      </c>
      <c r="J131" s="1140">
        <v>25.757575757575758</v>
      </c>
      <c r="K131" s="1140">
        <v>0.79463858305409274</v>
      </c>
      <c r="L131" s="1141">
        <v>-0.11809824449396422</v>
      </c>
    </row>
    <row r="132" spans="1:12">
      <c r="A132" s="1131" t="s">
        <v>20</v>
      </c>
      <c r="B132" s="1142" t="s">
        <v>33</v>
      </c>
      <c r="C132" s="1143">
        <v>15412.316758820369</v>
      </c>
      <c r="D132" s="1143">
        <v>15168.932189883015</v>
      </c>
      <c r="E132" s="1144">
        <v>15720.563093996776</v>
      </c>
      <c r="F132" s="1144">
        <v>15472.310833680676</v>
      </c>
      <c r="G132" s="1145">
        <v>1.6044937500589458</v>
      </c>
      <c r="H132" s="1146">
        <v>227.10887465690763</v>
      </c>
      <c r="I132" s="1146">
        <v>0.33018285928543273</v>
      </c>
      <c r="J132" s="1147">
        <v>43.250327653997381</v>
      </c>
      <c r="K132" s="1147">
        <v>10.464337003350886</v>
      </c>
      <c r="L132" s="1148">
        <v>-8.7453896939528875E-2</v>
      </c>
    </row>
    <row r="133" spans="1:12">
      <c r="A133" s="1109" t="s">
        <v>20</v>
      </c>
      <c r="B133" s="1139" t="s">
        <v>73</v>
      </c>
      <c r="C133" s="1168">
        <v>14969.15294117647</v>
      </c>
      <c r="D133" s="1168">
        <v>14997.069607843137</v>
      </c>
      <c r="E133" s="1169">
        <v>15268.536</v>
      </c>
      <c r="F133" s="1169">
        <v>15297.011</v>
      </c>
      <c r="G133" s="1170">
        <v>-0.18614747678484617</v>
      </c>
      <c r="H133" s="1171">
        <v>216.4</v>
      </c>
      <c r="I133" s="1171">
        <v>4.6232085067033891E-2</v>
      </c>
      <c r="J133" s="1172">
        <v>44.848484848484851</v>
      </c>
      <c r="K133" s="1172">
        <v>6.8645284825275255</v>
      </c>
      <c r="L133" s="1173">
        <v>1.9002275917097577E-2</v>
      </c>
    </row>
    <row r="134" spans="1:12">
      <c r="A134" s="1109" t="s">
        <v>20</v>
      </c>
      <c r="B134" s="1139" t="s">
        <v>34</v>
      </c>
      <c r="C134" s="1118">
        <v>15920.057843137256</v>
      </c>
      <c r="D134" s="1118">
        <v>15293.325490196077</v>
      </c>
      <c r="E134" s="1119">
        <v>16238.459000000001</v>
      </c>
      <c r="F134" s="1119">
        <v>15599.191999999999</v>
      </c>
      <c r="G134" s="1120">
        <v>4.0980776440215729</v>
      </c>
      <c r="H134" s="1121">
        <v>237.7</v>
      </c>
      <c r="I134" s="1121">
        <v>0.46491969568892411</v>
      </c>
      <c r="J134" s="1140">
        <v>40.487804878048784</v>
      </c>
      <c r="K134" s="1140">
        <v>2.7573001436093825</v>
      </c>
      <c r="L134" s="1141">
        <v>-7.7715760138370449E-2</v>
      </c>
    </row>
    <row r="135" spans="1:12" ht="15" thickBot="1">
      <c r="A135" s="1109" t="s">
        <v>20</v>
      </c>
      <c r="B135" s="1139" t="s">
        <v>35</v>
      </c>
      <c r="C135" s="1118">
        <v>16793.383333333335</v>
      </c>
      <c r="D135" s="1118">
        <v>15890.661764705883</v>
      </c>
      <c r="E135" s="1119">
        <v>17129.251</v>
      </c>
      <c r="F135" s="1119">
        <v>16208.475</v>
      </c>
      <c r="G135" s="1120">
        <v>5.680830553151976</v>
      </c>
      <c r="H135" s="1121">
        <v>279.7</v>
      </c>
      <c r="I135" s="1121">
        <v>2.7930907754501892</v>
      </c>
      <c r="J135" s="1140">
        <v>39.682539682539684</v>
      </c>
      <c r="K135" s="1140">
        <v>0.84250837721397787</v>
      </c>
      <c r="L135" s="1141">
        <v>-2.8740412718258446E-2</v>
      </c>
    </row>
    <row r="136" spans="1:12" ht="15" thickBot="1">
      <c r="A136" s="1154"/>
      <c r="B136" s="1155"/>
      <c r="C136" s="1156"/>
      <c r="D136" s="1156"/>
      <c r="E136" s="1156"/>
      <c r="F136" s="1156"/>
      <c r="G136" s="1157"/>
      <c r="H136" s="1158"/>
      <c r="I136" s="1158"/>
      <c r="J136" s="1158"/>
      <c r="K136" s="1158"/>
      <c r="L136" s="1159"/>
    </row>
    <row r="137" spans="1:12">
      <c r="A137" s="1131" t="s">
        <v>88</v>
      </c>
      <c r="B137" s="1142" t="s">
        <v>21</v>
      </c>
      <c r="C137" s="1143">
        <v>20248.279860933835</v>
      </c>
      <c r="D137" s="1143">
        <v>20908.595179032549</v>
      </c>
      <c r="E137" s="1144">
        <v>20653.245458152513</v>
      </c>
      <c r="F137" s="1144">
        <v>21326.767082613202</v>
      </c>
      <c r="G137" s="1145">
        <v>-3.1581046571741407</v>
      </c>
      <c r="H137" s="1146">
        <v>348.15467625899282</v>
      </c>
      <c r="I137" s="1146">
        <v>-1.9270738085212711</v>
      </c>
      <c r="J137" s="1147">
        <v>70.552147239263803</v>
      </c>
      <c r="K137" s="1147">
        <v>2.6615605552896122</v>
      </c>
      <c r="L137" s="1148">
        <v>0.40737717816335017</v>
      </c>
    </row>
    <row r="138" spans="1:12">
      <c r="A138" s="1109" t="s">
        <v>88</v>
      </c>
      <c r="B138" s="1139" t="s">
        <v>22</v>
      </c>
      <c r="C138" s="1118">
        <v>19325.792156862746</v>
      </c>
      <c r="D138" s="1118">
        <v>20431.345098039215</v>
      </c>
      <c r="E138" s="1119">
        <v>19712.308000000001</v>
      </c>
      <c r="F138" s="1119">
        <v>20839.972000000002</v>
      </c>
      <c r="G138" s="1120">
        <v>-5.4110629323302382</v>
      </c>
      <c r="H138" s="1121">
        <v>328.1</v>
      </c>
      <c r="I138" s="1121">
        <v>5.6002574831026823</v>
      </c>
      <c r="J138" s="1140">
        <v>128.57142857142858</v>
      </c>
      <c r="K138" s="1140">
        <v>0.30636668262326472</v>
      </c>
      <c r="L138" s="1141">
        <v>0.11275584041610112</v>
      </c>
    </row>
    <row r="139" spans="1:12">
      <c r="A139" s="1109" t="s">
        <v>88</v>
      </c>
      <c r="B139" s="1139" t="s">
        <v>23</v>
      </c>
      <c r="C139" s="1118">
        <v>20294.05</v>
      </c>
      <c r="D139" s="1118">
        <v>20844.96764705882</v>
      </c>
      <c r="E139" s="1119">
        <v>20699.931</v>
      </c>
      <c r="F139" s="1119">
        <v>21261.866999999998</v>
      </c>
      <c r="G139" s="1120">
        <v>-2.6429287700840098</v>
      </c>
      <c r="H139" s="1121">
        <v>346.3</v>
      </c>
      <c r="I139" s="1121">
        <v>-1.8702181921224046</v>
      </c>
      <c r="J139" s="1140">
        <v>65.178571428571431</v>
      </c>
      <c r="K139" s="1140">
        <v>1.7711823839157492</v>
      </c>
      <c r="L139" s="1141">
        <v>0.22229564625844045</v>
      </c>
    </row>
    <row r="140" spans="1:12">
      <c r="A140" s="1109" t="s">
        <v>88</v>
      </c>
      <c r="B140" s="1139" t="s">
        <v>30</v>
      </c>
      <c r="C140" s="1118">
        <v>20552.24411764706</v>
      </c>
      <c r="D140" s="1118">
        <v>21236.729411764707</v>
      </c>
      <c r="E140" s="1119">
        <v>20963.289000000001</v>
      </c>
      <c r="F140" s="1119">
        <v>21661.464</v>
      </c>
      <c r="G140" s="1120">
        <v>-3.2231200993617017</v>
      </c>
      <c r="H140" s="1121">
        <v>364.3</v>
      </c>
      <c r="I140" s="1121">
        <v>-3.6498280878074616</v>
      </c>
      <c r="J140" s="1140">
        <v>64.86486486486487</v>
      </c>
      <c r="K140" s="1140">
        <v>0.58401148875059838</v>
      </c>
      <c r="L140" s="1141">
        <v>7.2325691488808852E-2</v>
      </c>
    </row>
    <row r="141" spans="1:12">
      <c r="A141" s="1131" t="s">
        <v>88</v>
      </c>
      <c r="B141" s="1142" t="s">
        <v>24</v>
      </c>
      <c r="C141" s="1143">
        <v>20186.479038586247</v>
      </c>
      <c r="D141" s="1143">
        <v>20829.182459148353</v>
      </c>
      <c r="E141" s="1144">
        <v>20590.208619357971</v>
      </c>
      <c r="F141" s="1144">
        <v>21245.766108331321</v>
      </c>
      <c r="G141" s="1145">
        <v>-3.0855911979388693</v>
      </c>
      <c r="H141" s="1146">
        <v>323.02194848824195</v>
      </c>
      <c r="I141" s="1146">
        <v>-0.78325654290036306</v>
      </c>
      <c r="J141" s="1147">
        <v>40.408805031446541</v>
      </c>
      <c r="K141" s="1147">
        <v>8.5495452369554812</v>
      </c>
      <c r="L141" s="1148">
        <v>-0.24591873759852234</v>
      </c>
    </row>
    <row r="142" spans="1:12">
      <c r="A142" s="1109" t="s">
        <v>88</v>
      </c>
      <c r="B142" s="1139" t="s">
        <v>25</v>
      </c>
      <c r="C142" s="1118">
        <v>19773.200980392157</v>
      </c>
      <c r="D142" s="1118">
        <v>20453.02843137255</v>
      </c>
      <c r="E142" s="1119">
        <v>20168.665000000001</v>
      </c>
      <c r="F142" s="1119">
        <v>20862.089</v>
      </c>
      <c r="G142" s="1120">
        <v>-3.323847386520109</v>
      </c>
      <c r="H142" s="1121">
        <v>295.39999999999998</v>
      </c>
      <c r="I142" s="1121">
        <v>-3.3840947546538998E-2</v>
      </c>
      <c r="J142" s="1140">
        <v>4.3859649122807012</v>
      </c>
      <c r="K142" s="1140">
        <v>1.1393011010052656</v>
      </c>
      <c r="L142" s="1141">
        <v>-0.43724432839592375</v>
      </c>
    </row>
    <row r="143" spans="1:12">
      <c r="A143" s="1109" t="s">
        <v>88</v>
      </c>
      <c r="B143" s="1139" t="s">
        <v>26</v>
      </c>
      <c r="C143" s="1118">
        <v>20359.051960784313</v>
      </c>
      <c r="D143" s="1118">
        <v>20836.193137254904</v>
      </c>
      <c r="E143" s="1119">
        <v>20766.233</v>
      </c>
      <c r="F143" s="1119">
        <v>21252.917000000001</v>
      </c>
      <c r="G143" s="1120">
        <v>-2.2899633024492645</v>
      </c>
      <c r="H143" s="1121">
        <v>321.8</v>
      </c>
      <c r="I143" s="1121">
        <v>0.37429819089207378</v>
      </c>
      <c r="J143" s="1140">
        <v>67.379679144385022</v>
      </c>
      <c r="K143" s="1140">
        <v>5.9932982288176158</v>
      </c>
      <c r="L143" s="1141">
        <v>0.8211228727119595</v>
      </c>
    </row>
    <row r="144" spans="1:12">
      <c r="A144" s="1109" t="s">
        <v>88</v>
      </c>
      <c r="B144" s="1139" t="s">
        <v>31</v>
      </c>
      <c r="C144" s="1118">
        <v>19796.23431372549</v>
      </c>
      <c r="D144" s="1118">
        <v>21050.467647058824</v>
      </c>
      <c r="E144" s="1119">
        <v>20192.159</v>
      </c>
      <c r="F144" s="1119">
        <v>21471.476999999999</v>
      </c>
      <c r="G144" s="1120">
        <v>-5.9582207595686096</v>
      </c>
      <c r="H144" s="1121">
        <v>350.4</v>
      </c>
      <c r="I144" s="1121">
        <v>-3.0168834763354644</v>
      </c>
      <c r="J144" s="1140">
        <v>0</v>
      </c>
      <c r="K144" s="1140">
        <v>1.4169459071325992</v>
      </c>
      <c r="L144" s="1141">
        <v>-0.62979728191455897</v>
      </c>
    </row>
    <row r="145" spans="1:12">
      <c r="A145" s="1131" t="s">
        <v>88</v>
      </c>
      <c r="B145" s="1142" t="s">
        <v>27</v>
      </c>
      <c r="C145" s="1143">
        <v>19173.654202637485</v>
      </c>
      <c r="D145" s="1143">
        <v>19147.086703227305</v>
      </c>
      <c r="E145" s="1144">
        <v>19557.127286690236</v>
      </c>
      <c r="F145" s="1144">
        <v>19530.02843729185</v>
      </c>
      <c r="G145" s="1145">
        <v>0.13875478720062542</v>
      </c>
      <c r="H145" s="1146">
        <v>273.56401639344261</v>
      </c>
      <c r="I145" s="1146">
        <v>-0.93725598825740541</v>
      </c>
      <c r="J145" s="1147">
        <v>42.025611175785798</v>
      </c>
      <c r="K145" s="1147">
        <v>11.680229775011968</v>
      </c>
      <c r="L145" s="1148">
        <v>-0.1991783289847131</v>
      </c>
    </row>
    <row r="146" spans="1:12">
      <c r="A146" s="1109" t="s">
        <v>88</v>
      </c>
      <c r="B146" s="1139" t="s">
        <v>28</v>
      </c>
      <c r="C146" s="1118">
        <v>18551.142156862745</v>
      </c>
      <c r="D146" s="1118">
        <v>18487.794117647059</v>
      </c>
      <c r="E146" s="1119">
        <v>18922.165000000001</v>
      </c>
      <c r="F146" s="1119">
        <v>18857.55</v>
      </c>
      <c r="G146" s="1120">
        <v>0.34264790495054553</v>
      </c>
      <c r="H146" s="1121">
        <v>246.7</v>
      </c>
      <c r="I146" s="1121">
        <v>2.1955260977630418</v>
      </c>
      <c r="J146" s="1140">
        <v>48.109965635738831</v>
      </c>
      <c r="K146" s="1140">
        <v>4.1263762565820965</v>
      </c>
      <c r="L146" s="1141">
        <v>0.1020366078474817</v>
      </c>
    </row>
    <row r="147" spans="1:12">
      <c r="A147" s="1109" t="s">
        <v>88</v>
      </c>
      <c r="B147" s="1139" t="s">
        <v>29</v>
      </c>
      <c r="C147" s="1118">
        <v>19528.173529411764</v>
      </c>
      <c r="D147" s="1118">
        <v>19530.709803921567</v>
      </c>
      <c r="E147" s="1119">
        <v>19918.737000000001</v>
      </c>
      <c r="F147" s="1119">
        <v>19921.324000000001</v>
      </c>
      <c r="G147" s="1120">
        <v>-1.298608465983252E-2</v>
      </c>
      <c r="H147" s="1121">
        <v>285.2</v>
      </c>
      <c r="I147" s="1121">
        <v>-1.7568033069238795</v>
      </c>
      <c r="J147" s="1121">
        <v>43.113772455089823</v>
      </c>
      <c r="K147" s="1121">
        <v>6.8645284825275255</v>
      </c>
      <c r="L147" s="1122">
        <v>-6.3973799314544166E-2</v>
      </c>
    </row>
    <row r="148" spans="1:12" ht="15" thickBot="1">
      <c r="A148" s="1174" t="s">
        <v>88</v>
      </c>
      <c r="B148" s="1175" t="s">
        <v>32</v>
      </c>
      <c r="C148" s="1125">
        <v>18898.887254901962</v>
      </c>
      <c r="D148" s="1125">
        <v>18707.00294117647</v>
      </c>
      <c r="E148" s="1126">
        <v>19276.865000000002</v>
      </c>
      <c r="F148" s="1126">
        <v>19081.143</v>
      </c>
      <c r="G148" s="1127">
        <v>1.0257351983578844</v>
      </c>
      <c r="H148" s="1128">
        <v>318.5</v>
      </c>
      <c r="I148" s="1128">
        <v>-0.87145969498911036</v>
      </c>
      <c r="J148" s="1128">
        <v>7.4626865671641784</v>
      </c>
      <c r="K148" s="1128">
        <v>0.68932503590234562</v>
      </c>
      <c r="L148" s="1129">
        <v>-0.23724113751765163</v>
      </c>
    </row>
    <row r="149" spans="1:12">
      <c r="A149"/>
      <c r="B149"/>
      <c r="C149"/>
      <c r="D149"/>
      <c r="E149"/>
      <c r="F149"/>
      <c r="G149"/>
      <c r="H149"/>
      <c r="I149"/>
      <c r="J149"/>
      <c r="K149"/>
      <c r="L149"/>
    </row>
    <row r="150" spans="1:12" ht="15" thickBot="1">
      <c r="A150"/>
      <c r="B150"/>
      <c r="C150"/>
      <c r="D150"/>
      <c r="E150"/>
      <c r="F150"/>
      <c r="G150"/>
      <c r="H150"/>
      <c r="I150"/>
      <c r="J150"/>
      <c r="K150"/>
      <c r="L150" s="1178"/>
    </row>
    <row r="151" spans="1:12" ht="21" thickBot="1">
      <c r="A151" s="1058" t="s">
        <v>234</v>
      </c>
      <c r="B151" s="1059"/>
      <c r="C151" s="1059"/>
      <c r="D151" s="1059"/>
      <c r="E151" s="1059"/>
      <c r="F151" s="1059"/>
      <c r="G151" s="1059"/>
      <c r="H151" s="1059"/>
      <c r="I151" s="1059"/>
      <c r="J151" s="1059"/>
      <c r="K151" s="1059"/>
      <c r="L151" s="1060"/>
    </row>
    <row r="152" spans="1:12">
      <c r="A152" s="1061"/>
      <c r="B152" s="1062"/>
      <c r="C152" s="1063" t="s">
        <v>5</v>
      </c>
      <c r="D152" s="1063" t="s">
        <v>5</v>
      </c>
      <c r="E152" s="1063"/>
      <c r="F152" s="1063"/>
      <c r="G152" s="1064"/>
      <c r="H152" s="1212" t="s">
        <v>6</v>
      </c>
      <c r="I152" s="1213"/>
      <c r="J152" s="1065" t="s">
        <v>7</v>
      </c>
      <c r="K152" s="1066" t="s">
        <v>8</v>
      </c>
      <c r="L152" s="1067"/>
    </row>
    <row r="153" spans="1:12" ht="15">
      <c r="A153" s="1068" t="s">
        <v>9</v>
      </c>
      <c r="B153" s="1069" t="s">
        <v>10</v>
      </c>
      <c r="C153" s="1070" t="s">
        <v>36</v>
      </c>
      <c r="D153" s="1070" t="s">
        <v>36</v>
      </c>
      <c r="E153" s="1071" t="s">
        <v>37</v>
      </c>
      <c r="F153" s="1072"/>
      <c r="G153" s="1073"/>
      <c r="H153" s="1214" t="s">
        <v>11</v>
      </c>
      <c r="I153" s="1215"/>
      <c r="J153" s="1074" t="s">
        <v>12</v>
      </c>
      <c r="K153" s="1075" t="s">
        <v>13</v>
      </c>
      <c r="L153" s="1076"/>
    </row>
    <row r="154" spans="1:12" ht="26.5" thickBot="1">
      <c r="A154" s="1077" t="s">
        <v>14</v>
      </c>
      <c r="B154" s="1078" t="s">
        <v>15</v>
      </c>
      <c r="C154" s="1079" t="s">
        <v>536</v>
      </c>
      <c r="D154" s="1080" t="s">
        <v>528</v>
      </c>
      <c r="E154" s="1081" t="s">
        <v>536</v>
      </c>
      <c r="F154" s="1082" t="s">
        <v>528</v>
      </c>
      <c r="G154" s="1083" t="s">
        <v>16</v>
      </c>
      <c r="H154" s="1084" t="s">
        <v>536</v>
      </c>
      <c r="I154" s="1085" t="s">
        <v>16</v>
      </c>
      <c r="J154" s="1086" t="s">
        <v>16</v>
      </c>
      <c r="K154" s="1079" t="s">
        <v>536</v>
      </c>
      <c r="L154" s="1087" t="s">
        <v>17</v>
      </c>
    </row>
    <row r="155" spans="1:12" ht="15" thickBot="1">
      <c r="A155" s="1088" t="s">
        <v>18</v>
      </c>
      <c r="B155" s="1089" t="s">
        <v>19</v>
      </c>
      <c r="C155" s="1090">
        <v>19026.349218344869</v>
      </c>
      <c r="D155" s="1090">
        <v>19207.360985014639</v>
      </c>
      <c r="E155" s="1091">
        <v>19406.876202711766</v>
      </c>
      <c r="F155" s="1092">
        <v>19591.50820471493</v>
      </c>
      <c r="G155" s="1093">
        <v>-0.94240831320341956</v>
      </c>
      <c r="H155" s="1094">
        <v>315.26045481988325</v>
      </c>
      <c r="I155" s="1094">
        <v>0.63714509867691216</v>
      </c>
      <c r="J155" s="1095">
        <v>50.55294652325405</v>
      </c>
      <c r="K155" s="1094">
        <v>100</v>
      </c>
      <c r="L155" s="1096" t="s">
        <v>19</v>
      </c>
    </row>
    <row r="156" spans="1:12" ht="15" thickBot="1">
      <c r="A156" s="1097"/>
      <c r="B156" s="1098"/>
      <c r="C156" s="1099"/>
      <c r="D156" s="1099"/>
      <c r="E156" s="1099"/>
      <c r="F156" s="1099"/>
      <c r="G156" s="1100"/>
      <c r="H156" s="1095"/>
      <c r="I156" s="1095"/>
      <c r="J156" s="1095"/>
      <c r="K156" s="1095"/>
      <c r="L156" s="1101"/>
    </row>
    <row r="157" spans="1:12">
      <c r="A157" s="1102" t="s">
        <v>79</v>
      </c>
      <c r="B157" s="1103" t="s">
        <v>19</v>
      </c>
      <c r="C157" s="1104">
        <v>18459.610535223863</v>
      </c>
      <c r="D157" s="1104">
        <v>18873.011690433748</v>
      </c>
      <c r="E157" s="1105">
        <v>18828.80274592834</v>
      </c>
      <c r="F157" s="1105">
        <v>19250.471924242425</v>
      </c>
      <c r="G157" s="1106">
        <v>-2.1904355382741048</v>
      </c>
      <c r="H157" s="1107">
        <v>227.40370370370371</v>
      </c>
      <c r="I157" s="1107">
        <v>3.365319865319869</v>
      </c>
      <c r="J157" s="1107">
        <v>200</v>
      </c>
      <c r="K157" s="1107">
        <v>0.27168444355001009</v>
      </c>
      <c r="L157" s="1108">
        <v>0.13534146521339444</v>
      </c>
    </row>
    <row r="158" spans="1:12">
      <c r="A158" s="1109" t="s">
        <v>80</v>
      </c>
      <c r="B158" s="1110" t="s">
        <v>19</v>
      </c>
      <c r="C158" s="1111">
        <v>20131.471312880534</v>
      </c>
      <c r="D158" s="1111">
        <v>20218.614354741581</v>
      </c>
      <c r="E158" s="1112">
        <v>20534.100739138146</v>
      </c>
      <c r="F158" s="1112">
        <v>20622.986641836414</v>
      </c>
      <c r="G158" s="1113">
        <v>-0.43100402595398835</v>
      </c>
      <c r="H158" s="1114">
        <v>354.95077720207252</v>
      </c>
      <c r="I158" s="1114">
        <v>2.1137149885177369</v>
      </c>
      <c r="J158" s="1114">
        <v>47.167755991285404</v>
      </c>
      <c r="K158" s="1114">
        <v>27.188569128597301</v>
      </c>
      <c r="L158" s="1115">
        <v>-0.62539845207229661</v>
      </c>
    </row>
    <row r="159" spans="1:12">
      <c r="A159" s="1116" t="s">
        <v>81</v>
      </c>
      <c r="B159" s="1117" t="s">
        <v>19</v>
      </c>
      <c r="C159" s="1118">
        <v>20002.495839265499</v>
      </c>
      <c r="D159" s="1118">
        <v>20085.554293762583</v>
      </c>
      <c r="E159" s="1119">
        <v>20402.545756050808</v>
      </c>
      <c r="F159" s="1119">
        <v>20487.265379637836</v>
      </c>
      <c r="G159" s="1120">
        <v>-0.4135233376301703</v>
      </c>
      <c r="H159" s="1121">
        <v>389.96654205607473</v>
      </c>
      <c r="I159" s="1121">
        <v>-0.74114954210123796</v>
      </c>
      <c r="J159" s="1121">
        <v>33.084577114427859</v>
      </c>
      <c r="K159" s="1121">
        <v>5.3833769370094586</v>
      </c>
      <c r="L159" s="1122">
        <v>-0.70660942869270826</v>
      </c>
    </row>
    <row r="160" spans="1:12">
      <c r="A160" s="1116" t="s">
        <v>82</v>
      </c>
      <c r="B160" s="1117" t="s">
        <v>19</v>
      </c>
      <c r="C160" s="1118" t="s">
        <v>511</v>
      </c>
      <c r="D160" s="1118" t="s">
        <v>511</v>
      </c>
      <c r="E160" s="1119" t="s">
        <v>511</v>
      </c>
      <c r="F160" s="1119" t="s">
        <v>511</v>
      </c>
      <c r="G160" s="1120" t="s">
        <v>72</v>
      </c>
      <c r="H160" s="1121" t="s">
        <v>511</v>
      </c>
      <c r="I160" s="1121" t="s">
        <v>72</v>
      </c>
      <c r="J160" s="1121" t="s">
        <v>72</v>
      </c>
      <c r="K160" s="1121">
        <v>0.33205876433890119</v>
      </c>
      <c r="L160" s="1122" t="s">
        <v>72</v>
      </c>
    </row>
    <row r="161" spans="1:12">
      <c r="A161" s="1116" t="s">
        <v>71</v>
      </c>
      <c r="B161" s="1117" t="s">
        <v>19</v>
      </c>
      <c r="C161" s="1118">
        <v>16630.403571638719</v>
      </c>
      <c r="D161" s="1118">
        <v>16786.183444908333</v>
      </c>
      <c r="E161" s="1119">
        <v>16963.011643071495</v>
      </c>
      <c r="F161" s="1119">
        <v>17121.907113806501</v>
      </c>
      <c r="G161" s="1120">
        <v>-0.92802437064314003</v>
      </c>
      <c r="H161" s="1121">
        <v>291.52584118438762</v>
      </c>
      <c r="I161" s="1121">
        <v>-0.41392001408889723</v>
      </c>
      <c r="J161" s="1121">
        <v>71.752196024040686</v>
      </c>
      <c r="K161" s="1121">
        <v>37.381766955121755</v>
      </c>
      <c r="L161" s="1122">
        <v>4.6140044948884551</v>
      </c>
    </row>
    <row r="162" spans="1:12" ht="15" thickBot="1">
      <c r="A162" s="1123" t="s">
        <v>83</v>
      </c>
      <c r="B162" s="1124" t="s">
        <v>19</v>
      </c>
      <c r="C162" s="1125">
        <v>20554.267116154933</v>
      </c>
      <c r="D162" s="1125">
        <v>20386.968446414212</v>
      </c>
      <c r="E162" s="1126">
        <v>20965.352458478032</v>
      </c>
      <c r="F162" s="1126">
        <v>20794.707815342495</v>
      </c>
      <c r="G162" s="1127">
        <v>0.8206157290155971</v>
      </c>
      <c r="H162" s="1128">
        <v>295.25697197539301</v>
      </c>
      <c r="I162" s="1128">
        <v>1.8598025679123109</v>
      </c>
      <c r="J162" s="1128">
        <v>35.025380710659896</v>
      </c>
      <c r="K162" s="1128">
        <v>29.442543771382574</v>
      </c>
      <c r="L162" s="1129">
        <v>-3.3858155681114397</v>
      </c>
    </row>
    <row r="163" spans="1:12" ht="15" thickBot="1">
      <c r="A163" s="1097"/>
      <c r="B163" s="1130"/>
      <c r="C163" s="1099"/>
      <c r="D163" s="1099"/>
      <c r="E163" s="1099"/>
      <c r="F163" s="1099"/>
      <c r="G163" s="1100"/>
      <c r="H163" s="1095"/>
      <c r="I163" s="1095"/>
      <c r="J163" s="1095"/>
      <c r="K163" s="1095"/>
      <c r="L163" s="1101"/>
    </row>
    <row r="164" spans="1:12">
      <c r="A164" s="1131" t="s">
        <v>84</v>
      </c>
      <c r="B164" s="1132" t="s">
        <v>21</v>
      </c>
      <c r="C164" s="1133" t="s">
        <v>511</v>
      </c>
      <c r="D164" s="1133" t="s">
        <v>511</v>
      </c>
      <c r="E164" s="1134" t="s">
        <v>511</v>
      </c>
      <c r="F164" s="1134" t="s">
        <v>511</v>
      </c>
      <c r="G164" s="1135" t="s">
        <v>72</v>
      </c>
      <c r="H164" s="1136" t="s">
        <v>511</v>
      </c>
      <c r="I164" s="1136" t="s">
        <v>72</v>
      </c>
      <c r="J164" s="1137" t="s">
        <v>72</v>
      </c>
      <c r="K164" s="1137">
        <v>1.0062386798148521E-2</v>
      </c>
      <c r="L164" s="1138" t="s">
        <v>72</v>
      </c>
    </row>
    <row r="165" spans="1:12">
      <c r="A165" s="1109" t="s">
        <v>84</v>
      </c>
      <c r="B165" s="1139" t="s">
        <v>22</v>
      </c>
      <c r="C165" s="1118" t="s">
        <v>72</v>
      </c>
      <c r="D165" s="1118" t="s">
        <v>511</v>
      </c>
      <c r="E165" s="1119" t="s">
        <v>72</v>
      </c>
      <c r="F165" s="1119" t="s">
        <v>511</v>
      </c>
      <c r="G165" s="1120" t="s">
        <v>72</v>
      </c>
      <c r="H165" s="1121" t="s">
        <v>72</v>
      </c>
      <c r="I165" s="1121" t="s">
        <v>72</v>
      </c>
      <c r="J165" s="1140" t="s">
        <v>72</v>
      </c>
      <c r="K165" s="1140" t="s">
        <v>72</v>
      </c>
      <c r="L165" s="1141" t="s">
        <v>72</v>
      </c>
    </row>
    <row r="166" spans="1:12">
      <c r="A166" s="1109" t="s">
        <v>84</v>
      </c>
      <c r="B166" s="1139" t="s">
        <v>23</v>
      </c>
      <c r="C166" s="1118" t="s">
        <v>511</v>
      </c>
      <c r="D166" s="1118" t="s">
        <v>72</v>
      </c>
      <c r="E166" s="1119" t="s">
        <v>511</v>
      </c>
      <c r="F166" s="1119" t="s">
        <v>72</v>
      </c>
      <c r="G166" s="1120" t="s">
        <v>72</v>
      </c>
      <c r="H166" s="1121" t="s">
        <v>511</v>
      </c>
      <c r="I166" s="1121" t="s">
        <v>72</v>
      </c>
      <c r="J166" s="1140" t="s">
        <v>72</v>
      </c>
      <c r="K166" s="1140">
        <v>1.0062386798148521E-2</v>
      </c>
      <c r="L166" s="1141" t="s">
        <v>72</v>
      </c>
    </row>
    <row r="167" spans="1:12">
      <c r="A167" s="1131" t="s">
        <v>84</v>
      </c>
      <c r="B167" s="1142" t="s">
        <v>24</v>
      </c>
      <c r="C167" s="1143">
        <v>18723.040255890151</v>
      </c>
      <c r="D167" s="1143" t="s">
        <v>511</v>
      </c>
      <c r="E167" s="1144">
        <v>19097.501061007955</v>
      </c>
      <c r="F167" s="1144" t="s">
        <v>511</v>
      </c>
      <c r="G167" s="1145" t="s">
        <v>72</v>
      </c>
      <c r="H167" s="1146" t="s">
        <v>72</v>
      </c>
      <c r="I167" s="1146" t="s">
        <v>72</v>
      </c>
      <c r="J167" s="1147" t="s">
        <v>72</v>
      </c>
      <c r="K167" s="1147">
        <v>0.15093580197222783</v>
      </c>
      <c r="L167" s="1148" t="s">
        <v>72</v>
      </c>
    </row>
    <row r="168" spans="1:12">
      <c r="A168" s="1109" t="s">
        <v>84</v>
      </c>
      <c r="B168" s="1139" t="s">
        <v>25</v>
      </c>
      <c r="C168" s="1118" t="s">
        <v>511</v>
      </c>
      <c r="D168" s="1118" t="s">
        <v>511</v>
      </c>
      <c r="E168" s="1119" t="s">
        <v>511</v>
      </c>
      <c r="F168" s="1119" t="s">
        <v>511</v>
      </c>
      <c r="G168" s="1120" t="s">
        <v>72</v>
      </c>
      <c r="H168" s="1121" t="s">
        <v>511</v>
      </c>
      <c r="I168" s="1121" t="s">
        <v>72</v>
      </c>
      <c r="J168" s="1140" t="s">
        <v>72</v>
      </c>
      <c r="K168" s="1140">
        <v>6.0374320788891128E-2</v>
      </c>
      <c r="L168" s="1141" t="s">
        <v>72</v>
      </c>
    </row>
    <row r="169" spans="1:12">
      <c r="A169" s="1109" t="s">
        <v>84</v>
      </c>
      <c r="B169" s="1139" t="s">
        <v>26</v>
      </c>
      <c r="C169" s="1118" t="s">
        <v>511</v>
      </c>
      <c r="D169" s="1118" t="s">
        <v>72</v>
      </c>
      <c r="E169" s="1119" t="s">
        <v>511</v>
      </c>
      <c r="F169" s="1119" t="s">
        <v>72</v>
      </c>
      <c r="G169" s="1120" t="s">
        <v>72</v>
      </c>
      <c r="H169" s="1121" t="s">
        <v>511</v>
      </c>
      <c r="I169" s="1121" t="s">
        <v>72</v>
      </c>
      <c r="J169" s="1140" t="s">
        <v>72</v>
      </c>
      <c r="K169" s="1140">
        <v>9.0561481183336692E-2</v>
      </c>
      <c r="L169" s="1141" t="s">
        <v>72</v>
      </c>
    </row>
    <row r="170" spans="1:12">
      <c r="A170" s="1131" t="s">
        <v>84</v>
      </c>
      <c r="B170" s="1142" t="s">
        <v>27</v>
      </c>
      <c r="C170" s="1143">
        <v>17844.000872502114</v>
      </c>
      <c r="D170" s="1143">
        <v>17236.226470588237</v>
      </c>
      <c r="E170" s="1144">
        <v>18200.880889952157</v>
      </c>
      <c r="F170" s="1144">
        <v>17580.951000000001</v>
      </c>
      <c r="G170" s="1145">
        <v>3.5261453714998483</v>
      </c>
      <c r="H170" s="1146">
        <v>190.00909090909093</v>
      </c>
      <c r="I170" s="1146">
        <v>2.7076167076167184</v>
      </c>
      <c r="J170" s="1147">
        <v>83.333333333333343</v>
      </c>
      <c r="K170" s="1147">
        <v>0.11068625477963373</v>
      </c>
      <c r="L170" s="1148">
        <v>1.9790935888556613E-2</v>
      </c>
    </row>
    <row r="171" spans="1:12">
      <c r="A171" s="1109" t="s">
        <v>84</v>
      </c>
      <c r="B171" s="1139" t="s">
        <v>28</v>
      </c>
      <c r="C171" s="1118">
        <v>16769.888235294118</v>
      </c>
      <c r="D171" s="1118">
        <v>17236.226470588237</v>
      </c>
      <c r="E171" s="1119">
        <v>17105.286</v>
      </c>
      <c r="F171" s="1119">
        <v>17580.951000000001</v>
      </c>
      <c r="G171" s="1120">
        <v>-2.705570364197027</v>
      </c>
      <c r="H171" s="1121">
        <v>144.30000000000001</v>
      </c>
      <c r="I171" s="1121">
        <v>-21.999999999999993</v>
      </c>
      <c r="J171" s="1140">
        <v>16.666666666666664</v>
      </c>
      <c r="K171" s="1140">
        <v>7.043670758703964E-2</v>
      </c>
      <c r="L171" s="1141">
        <v>-2.0458611304037477E-2</v>
      </c>
    </row>
    <row r="172" spans="1:12" ht="15" thickBot="1">
      <c r="A172" s="1149" t="s">
        <v>84</v>
      </c>
      <c r="B172" s="1150" t="s">
        <v>29</v>
      </c>
      <c r="C172" s="1151">
        <v>18848.495098039217</v>
      </c>
      <c r="D172" s="1151" t="s">
        <v>72</v>
      </c>
      <c r="E172" s="1152">
        <v>19225.465</v>
      </c>
      <c r="F172" s="1152" t="s">
        <v>72</v>
      </c>
      <c r="G172" s="1153" t="s">
        <v>72</v>
      </c>
      <c r="H172" s="1140" t="s">
        <v>72</v>
      </c>
      <c r="I172" s="1140" t="s">
        <v>72</v>
      </c>
      <c r="J172" s="1140" t="s">
        <v>72</v>
      </c>
      <c r="K172" s="1140">
        <v>4.0249547192594083E-2</v>
      </c>
      <c r="L172" s="1141" t="s">
        <v>72</v>
      </c>
    </row>
    <row r="173" spans="1:12" ht="15" thickBot="1">
      <c r="A173" s="1097"/>
      <c r="B173" s="1130"/>
      <c r="C173" s="1099"/>
      <c r="D173" s="1099"/>
      <c r="E173" s="1099"/>
      <c r="F173" s="1099"/>
      <c r="G173" s="1100"/>
      <c r="H173" s="1095"/>
      <c r="I173" s="1095"/>
      <c r="J173" s="1095"/>
      <c r="K173" s="1095"/>
      <c r="L173" s="1101"/>
    </row>
    <row r="174" spans="1:12">
      <c r="A174" s="1131" t="s">
        <v>85</v>
      </c>
      <c r="B174" s="1132" t="s">
        <v>21</v>
      </c>
      <c r="C174" s="1133">
        <v>21208.755316526611</v>
      </c>
      <c r="D174" s="1133">
        <v>21330.520976619111</v>
      </c>
      <c r="E174" s="1134">
        <v>21632.930422857142</v>
      </c>
      <c r="F174" s="1134">
        <v>21757.131396151493</v>
      </c>
      <c r="G174" s="1135">
        <v>-0.57085178662992697</v>
      </c>
      <c r="H174" s="1136">
        <v>427.05968169761275</v>
      </c>
      <c r="I174" s="1136">
        <v>0.44636570550006943</v>
      </c>
      <c r="J174" s="1137">
        <v>63.203463203463208</v>
      </c>
      <c r="K174" s="1137">
        <v>3.7935198229019926</v>
      </c>
      <c r="L174" s="1138">
        <v>0.29405004559552417</v>
      </c>
    </row>
    <row r="175" spans="1:12">
      <c r="A175" s="1109" t="s">
        <v>85</v>
      </c>
      <c r="B175" s="1139" t="s">
        <v>22</v>
      </c>
      <c r="C175" s="1118">
        <v>21385.307843137252</v>
      </c>
      <c r="D175" s="1118">
        <v>21209.96862745098</v>
      </c>
      <c r="E175" s="1119">
        <v>21813.013999999999</v>
      </c>
      <c r="F175" s="1119">
        <v>21634.168000000001</v>
      </c>
      <c r="G175" s="1120">
        <v>0.82668305062620262</v>
      </c>
      <c r="H175" s="1121">
        <v>419.5</v>
      </c>
      <c r="I175" s="1121">
        <v>2.1178188899707857</v>
      </c>
      <c r="J175" s="1140">
        <v>58.74125874125874</v>
      </c>
      <c r="K175" s="1140">
        <v>2.2841618031797144</v>
      </c>
      <c r="L175" s="1141">
        <v>0.11782336960904338</v>
      </c>
    </row>
    <row r="176" spans="1:12">
      <c r="A176" s="1109" t="s">
        <v>85</v>
      </c>
      <c r="B176" s="1139" t="s">
        <v>23</v>
      </c>
      <c r="C176" s="1118">
        <v>20953.186274509804</v>
      </c>
      <c r="D176" s="1118">
        <v>21509.959803921567</v>
      </c>
      <c r="E176" s="1119">
        <v>21372.25</v>
      </c>
      <c r="F176" s="1119">
        <v>21940.159</v>
      </c>
      <c r="G176" s="1120">
        <v>-2.5884452341480282</v>
      </c>
      <c r="H176" s="1121">
        <v>438.5</v>
      </c>
      <c r="I176" s="1121">
        <v>-2.229654403567447</v>
      </c>
      <c r="J176" s="1140">
        <v>70.454545454545453</v>
      </c>
      <c r="K176" s="1140">
        <v>1.5093580197222782</v>
      </c>
      <c r="L176" s="1141">
        <v>0.17622667598648079</v>
      </c>
    </row>
    <row r="177" spans="1:12">
      <c r="A177" s="1131" t="s">
        <v>85</v>
      </c>
      <c r="B177" s="1142" t="s">
        <v>24</v>
      </c>
      <c r="C177" s="1143">
        <v>20545.426245334715</v>
      </c>
      <c r="D177" s="1143">
        <v>20637.003477927228</v>
      </c>
      <c r="E177" s="1144">
        <v>20956.33477024141</v>
      </c>
      <c r="F177" s="1144">
        <v>21049.743547485774</v>
      </c>
      <c r="G177" s="1145">
        <v>-0.44375256655096174</v>
      </c>
      <c r="H177" s="1146">
        <v>374.08619854721542</v>
      </c>
      <c r="I177" s="1146">
        <v>-0.15549883143782145</v>
      </c>
      <c r="J177" s="1147">
        <v>43.154246100519934</v>
      </c>
      <c r="K177" s="1147">
        <v>8.3115314952706782</v>
      </c>
      <c r="L177" s="1148">
        <v>-0.42956833808790407</v>
      </c>
    </row>
    <row r="178" spans="1:12">
      <c r="A178" s="1109" t="s">
        <v>85</v>
      </c>
      <c r="B178" s="1139" t="s">
        <v>25</v>
      </c>
      <c r="C178" s="1118">
        <v>20565.983333333334</v>
      </c>
      <c r="D178" s="1118">
        <v>20618.499019607843</v>
      </c>
      <c r="E178" s="1119">
        <v>20977.303</v>
      </c>
      <c r="F178" s="1119">
        <v>21030.868999999999</v>
      </c>
      <c r="G178" s="1120">
        <v>-0.25470179097211293</v>
      </c>
      <c r="H178" s="1121">
        <v>360.2</v>
      </c>
      <c r="I178" s="1121">
        <v>-0.1386193512614361</v>
      </c>
      <c r="J178" s="1140">
        <v>38.601823708206688</v>
      </c>
      <c r="K178" s="1140">
        <v>4.5884483799557261</v>
      </c>
      <c r="L178" s="1141">
        <v>-0.39564493923833499</v>
      </c>
    </row>
    <row r="179" spans="1:12">
      <c r="A179" s="1109" t="s">
        <v>85</v>
      </c>
      <c r="B179" s="1139" t="s">
        <v>26</v>
      </c>
      <c r="C179" s="1118">
        <v>20522.100000000002</v>
      </c>
      <c r="D179" s="1118">
        <v>20659.52156862745</v>
      </c>
      <c r="E179" s="1119">
        <v>20932.542000000001</v>
      </c>
      <c r="F179" s="1119">
        <v>21072.712</v>
      </c>
      <c r="G179" s="1120">
        <v>-0.66517304464654692</v>
      </c>
      <c r="H179" s="1121">
        <v>391.2</v>
      </c>
      <c r="I179" s="1121">
        <v>-0.50864699898270604</v>
      </c>
      <c r="J179" s="1140">
        <v>49.193548387096776</v>
      </c>
      <c r="K179" s="1140">
        <v>3.7230831153149526</v>
      </c>
      <c r="L179" s="1141">
        <v>-3.3923398849567743E-2</v>
      </c>
    </row>
    <row r="180" spans="1:12">
      <c r="A180" s="1131" t="s">
        <v>85</v>
      </c>
      <c r="B180" s="1142" t="s">
        <v>27</v>
      </c>
      <c r="C180" s="1143">
        <v>19515.275108218597</v>
      </c>
      <c r="D180" s="1143">
        <v>19602.034739659121</v>
      </c>
      <c r="E180" s="1144">
        <v>19905.580610382971</v>
      </c>
      <c r="F180" s="1144">
        <v>19994.075434452305</v>
      </c>
      <c r="G180" s="1145">
        <v>-0.44260523253226375</v>
      </c>
      <c r="H180" s="1146">
        <v>326.27104736490992</v>
      </c>
      <c r="I180" s="1146">
        <v>3.5833562971898507</v>
      </c>
      <c r="J180" s="1147">
        <v>45.81712062256809</v>
      </c>
      <c r="K180" s="1147">
        <v>15.083517810424633</v>
      </c>
      <c r="L180" s="1148">
        <v>-0.48988015957991315</v>
      </c>
    </row>
    <row r="181" spans="1:12">
      <c r="A181" s="1109" t="s">
        <v>85</v>
      </c>
      <c r="B181" s="1139" t="s">
        <v>28</v>
      </c>
      <c r="C181" s="1118">
        <v>19502.431372549017</v>
      </c>
      <c r="D181" s="1118">
        <v>19555.198039215684</v>
      </c>
      <c r="E181" s="1119">
        <v>19892.48</v>
      </c>
      <c r="F181" s="1119">
        <v>19946.302</v>
      </c>
      <c r="G181" s="1120">
        <v>-0.26983447859157111</v>
      </c>
      <c r="H181" s="1121">
        <v>315.7</v>
      </c>
      <c r="I181" s="1121">
        <v>0.12686330478908253</v>
      </c>
      <c r="J181" s="1140">
        <v>51.60771704180064</v>
      </c>
      <c r="K181" s="1140">
        <v>9.4888307506540546</v>
      </c>
      <c r="L181" s="1141">
        <v>6.6016025612395168E-2</v>
      </c>
    </row>
    <row r="182" spans="1:12" ht="15" thickBot="1">
      <c r="A182" s="1149" t="s">
        <v>85</v>
      </c>
      <c r="B182" s="1150" t="s">
        <v>29</v>
      </c>
      <c r="C182" s="1151">
        <v>19535.256862745096</v>
      </c>
      <c r="D182" s="1151">
        <v>19673.97156862745</v>
      </c>
      <c r="E182" s="1152">
        <v>19925.962</v>
      </c>
      <c r="F182" s="1152">
        <v>20067.451000000001</v>
      </c>
      <c r="G182" s="1153">
        <v>-0.70506712586467213</v>
      </c>
      <c r="H182" s="1140">
        <v>344.2</v>
      </c>
      <c r="I182" s="1140">
        <v>9.4435612082670879</v>
      </c>
      <c r="J182" s="1140">
        <v>36.945812807881772</v>
      </c>
      <c r="K182" s="1140">
        <v>5.5946870597705773</v>
      </c>
      <c r="L182" s="1141">
        <v>-0.55589618519230743</v>
      </c>
    </row>
    <row r="183" spans="1:12" ht="15" thickBot="1">
      <c r="A183" s="1154"/>
      <c r="B183" s="1155"/>
      <c r="C183" s="1156"/>
      <c r="D183" s="1156"/>
      <c r="E183" s="1156"/>
      <c r="F183" s="1156"/>
      <c r="G183" s="1157"/>
      <c r="H183" s="1158"/>
      <c r="I183" s="1158"/>
      <c r="J183" s="1158"/>
      <c r="K183" s="1158"/>
      <c r="L183" s="1159"/>
    </row>
    <row r="184" spans="1:12">
      <c r="A184" s="1109" t="s">
        <v>86</v>
      </c>
      <c r="B184" s="1160" t="s">
        <v>26</v>
      </c>
      <c r="C184" s="1161">
        <v>20412.139215686275</v>
      </c>
      <c r="D184" s="1161">
        <v>20649.100980392155</v>
      </c>
      <c r="E184" s="1162">
        <v>20820.382000000001</v>
      </c>
      <c r="F184" s="1162">
        <v>21062.082999999999</v>
      </c>
      <c r="G184" s="1163">
        <v>-1.1475645594977348</v>
      </c>
      <c r="H184" s="1164">
        <v>412.9</v>
      </c>
      <c r="I184" s="1164">
        <v>-1.3381123058542468</v>
      </c>
      <c r="J184" s="1164">
        <v>27.096774193548391</v>
      </c>
      <c r="K184" s="1164">
        <v>1.9822901992352586</v>
      </c>
      <c r="L184" s="1165">
        <v>-0.36583887211756649</v>
      </c>
    </row>
    <row r="185" spans="1:12" ht="15" thickBot="1">
      <c r="A185" s="1149" t="s">
        <v>86</v>
      </c>
      <c r="B185" s="1150" t="s">
        <v>29</v>
      </c>
      <c r="C185" s="1151">
        <v>19740.716666666667</v>
      </c>
      <c r="D185" s="1151">
        <v>19692.863725490199</v>
      </c>
      <c r="E185" s="1152">
        <v>20135.530999999999</v>
      </c>
      <c r="F185" s="1152">
        <v>20086.721000000001</v>
      </c>
      <c r="G185" s="1153">
        <v>0.24299635565206318</v>
      </c>
      <c r="H185" s="1140">
        <v>376.6</v>
      </c>
      <c r="I185" s="1140">
        <v>-5.3078556263266623E-2</v>
      </c>
      <c r="J185" s="1140">
        <v>36.84210526315789</v>
      </c>
      <c r="K185" s="1140">
        <v>3.4010867377741998</v>
      </c>
      <c r="L185" s="1141">
        <v>-0.34077055657514155</v>
      </c>
    </row>
    <row r="186" spans="1:12" ht="15" thickBot="1">
      <c r="A186" s="1154"/>
      <c r="B186" s="1155"/>
      <c r="C186" s="1156"/>
      <c r="D186" s="1156"/>
      <c r="E186" s="1156"/>
      <c r="F186" s="1156"/>
      <c r="G186" s="1157"/>
      <c r="H186" s="1158"/>
      <c r="I186" s="1158"/>
      <c r="J186" s="1158"/>
      <c r="K186" s="1158"/>
      <c r="L186" s="1159"/>
    </row>
    <row r="187" spans="1:12">
      <c r="A187" s="1131" t="s">
        <v>87</v>
      </c>
      <c r="B187" s="1132" t="s">
        <v>21</v>
      </c>
      <c r="C187" s="1133" t="s">
        <v>72</v>
      </c>
      <c r="D187" s="1133" t="s">
        <v>511</v>
      </c>
      <c r="E187" s="1134" t="s">
        <v>72</v>
      </c>
      <c r="F187" s="1134" t="s">
        <v>511</v>
      </c>
      <c r="G187" s="1135" t="s">
        <v>72</v>
      </c>
      <c r="H187" s="1136" t="s">
        <v>72</v>
      </c>
      <c r="I187" s="1136" t="s">
        <v>72</v>
      </c>
      <c r="J187" s="1137" t="s">
        <v>72</v>
      </c>
      <c r="K187" s="1137" t="s">
        <v>72</v>
      </c>
      <c r="L187" s="1138" t="s">
        <v>72</v>
      </c>
    </row>
    <row r="188" spans="1:12">
      <c r="A188" s="1116" t="s">
        <v>87</v>
      </c>
      <c r="B188" s="1139" t="s">
        <v>22</v>
      </c>
      <c r="C188" s="1118" t="s">
        <v>72</v>
      </c>
      <c r="D188" s="1118" t="s">
        <v>72</v>
      </c>
      <c r="E188" s="1119" t="s">
        <v>72</v>
      </c>
      <c r="F188" s="1119" t="s">
        <v>72</v>
      </c>
      <c r="G188" s="1120" t="s">
        <v>72</v>
      </c>
      <c r="H188" s="1121" t="s">
        <v>72</v>
      </c>
      <c r="I188" s="1121" t="s">
        <v>72</v>
      </c>
      <c r="J188" s="1140" t="s">
        <v>72</v>
      </c>
      <c r="K188" s="1140" t="s">
        <v>72</v>
      </c>
      <c r="L188" s="1141" t="s">
        <v>72</v>
      </c>
    </row>
    <row r="189" spans="1:12">
      <c r="A189" s="1116" t="s">
        <v>87</v>
      </c>
      <c r="B189" s="1139" t="s">
        <v>23</v>
      </c>
      <c r="C189" s="1118" t="s">
        <v>72</v>
      </c>
      <c r="D189" s="1118" t="s">
        <v>511</v>
      </c>
      <c r="E189" s="1119" t="s">
        <v>72</v>
      </c>
      <c r="F189" s="1119" t="s">
        <v>511</v>
      </c>
      <c r="G189" s="1120" t="s">
        <v>72</v>
      </c>
      <c r="H189" s="1121" t="s">
        <v>72</v>
      </c>
      <c r="I189" s="1121" t="s">
        <v>72</v>
      </c>
      <c r="J189" s="1140" t="s">
        <v>72</v>
      </c>
      <c r="K189" s="1140" t="s">
        <v>72</v>
      </c>
      <c r="L189" s="1141" t="s">
        <v>72</v>
      </c>
    </row>
    <row r="190" spans="1:12">
      <c r="A190" s="1116" t="s">
        <v>87</v>
      </c>
      <c r="B190" s="1139" t="s">
        <v>30</v>
      </c>
      <c r="C190" s="1118" t="s">
        <v>72</v>
      </c>
      <c r="D190" s="1118" t="s">
        <v>72</v>
      </c>
      <c r="E190" s="1119" t="s">
        <v>72</v>
      </c>
      <c r="F190" s="1119" t="s">
        <v>72</v>
      </c>
      <c r="G190" s="1120" t="s">
        <v>72</v>
      </c>
      <c r="H190" s="1121" t="s">
        <v>72</v>
      </c>
      <c r="I190" s="1121" t="s">
        <v>72</v>
      </c>
      <c r="J190" s="1140" t="s">
        <v>72</v>
      </c>
      <c r="K190" s="1140" t="s">
        <v>72</v>
      </c>
      <c r="L190" s="1141" t="s">
        <v>72</v>
      </c>
    </row>
    <row r="191" spans="1:12">
      <c r="A191" s="1166" t="s">
        <v>87</v>
      </c>
      <c r="B191" s="1142" t="s">
        <v>24</v>
      </c>
      <c r="C191" s="1143" t="s">
        <v>511</v>
      </c>
      <c r="D191" s="1143" t="s">
        <v>511</v>
      </c>
      <c r="E191" s="1144" t="s">
        <v>511</v>
      </c>
      <c r="F191" s="1144" t="s">
        <v>511</v>
      </c>
      <c r="G191" s="1145" t="s">
        <v>72</v>
      </c>
      <c r="H191" s="1146" t="s">
        <v>511</v>
      </c>
      <c r="I191" s="1146" t="s">
        <v>72</v>
      </c>
      <c r="J191" s="1147" t="s">
        <v>72</v>
      </c>
      <c r="K191" s="1147">
        <v>2.0124773596297042E-2</v>
      </c>
      <c r="L191" s="1148" t="s">
        <v>72</v>
      </c>
    </row>
    <row r="192" spans="1:12">
      <c r="A192" s="1116" t="s">
        <v>87</v>
      </c>
      <c r="B192" s="1139" t="s">
        <v>26</v>
      </c>
      <c r="C192" s="1118" t="s">
        <v>511</v>
      </c>
      <c r="D192" s="1118" t="s">
        <v>511</v>
      </c>
      <c r="E192" s="1119" t="s">
        <v>511</v>
      </c>
      <c r="F192" s="1119" t="s">
        <v>511</v>
      </c>
      <c r="G192" s="1120" t="s">
        <v>72</v>
      </c>
      <c r="H192" s="1121" t="s">
        <v>511</v>
      </c>
      <c r="I192" s="1121" t="s">
        <v>72</v>
      </c>
      <c r="J192" s="1140" t="s">
        <v>72</v>
      </c>
      <c r="K192" s="1140">
        <v>1.0062386798148521E-2</v>
      </c>
      <c r="L192" s="1141" t="s">
        <v>72</v>
      </c>
    </row>
    <row r="193" spans="1:12">
      <c r="A193" s="1116" t="s">
        <v>87</v>
      </c>
      <c r="B193" s="1139" t="s">
        <v>31</v>
      </c>
      <c r="C193" s="1118" t="s">
        <v>511</v>
      </c>
      <c r="D193" s="1118" t="s">
        <v>511</v>
      </c>
      <c r="E193" s="1119" t="s">
        <v>511</v>
      </c>
      <c r="F193" s="1119" t="s">
        <v>511</v>
      </c>
      <c r="G193" s="1120" t="s">
        <v>72</v>
      </c>
      <c r="H193" s="1121" t="s">
        <v>511</v>
      </c>
      <c r="I193" s="1121" t="s">
        <v>72</v>
      </c>
      <c r="J193" s="1140" t="s">
        <v>72</v>
      </c>
      <c r="K193" s="1140">
        <v>1.0062386798148521E-2</v>
      </c>
      <c r="L193" s="1141" t="s">
        <v>72</v>
      </c>
    </row>
    <row r="194" spans="1:12">
      <c r="A194" s="1166" t="s">
        <v>87</v>
      </c>
      <c r="B194" s="1142" t="s">
        <v>27</v>
      </c>
      <c r="C194" s="1143" t="s">
        <v>511</v>
      </c>
      <c r="D194" s="1143" t="s">
        <v>511</v>
      </c>
      <c r="E194" s="1144" t="s">
        <v>511</v>
      </c>
      <c r="F194" s="1144" t="s">
        <v>511</v>
      </c>
      <c r="G194" s="1145" t="s">
        <v>72</v>
      </c>
      <c r="H194" s="1146" t="s">
        <v>511</v>
      </c>
      <c r="I194" s="1146" t="s">
        <v>72</v>
      </c>
      <c r="J194" s="1147" t="s">
        <v>72</v>
      </c>
      <c r="K194" s="1147">
        <v>0.31193399074260414</v>
      </c>
      <c r="L194" s="1148" t="s">
        <v>72</v>
      </c>
    </row>
    <row r="195" spans="1:12">
      <c r="A195" s="1116" t="s">
        <v>87</v>
      </c>
      <c r="B195" s="1139" t="s">
        <v>29</v>
      </c>
      <c r="C195" s="1118" t="s">
        <v>511</v>
      </c>
      <c r="D195" s="1118" t="s">
        <v>511</v>
      </c>
      <c r="E195" s="1119" t="s">
        <v>511</v>
      </c>
      <c r="F195" s="1119" t="s">
        <v>511</v>
      </c>
      <c r="G195" s="1120" t="s">
        <v>72</v>
      </c>
      <c r="H195" s="1121" t="s">
        <v>511</v>
      </c>
      <c r="I195" s="1121" t="s">
        <v>72</v>
      </c>
      <c r="J195" s="1140" t="s">
        <v>72</v>
      </c>
      <c r="K195" s="1140">
        <v>0.14087341517407928</v>
      </c>
      <c r="L195" s="1141" t="s">
        <v>72</v>
      </c>
    </row>
    <row r="196" spans="1:12" ht="15" thickBot="1">
      <c r="A196" s="1167" t="s">
        <v>87</v>
      </c>
      <c r="B196" s="1139" t="s">
        <v>32</v>
      </c>
      <c r="C196" s="1151" t="s">
        <v>511</v>
      </c>
      <c r="D196" s="1151" t="s">
        <v>511</v>
      </c>
      <c r="E196" s="1152" t="s">
        <v>511</v>
      </c>
      <c r="F196" s="1152" t="s">
        <v>511</v>
      </c>
      <c r="G196" s="1153" t="s">
        <v>72</v>
      </c>
      <c r="H196" s="1140" t="s">
        <v>511</v>
      </c>
      <c r="I196" s="1140" t="s">
        <v>72</v>
      </c>
      <c r="J196" s="1140" t="s">
        <v>72</v>
      </c>
      <c r="K196" s="1140">
        <v>0.17106057556852486</v>
      </c>
      <c r="L196" s="1141" t="s">
        <v>72</v>
      </c>
    </row>
    <row r="197" spans="1:12" ht="15" thickBot="1">
      <c r="A197" s="1154"/>
      <c r="B197" s="1155"/>
      <c r="C197" s="1156"/>
      <c r="D197" s="1156"/>
      <c r="E197" s="1156"/>
      <c r="F197" s="1156"/>
      <c r="G197" s="1157"/>
      <c r="H197" s="1158"/>
      <c r="I197" s="1158"/>
      <c r="J197" s="1158"/>
      <c r="K197" s="1158"/>
      <c r="L197" s="1159"/>
    </row>
    <row r="198" spans="1:12">
      <c r="A198" s="1131" t="s">
        <v>20</v>
      </c>
      <c r="B198" s="1132" t="s">
        <v>24</v>
      </c>
      <c r="C198" s="1133">
        <v>18190.445712980134</v>
      </c>
      <c r="D198" s="1133">
        <v>18334.597498197483</v>
      </c>
      <c r="E198" s="1134">
        <v>18554.254627239738</v>
      </c>
      <c r="F198" s="1134">
        <v>18701.289448161435</v>
      </c>
      <c r="G198" s="1135">
        <v>-0.78622825088754822</v>
      </c>
      <c r="H198" s="1136">
        <v>363.6167010309278</v>
      </c>
      <c r="I198" s="1136">
        <v>0.11338367222566835</v>
      </c>
      <c r="J198" s="1137">
        <v>57.980456026058633</v>
      </c>
      <c r="K198" s="1137">
        <v>4.880257597102033</v>
      </c>
      <c r="L198" s="1138">
        <v>0.22944711384192118</v>
      </c>
    </row>
    <row r="199" spans="1:12">
      <c r="A199" s="1109" t="s">
        <v>20</v>
      </c>
      <c r="B199" s="1139" t="s">
        <v>25</v>
      </c>
      <c r="C199" s="1118">
        <v>17511.95882352941</v>
      </c>
      <c r="D199" s="1118">
        <v>17110.857843137255</v>
      </c>
      <c r="E199" s="1119">
        <v>17862.198</v>
      </c>
      <c r="F199" s="1119">
        <v>17453.075000000001</v>
      </c>
      <c r="G199" s="1120">
        <v>2.3441313350226225</v>
      </c>
      <c r="H199" s="1121">
        <v>336.7</v>
      </c>
      <c r="I199" s="1121">
        <v>4.3383947939262475</v>
      </c>
      <c r="J199" s="1140">
        <v>40.384615384615387</v>
      </c>
      <c r="K199" s="1140">
        <v>0.73455423626484195</v>
      </c>
      <c r="L199" s="1141">
        <v>-5.3205194124492983E-2</v>
      </c>
    </row>
    <row r="200" spans="1:12">
      <c r="A200" s="1109" t="s">
        <v>20</v>
      </c>
      <c r="B200" s="1139" t="s">
        <v>26</v>
      </c>
      <c r="C200" s="1118">
        <v>18105.146078431371</v>
      </c>
      <c r="D200" s="1118">
        <v>18251.638235294115</v>
      </c>
      <c r="E200" s="1119">
        <v>18467.249</v>
      </c>
      <c r="F200" s="1119">
        <v>18616.670999999998</v>
      </c>
      <c r="G200" s="1120">
        <v>-0.80262470126908658</v>
      </c>
      <c r="H200" s="1121">
        <v>353.9</v>
      </c>
      <c r="I200" s="1121">
        <v>-1.3106525376464153</v>
      </c>
      <c r="J200" s="1140">
        <v>98.333333333333329</v>
      </c>
      <c r="K200" s="1140">
        <v>2.3948480579593481</v>
      </c>
      <c r="L200" s="1141">
        <v>0.576941680137806</v>
      </c>
    </row>
    <row r="201" spans="1:12">
      <c r="A201" s="1109" t="s">
        <v>20</v>
      </c>
      <c r="B201" s="1139" t="s">
        <v>31</v>
      </c>
      <c r="C201" s="1118">
        <v>18543.695098039214</v>
      </c>
      <c r="D201" s="1118">
        <v>18800.917647058825</v>
      </c>
      <c r="E201" s="1119">
        <v>18914.569</v>
      </c>
      <c r="F201" s="1119">
        <v>19176.936000000002</v>
      </c>
      <c r="G201" s="1120">
        <v>-1.3681382677608247</v>
      </c>
      <c r="H201" s="1121">
        <v>388.2</v>
      </c>
      <c r="I201" s="1121">
        <v>1.3841734134238735</v>
      </c>
      <c r="J201" s="1140">
        <v>28.888888888888886</v>
      </c>
      <c r="K201" s="1140">
        <v>1.7508553028778426</v>
      </c>
      <c r="L201" s="1141">
        <v>-0.29428937217139262</v>
      </c>
    </row>
    <row r="202" spans="1:12">
      <c r="A202" s="1131" t="s">
        <v>20</v>
      </c>
      <c r="B202" s="1142" t="s">
        <v>27</v>
      </c>
      <c r="C202" s="1143">
        <v>17205.746187783439</v>
      </c>
      <c r="D202" s="1143">
        <v>17276.524055676546</v>
      </c>
      <c r="E202" s="1144">
        <v>17549.861111539107</v>
      </c>
      <c r="F202" s="1144">
        <v>17622.054536790078</v>
      </c>
      <c r="G202" s="1145">
        <v>-0.40967655105283318</v>
      </c>
      <c r="H202" s="1146">
        <v>305.28880074661691</v>
      </c>
      <c r="I202" s="1146">
        <v>-0.18849914706860588</v>
      </c>
      <c r="J202" s="1147">
        <v>68.740157480314963</v>
      </c>
      <c r="K202" s="1147">
        <v>21.563694908432279</v>
      </c>
      <c r="L202" s="1148">
        <v>2.3241857431542918</v>
      </c>
    </row>
    <row r="203" spans="1:12">
      <c r="A203" s="1109" t="s">
        <v>20</v>
      </c>
      <c r="B203" s="1139" t="s">
        <v>28</v>
      </c>
      <c r="C203" s="1118">
        <v>16555.96176470588</v>
      </c>
      <c r="D203" s="1118">
        <v>16544.26274509804</v>
      </c>
      <c r="E203" s="1119">
        <v>16887.080999999998</v>
      </c>
      <c r="F203" s="1119">
        <v>16875.148000000001</v>
      </c>
      <c r="G203" s="1120">
        <v>7.0713453890877062E-2</v>
      </c>
      <c r="H203" s="1121">
        <v>276.7</v>
      </c>
      <c r="I203" s="1121">
        <v>-1.3547237076648881</v>
      </c>
      <c r="J203" s="1140">
        <v>64.547677261613686</v>
      </c>
      <c r="K203" s="1140">
        <v>6.7719863151539545</v>
      </c>
      <c r="L203" s="1141">
        <v>0.57595541074553225</v>
      </c>
    </row>
    <row r="204" spans="1:12">
      <c r="A204" s="1109" t="s">
        <v>20</v>
      </c>
      <c r="B204" s="1139" t="s">
        <v>29</v>
      </c>
      <c r="C204" s="1118">
        <v>17231.434313725487</v>
      </c>
      <c r="D204" s="1118">
        <v>17303.054901960786</v>
      </c>
      <c r="E204" s="1119">
        <v>17576.062999999998</v>
      </c>
      <c r="F204" s="1119">
        <v>17649.116000000002</v>
      </c>
      <c r="G204" s="1120">
        <v>-0.41391874811182339</v>
      </c>
      <c r="H204" s="1121">
        <v>304.7</v>
      </c>
      <c r="I204" s="1121">
        <v>6.5681444991786075E-2</v>
      </c>
      <c r="J204" s="1140">
        <v>83.804143126177024</v>
      </c>
      <c r="K204" s="1140">
        <v>9.820889514992956</v>
      </c>
      <c r="L204" s="1141">
        <v>1.7766537931326329</v>
      </c>
    </row>
    <row r="205" spans="1:12">
      <c r="A205" s="1109" t="s">
        <v>20</v>
      </c>
      <c r="B205" s="1139" t="s">
        <v>32</v>
      </c>
      <c r="C205" s="1118">
        <v>17870.013725490197</v>
      </c>
      <c r="D205" s="1118">
        <v>17988.013725490197</v>
      </c>
      <c r="E205" s="1119">
        <v>18227.414000000001</v>
      </c>
      <c r="F205" s="1119">
        <v>18347.774000000001</v>
      </c>
      <c r="G205" s="1120">
        <v>-0.65599238359923429</v>
      </c>
      <c r="H205" s="1121">
        <v>345.4</v>
      </c>
      <c r="I205" s="1121">
        <v>1.7378497790868856</v>
      </c>
      <c r="J205" s="1140">
        <v>49.696969696969695</v>
      </c>
      <c r="K205" s="1140">
        <v>4.970819078285369</v>
      </c>
      <c r="L205" s="1141">
        <v>-2.8423460723872473E-2</v>
      </c>
    </row>
    <row r="206" spans="1:12">
      <c r="A206" s="1131" t="s">
        <v>20</v>
      </c>
      <c r="B206" s="1142" t="s">
        <v>33</v>
      </c>
      <c r="C206" s="1143">
        <v>14049.293021939777</v>
      </c>
      <c r="D206" s="1143">
        <v>14061.387804983919</v>
      </c>
      <c r="E206" s="1144">
        <v>14330.278882378572</v>
      </c>
      <c r="F206" s="1144">
        <v>14342.615561083598</v>
      </c>
      <c r="G206" s="1145">
        <v>-8.6014148901118276E-2</v>
      </c>
      <c r="H206" s="1146">
        <v>232.22677092916283</v>
      </c>
      <c r="I206" s="1146">
        <v>2.1363869308618457</v>
      </c>
      <c r="J206" s="1147">
        <v>85.49488054607508</v>
      </c>
      <c r="K206" s="1147">
        <v>10.937814449587442</v>
      </c>
      <c r="L206" s="1148">
        <v>2.0603716378922439</v>
      </c>
    </row>
    <row r="207" spans="1:12">
      <c r="A207" s="1109" t="s">
        <v>20</v>
      </c>
      <c r="B207" s="1139" t="s">
        <v>73</v>
      </c>
      <c r="C207" s="1168">
        <v>13719.726470588233</v>
      </c>
      <c r="D207" s="1168">
        <v>13698.453921568627</v>
      </c>
      <c r="E207" s="1169">
        <v>13994.120999999999</v>
      </c>
      <c r="F207" s="1169">
        <v>13972.423000000001</v>
      </c>
      <c r="G207" s="1170">
        <v>0.15529160547171025</v>
      </c>
      <c r="H207" s="1171">
        <v>220.2</v>
      </c>
      <c r="I207" s="1171">
        <v>-0.18132366273798989</v>
      </c>
      <c r="J207" s="1172">
        <v>67.241379310344826</v>
      </c>
      <c r="K207" s="1172">
        <v>6.8323606359428455</v>
      </c>
      <c r="L207" s="1173">
        <v>0.68177739097996071</v>
      </c>
    </row>
    <row r="208" spans="1:12">
      <c r="A208" s="1109" t="s">
        <v>20</v>
      </c>
      <c r="B208" s="1139" t="s">
        <v>34</v>
      </c>
      <c r="C208" s="1118">
        <v>14472.798039215686</v>
      </c>
      <c r="D208" s="1118">
        <v>14869.849019607842</v>
      </c>
      <c r="E208" s="1119">
        <v>14762.254000000001</v>
      </c>
      <c r="F208" s="1119">
        <v>15167.245999999999</v>
      </c>
      <c r="G208" s="1120">
        <v>-2.6701749282631693</v>
      </c>
      <c r="H208" s="1121">
        <v>247.1</v>
      </c>
      <c r="I208" s="1121">
        <v>3.0012505210504328</v>
      </c>
      <c r="J208" s="1140">
        <v>115.13157894736842</v>
      </c>
      <c r="K208" s="1140">
        <v>3.2904004829945661</v>
      </c>
      <c r="L208" s="1141">
        <v>0.98771907108727941</v>
      </c>
    </row>
    <row r="209" spans="1:12" ht="15" thickBot="1">
      <c r="A209" s="1109" t="s">
        <v>20</v>
      </c>
      <c r="B209" s="1139" t="s">
        <v>35</v>
      </c>
      <c r="C209" s="1118">
        <v>14730.174509803921</v>
      </c>
      <c r="D209" s="1118">
        <v>14481.226470588235</v>
      </c>
      <c r="E209" s="1119">
        <v>15024.778</v>
      </c>
      <c r="F209" s="1119">
        <v>14770.851000000001</v>
      </c>
      <c r="G209" s="1120">
        <v>1.7191088042252927</v>
      </c>
      <c r="H209" s="1121">
        <v>273</v>
      </c>
      <c r="I209" s="1121">
        <v>6.0194174757281553</v>
      </c>
      <c r="J209" s="1140">
        <v>189.28571428571428</v>
      </c>
      <c r="K209" s="1140">
        <v>0.81505333065003027</v>
      </c>
      <c r="L209" s="1141">
        <v>0.3908751758250037</v>
      </c>
    </row>
    <row r="210" spans="1:12" ht="15" thickBot="1">
      <c r="A210" s="1154"/>
      <c r="B210" s="1155"/>
      <c r="C210" s="1156"/>
      <c r="D210" s="1156"/>
      <c r="E210" s="1156"/>
      <c r="F210" s="1156"/>
      <c r="G210" s="1157"/>
      <c r="H210" s="1158"/>
      <c r="I210" s="1158"/>
      <c r="J210" s="1158"/>
      <c r="K210" s="1158"/>
      <c r="L210" s="1159"/>
    </row>
    <row r="211" spans="1:12">
      <c r="A211" s="1131" t="s">
        <v>88</v>
      </c>
      <c r="B211" s="1142" t="s">
        <v>21</v>
      </c>
      <c r="C211" s="1143">
        <v>21501.482296442991</v>
      </c>
      <c r="D211" s="1143">
        <v>21205.341699524008</v>
      </c>
      <c r="E211" s="1144">
        <v>21931.51194237185</v>
      </c>
      <c r="F211" s="1144">
        <v>21629.448533514489</v>
      </c>
      <c r="G211" s="1145">
        <v>1.3965377267447117</v>
      </c>
      <c r="H211" s="1146">
        <v>348.25915492957751</v>
      </c>
      <c r="I211" s="1146">
        <v>0.32013920049789635</v>
      </c>
      <c r="J211" s="1147">
        <v>78.616352201257868</v>
      </c>
      <c r="K211" s="1147">
        <v>2.85771785067418</v>
      </c>
      <c r="L211" s="1148">
        <v>0.44899190006063661</v>
      </c>
    </row>
    <row r="212" spans="1:12">
      <c r="A212" s="1109" t="s">
        <v>88</v>
      </c>
      <c r="B212" s="1139" t="s">
        <v>22</v>
      </c>
      <c r="C212" s="1118">
        <v>21691.141176470588</v>
      </c>
      <c r="D212" s="1118">
        <v>21813.063725490196</v>
      </c>
      <c r="E212" s="1119">
        <v>22124.964</v>
      </c>
      <c r="F212" s="1119">
        <v>22249.325000000001</v>
      </c>
      <c r="G212" s="1120">
        <v>-0.5589427993882996</v>
      </c>
      <c r="H212" s="1121">
        <v>320.89999999999998</v>
      </c>
      <c r="I212" s="1121">
        <v>4.0869283165747534</v>
      </c>
      <c r="J212" s="1140">
        <v>134.78260869565219</v>
      </c>
      <c r="K212" s="1140">
        <v>0.54336888710002018</v>
      </c>
      <c r="L212" s="1141">
        <v>0.19493683135089124</v>
      </c>
    </row>
    <row r="213" spans="1:12">
      <c r="A213" s="1109" t="s">
        <v>88</v>
      </c>
      <c r="B213" s="1139" t="s">
        <v>23</v>
      </c>
      <c r="C213" s="1118">
        <v>21497.599019607842</v>
      </c>
      <c r="D213" s="1118">
        <v>21036.447058823527</v>
      </c>
      <c r="E213" s="1119">
        <v>21927.550999999999</v>
      </c>
      <c r="F213" s="1119">
        <v>21457.175999999999</v>
      </c>
      <c r="G213" s="1120">
        <v>2.192157066708126</v>
      </c>
      <c r="H213" s="1121">
        <v>346.7</v>
      </c>
      <c r="I213" s="1121">
        <v>0.28926815157651142</v>
      </c>
      <c r="J213" s="1140">
        <v>91.011235955056179</v>
      </c>
      <c r="K213" s="1140">
        <v>1.7106057556852485</v>
      </c>
      <c r="L213" s="1141">
        <v>0.36232519213427139</v>
      </c>
    </row>
    <row r="214" spans="1:12">
      <c r="A214" s="1109" t="s">
        <v>88</v>
      </c>
      <c r="B214" s="1139" t="s">
        <v>30</v>
      </c>
      <c r="C214" s="1118">
        <v>21366.415686274508</v>
      </c>
      <c r="D214" s="1118">
        <v>21256.560784313726</v>
      </c>
      <c r="E214" s="1119">
        <v>21793.743999999999</v>
      </c>
      <c r="F214" s="1119">
        <v>21681.691999999999</v>
      </c>
      <c r="G214" s="1120">
        <v>0.51680468480042829</v>
      </c>
      <c r="H214" s="1121">
        <v>377.3</v>
      </c>
      <c r="I214" s="1121">
        <v>2.2770398481973526</v>
      </c>
      <c r="J214" s="1140">
        <v>27.659574468085108</v>
      </c>
      <c r="K214" s="1140">
        <v>0.60374320788891134</v>
      </c>
      <c r="L214" s="1141">
        <v>-0.10827012342452602</v>
      </c>
    </row>
    <row r="215" spans="1:12">
      <c r="A215" s="1131" t="s">
        <v>88</v>
      </c>
      <c r="B215" s="1142" t="s">
        <v>24</v>
      </c>
      <c r="C215" s="1143">
        <v>21369.098454477335</v>
      </c>
      <c r="D215" s="1143">
        <v>21288.602388516014</v>
      </c>
      <c r="E215" s="1144">
        <v>21796.480423566882</v>
      </c>
      <c r="F215" s="1144">
        <v>21714.374436286336</v>
      </c>
      <c r="G215" s="1145">
        <v>0.37811813331974309</v>
      </c>
      <c r="H215" s="1146">
        <v>313.22514919011081</v>
      </c>
      <c r="I215" s="1146">
        <v>0.89922557370866441</v>
      </c>
      <c r="J215" s="1147">
        <v>39.476813317479191</v>
      </c>
      <c r="K215" s="1147">
        <v>11.803179714228214</v>
      </c>
      <c r="L215" s="1148">
        <v>-0.93731415033776067</v>
      </c>
    </row>
    <row r="216" spans="1:12">
      <c r="A216" s="1109" t="s">
        <v>88</v>
      </c>
      <c r="B216" s="1139" t="s">
        <v>25</v>
      </c>
      <c r="C216" s="1118">
        <v>20641.606862745095</v>
      </c>
      <c r="D216" s="1118">
        <v>20641.25392156863</v>
      </c>
      <c r="E216" s="1119">
        <v>21054.438999999998</v>
      </c>
      <c r="F216" s="1119">
        <v>21054.079000000002</v>
      </c>
      <c r="G216" s="1120">
        <v>1.7098824412929395E-3</v>
      </c>
      <c r="H216" s="1121">
        <v>273.89999999999998</v>
      </c>
      <c r="I216" s="1121">
        <v>-4.1302065103255199</v>
      </c>
      <c r="J216" s="1140">
        <v>32.291666666666671</v>
      </c>
      <c r="K216" s="1140">
        <v>1.2779231233648622</v>
      </c>
      <c r="L216" s="1141">
        <v>-0.17640197889237164</v>
      </c>
    </row>
    <row r="217" spans="1:12">
      <c r="A217" s="1109" t="s">
        <v>88</v>
      </c>
      <c r="B217" s="1139" t="s">
        <v>26</v>
      </c>
      <c r="C217" s="1118">
        <v>21592.933333333334</v>
      </c>
      <c r="D217" s="1118">
        <v>21435.460784313724</v>
      </c>
      <c r="E217" s="1119">
        <v>22024.792000000001</v>
      </c>
      <c r="F217" s="1119">
        <v>21864.17</v>
      </c>
      <c r="G217" s="1120">
        <v>0.7346357076440726</v>
      </c>
      <c r="H217" s="1121">
        <v>307.89999999999998</v>
      </c>
      <c r="I217" s="1121">
        <v>2.1905077995353355</v>
      </c>
      <c r="J217" s="1140">
        <v>49.256900212314228</v>
      </c>
      <c r="K217" s="1140">
        <v>7.0738579190984101</v>
      </c>
      <c r="L217" s="1141">
        <v>-6.1424613851143839E-2</v>
      </c>
    </row>
    <row r="218" spans="1:12">
      <c r="A218" s="1109" t="s">
        <v>88</v>
      </c>
      <c r="B218" s="1139" t="s">
        <v>31</v>
      </c>
      <c r="C218" s="1118">
        <v>21169.96862745098</v>
      </c>
      <c r="D218" s="1118">
        <v>21254.950980392157</v>
      </c>
      <c r="E218" s="1119">
        <v>21593.367999999999</v>
      </c>
      <c r="F218" s="1119">
        <v>21680.05</v>
      </c>
      <c r="G218" s="1120">
        <v>-0.39982380114437327</v>
      </c>
      <c r="H218" s="1121">
        <v>338.7</v>
      </c>
      <c r="I218" s="1121">
        <v>1.1648745519713193</v>
      </c>
      <c r="J218" s="1140">
        <v>25.18248175182482</v>
      </c>
      <c r="K218" s="1140">
        <v>3.451398671764943</v>
      </c>
      <c r="L218" s="1141">
        <v>-0.69948755759424541</v>
      </c>
    </row>
    <row r="219" spans="1:12">
      <c r="A219" s="1131" t="s">
        <v>88</v>
      </c>
      <c r="B219" s="1142" t="s">
        <v>27</v>
      </c>
      <c r="C219" s="1143">
        <v>19565.706562430805</v>
      </c>
      <c r="D219" s="1143">
        <v>19487.379445083585</v>
      </c>
      <c r="E219" s="1144">
        <v>19957.02069367942</v>
      </c>
      <c r="F219" s="1144">
        <v>19877.127033985256</v>
      </c>
      <c r="G219" s="1145">
        <v>0.40193766210561716</v>
      </c>
      <c r="H219" s="1146">
        <v>270.66249149081005</v>
      </c>
      <c r="I219" s="1146">
        <v>1.280869202813153</v>
      </c>
      <c r="J219" s="1147">
        <v>25.8783204798629</v>
      </c>
      <c r="K219" s="1147">
        <v>14.781646206480179</v>
      </c>
      <c r="L219" s="1148">
        <v>-2.8974933178343178</v>
      </c>
    </row>
    <row r="220" spans="1:12">
      <c r="A220" s="1109" t="s">
        <v>88</v>
      </c>
      <c r="B220" s="1139" t="s">
        <v>28</v>
      </c>
      <c r="C220" s="1118">
        <v>18582.848039215685</v>
      </c>
      <c r="D220" s="1118">
        <v>18491.681372549017</v>
      </c>
      <c r="E220" s="1119">
        <v>18954.505000000001</v>
      </c>
      <c r="F220" s="1119">
        <v>18861.514999999999</v>
      </c>
      <c r="G220" s="1120">
        <v>0.49301447948376148</v>
      </c>
      <c r="H220" s="1121">
        <v>236</v>
      </c>
      <c r="I220" s="1121">
        <v>0.72556551429790384</v>
      </c>
      <c r="J220" s="1140">
        <v>23.549488054607508</v>
      </c>
      <c r="K220" s="1140">
        <v>3.6425840209297644</v>
      </c>
      <c r="L220" s="1141">
        <v>-0.79613738491783481</v>
      </c>
    </row>
    <row r="221" spans="1:12">
      <c r="A221" s="1109" t="s">
        <v>88</v>
      </c>
      <c r="B221" s="1139" t="s">
        <v>29</v>
      </c>
      <c r="C221" s="1118">
        <v>19877.745098039213</v>
      </c>
      <c r="D221" s="1118">
        <v>19774.570588235296</v>
      </c>
      <c r="E221" s="1119">
        <v>20275.3</v>
      </c>
      <c r="F221" s="1119">
        <v>20170.062000000002</v>
      </c>
      <c r="G221" s="1120">
        <v>0.52175347800119576</v>
      </c>
      <c r="H221" s="1121">
        <v>273.8</v>
      </c>
      <c r="I221" s="1121">
        <v>2.2023142963792588</v>
      </c>
      <c r="J221" s="1121">
        <v>29.153094462540718</v>
      </c>
      <c r="K221" s="1121">
        <v>7.9794727309317777</v>
      </c>
      <c r="L221" s="1122">
        <v>-1.322148235588446</v>
      </c>
    </row>
    <row r="222" spans="1:12" ht="15" thickBot="1">
      <c r="A222" s="1174" t="s">
        <v>88</v>
      </c>
      <c r="B222" s="1175" t="s">
        <v>32</v>
      </c>
      <c r="C222" s="1125">
        <v>19736.478431372547</v>
      </c>
      <c r="D222" s="1125">
        <v>19755.620588235295</v>
      </c>
      <c r="E222" s="1126">
        <v>20131.207999999999</v>
      </c>
      <c r="F222" s="1126">
        <v>20150.733</v>
      </c>
      <c r="G222" s="1127">
        <v>-9.6894738270818515E-2</v>
      </c>
      <c r="H222" s="1128">
        <v>302.7</v>
      </c>
      <c r="I222" s="1128">
        <v>-3.3025099075304737E-2</v>
      </c>
      <c r="J222" s="1128">
        <v>20.76923076923077</v>
      </c>
      <c r="K222" s="1128">
        <v>3.1595894546186352</v>
      </c>
      <c r="L222" s="1129">
        <v>-0.77920769732803974</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78"/>
    </row>
    <row r="226" spans="1:12" ht="21" thickBot="1">
      <c r="A226" s="1058" t="s">
        <v>223</v>
      </c>
      <c r="B226" s="1059"/>
      <c r="C226" s="1059"/>
      <c r="D226" s="1059"/>
      <c r="E226" s="1059"/>
      <c r="F226" s="1059"/>
      <c r="G226" s="1059"/>
      <c r="H226" s="1059"/>
      <c r="I226" s="1059"/>
      <c r="J226" s="1059"/>
      <c r="K226" s="1059"/>
      <c r="L226" s="1060"/>
    </row>
    <row r="227" spans="1:12">
      <c r="A227" s="1061"/>
      <c r="B227" s="1062"/>
      <c r="C227" s="1063" t="s">
        <v>5</v>
      </c>
      <c r="D227" s="1063" t="s">
        <v>5</v>
      </c>
      <c r="E227" s="1063"/>
      <c r="F227" s="1063"/>
      <c r="G227" s="1064"/>
      <c r="H227" s="1212" t="s">
        <v>6</v>
      </c>
      <c r="I227" s="1213"/>
      <c r="J227" s="1065" t="s">
        <v>7</v>
      </c>
      <c r="K227" s="1066" t="s">
        <v>8</v>
      </c>
      <c r="L227" s="1067"/>
    </row>
    <row r="228" spans="1:12" ht="15">
      <c r="A228" s="1068" t="s">
        <v>9</v>
      </c>
      <c r="B228" s="1069" t="s">
        <v>10</v>
      </c>
      <c r="C228" s="1070" t="s">
        <v>36</v>
      </c>
      <c r="D228" s="1070" t="s">
        <v>36</v>
      </c>
      <c r="E228" s="1071" t="s">
        <v>37</v>
      </c>
      <c r="F228" s="1072"/>
      <c r="G228" s="1073"/>
      <c r="H228" s="1214" t="s">
        <v>11</v>
      </c>
      <c r="I228" s="1215"/>
      <c r="J228" s="1074" t="s">
        <v>12</v>
      </c>
      <c r="K228" s="1075" t="s">
        <v>13</v>
      </c>
      <c r="L228" s="1076"/>
    </row>
    <row r="229" spans="1:12" ht="26.5" thickBot="1">
      <c r="A229" s="1077" t="s">
        <v>14</v>
      </c>
      <c r="B229" s="1078" t="s">
        <v>15</v>
      </c>
      <c r="C229" s="1079" t="s">
        <v>536</v>
      </c>
      <c r="D229" s="1080" t="s">
        <v>528</v>
      </c>
      <c r="E229" s="1081" t="s">
        <v>536</v>
      </c>
      <c r="F229" s="1082" t="s">
        <v>528</v>
      </c>
      <c r="G229" s="1083" t="s">
        <v>16</v>
      </c>
      <c r="H229" s="1084" t="s">
        <v>536</v>
      </c>
      <c r="I229" s="1085" t="s">
        <v>16</v>
      </c>
      <c r="J229" s="1086" t="s">
        <v>16</v>
      </c>
      <c r="K229" s="1079" t="s">
        <v>536</v>
      </c>
      <c r="L229" s="1087" t="s">
        <v>17</v>
      </c>
    </row>
    <row r="230" spans="1:12" ht="15" thickBot="1">
      <c r="A230" s="1088" t="s">
        <v>18</v>
      </c>
      <c r="B230" s="1089" t="s">
        <v>19</v>
      </c>
      <c r="C230" s="1090">
        <v>18720.706936624763</v>
      </c>
      <c r="D230" s="1090">
        <v>18855.069507976576</v>
      </c>
      <c r="E230" s="1091">
        <v>19095.12107535726</v>
      </c>
      <c r="F230" s="1092">
        <v>19248.328987630688</v>
      </c>
      <c r="G230" s="1093">
        <v>-0.79595435204730025</v>
      </c>
      <c r="H230" s="1094">
        <v>311.17684996605567</v>
      </c>
      <c r="I230" s="1094">
        <v>-0.64616881032793405</v>
      </c>
      <c r="J230" s="1095">
        <v>48.413098236775824</v>
      </c>
      <c r="K230" s="1094">
        <v>100</v>
      </c>
      <c r="L230" s="1096" t="s">
        <v>19</v>
      </c>
    </row>
    <row r="231" spans="1:12" ht="15" thickBot="1">
      <c r="A231" s="1097"/>
      <c r="B231" s="1098"/>
      <c r="C231" s="1099"/>
      <c r="D231" s="1099"/>
      <c r="E231" s="1099"/>
      <c r="F231" s="1099"/>
      <c r="G231" s="1100"/>
      <c r="H231" s="1095"/>
      <c r="I231" s="1095"/>
      <c r="J231" s="1095"/>
      <c r="K231" s="1095"/>
      <c r="L231" s="1101"/>
    </row>
    <row r="232" spans="1:12">
      <c r="A232" s="1102" t="s">
        <v>79</v>
      </c>
      <c r="B232" s="1103" t="s">
        <v>19</v>
      </c>
      <c r="C232" s="1104" t="s">
        <v>72</v>
      </c>
      <c r="D232" s="1104" t="s">
        <v>72</v>
      </c>
      <c r="E232" s="1105" t="s">
        <v>72</v>
      </c>
      <c r="F232" s="1105" t="s">
        <v>72</v>
      </c>
      <c r="G232" s="1106" t="s">
        <v>72</v>
      </c>
      <c r="H232" s="1107" t="s">
        <v>72</v>
      </c>
      <c r="I232" s="1107" t="s">
        <v>72</v>
      </c>
      <c r="J232" s="1107" t="s">
        <v>72</v>
      </c>
      <c r="K232" s="1107" t="s">
        <v>72</v>
      </c>
      <c r="L232" s="1108" t="s">
        <v>72</v>
      </c>
    </row>
    <row r="233" spans="1:12">
      <c r="A233" s="1109" t="s">
        <v>80</v>
      </c>
      <c r="B233" s="1110" t="s">
        <v>19</v>
      </c>
      <c r="C233" s="1111">
        <v>20376.277685394147</v>
      </c>
      <c r="D233" s="1111">
        <v>20404.923776738531</v>
      </c>
      <c r="E233" s="1112">
        <v>20783.803239102032</v>
      </c>
      <c r="F233" s="1112">
        <v>20813.022252273302</v>
      </c>
      <c r="G233" s="1113">
        <v>-0.14038813208917339</v>
      </c>
      <c r="H233" s="1114">
        <v>358.76349431818181</v>
      </c>
      <c r="I233" s="1114">
        <v>1.6912626648224394</v>
      </c>
      <c r="J233" s="1114">
        <v>26.16487455197133</v>
      </c>
      <c r="K233" s="1114">
        <v>23.896809232858114</v>
      </c>
      <c r="L233" s="1115">
        <v>-4.2140220013988134</v>
      </c>
    </row>
    <row r="234" spans="1:12">
      <c r="A234" s="1116" t="s">
        <v>81</v>
      </c>
      <c r="B234" s="1117" t="s">
        <v>19</v>
      </c>
      <c r="C234" s="1118">
        <v>19807.015624783206</v>
      </c>
      <c r="D234" s="1118">
        <v>20033.587563450616</v>
      </c>
      <c r="E234" s="1119">
        <v>20203.155937278869</v>
      </c>
      <c r="F234" s="1119">
        <v>20434.259314719628</v>
      </c>
      <c r="G234" s="1120">
        <v>-1.1309603831555843</v>
      </c>
      <c r="H234" s="1121">
        <v>409.09210526315786</v>
      </c>
      <c r="I234" s="1121">
        <v>1.3231220466025664</v>
      </c>
      <c r="J234" s="1121">
        <v>43.39622641509434</v>
      </c>
      <c r="K234" s="1121">
        <v>5.1595383570943651</v>
      </c>
      <c r="L234" s="1122">
        <v>-0.18051202073938732</v>
      </c>
    </row>
    <row r="235" spans="1:12">
      <c r="A235" s="1116" t="s">
        <v>82</v>
      </c>
      <c r="B235" s="1117" t="s">
        <v>19</v>
      </c>
      <c r="C235" s="1118" t="s">
        <v>72</v>
      </c>
      <c r="D235" s="1118" t="s">
        <v>72</v>
      </c>
      <c r="E235" s="1119" t="s">
        <v>72</v>
      </c>
      <c r="F235" s="1119" t="s">
        <v>72</v>
      </c>
      <c r="G235" s="1120" t="s">
        <v>72</v>
      </c>
      <c r="H235" s="1121" t="s">
        <v>72</v>
      </c>
      <c r="I235" s="1121" t="s">
        <v>72</v>
      </c>
      <c r="J235" s="1121" t="s">
        <v>72</v>
      </c>
      <c r="K235" s="1121" t="s">
        <v>72</v>
      </c>
      <c r="L235" s="1122" t="s">
        <v>72</v>
      </c>
    </row>
    <row r="236" spans="1:12">
      <c r="A236" s="1116" t="s">
        <v>71</v>
      </c>
      <c r="B236" s="1117" t="s">
        <v>19</v>
      </c>
      <c r="C236" s="1118">
        <v>17144.394665967047</v>
      </c>
      <c r="D236" s="1118">
        <v>17173.501822137361</v>
      </c>
      <c r="E236" s="1119">
        <v>17487.282559286388</v>
      </c>
      <c r="F236" s="1119">
        <v>17516.971858580109</v>
      </c>
      <c r="G236" s="1120">
        <v>-0.16948876514395184</v>
      </c>
      <c r="H236" s="1121">
        <v>284.11929945054948</v>
      </c>
      <c r="I236" s="1121">
        <v>-0.54572171973897032</v>
      </c>
      <c r="J236" s="1121">
        <v>57.917570498915403</v>
      </c>
      <c r="K236" s="1121">
        <v>49.422946367956548</v>
      </c>
      <c r="L236" s="1122">
        <v>2.9745836475535228</v>
      </c>
    </row>
    <row r="237" spans="1:12" ht="15" thickBot="1">
      <c r="A237" s="1123" t="s">
        <v>83</v>
      </c>
      <c r="B237" s="1124" t="s">
        <v>19</v>
      </c>
      <c r="C237" s="1125">
        <v>19604.385068962787</v>
      </c>
      <c r="D237" s="1125">
        <v>19584.338056624518</v>
      </c>
      <c r="E237" s="1126">
        <v>19996.472770342043</v>
      </c>
      <c r="F237" s="1126">
        <v>20068.150147745473</v>
      </c>
      <c r="G237" s="1127">
        <v>-0.35716982818908444</v>
      </c>
      <c r="H237" s="1128">
        <v>296.99968454258675</v>
      </c>
      <c r="I237" s="1128">
        <v>-0.1238315340673839</v>
      </c>
      <c r="J237" s="1128">
        <v>58.897243107769427</v>
      </c>
      <c r="K237" s="1128">
        <v>21.520706042090971</v>
      </c>
      <c r="L237" s="1129">
        <v>1.4199503745846727</v>
      </c>
    </row>
    <row r="238" spans="1:12" ht="15" thickBot="1">
      <c r="A238" s="1097"/>
      <c r="B238" s="1130"/>
      <c r="C238" s="1099"/>
      <c r="D238" s="1099"/>
      <c r="E238" s="1099"/>
      <c r="F238" s="1099"/>
      <c r="G238" s="1100"/>
      <c r="H238" s="1095"/>
      <c r="I238" s="1095"/>
      <c r="J238" s="1095"/>
      <c r="K238" s="1095"/>
      <c r="L238" s="1101"/>
    </row>
    <row r="239" spans="1:12">
      <c r="A239" s="1131" t="s">
        <v>84</v>
      </c>
      <c r="B239" s="1132" t="s">
        <v>21</v>
      </c>
      <c r="C239" s="1133" t="s">
        <v>72</v>
      </c>
      <c r="D239" s="1133" t="s">
        <v>72</v>
      </c>
      <c r="E239" s="1134" t="s">
        <v>72</v>
      </c>
      <c r="F239" s="1134" t="s">
        <v>72</v>
      </c>
      <c r="G239" s="1135" t="s">
        <v>72</v>
      </c>
      <c r="H239" s="1136" t="s">
        <v>72</v>
      </c>
      <c r="I239" s="1136" t="s">
        <v>72</v>
      </c>
      <c r="J239" s="1137" t="s">
        <v>72</v>
      </c>
      <c r="K239" s="1137" t="s">
        <v>72</v>
      </c>
      <c r="L239" s="1138" t="s">
        <v>72</v>
      </c>
    </row>
    <row r="240" spans="1:12">
      <c r="A240" s="1109" t="s">
        <v>84</v>
      </c>
      <c r="B240" s="1139" t="s">
        <v>22</v>
      </c>
      <c r="C240" s="1118" t="s">
        <v>72</v>
      </c>
      <c r="D240" s="1118" t="s">
        <v>72</v>
      </c>
      <c r="E240" s="1119" t="s">
        <v>72</v>
      </c>
      <c r="F240" s="1119" t="s">
        <v>72</v>
      </c>
      <c r="G240" s="1120" t="s">
        <v>72</v>
      </c>
      <c r="H240" s="1121" t="s">
        <v>72</v>
      </c>
      <c r="I240" s="1121" t="s">
        <v>72</v>
      </c>
      <c r="J240" s="1140" t="s">
        <v>72</v>
      </c>
      <c r="K240" s="1140" t="s">
        <v>72</v>
      </c>
      <c r="L240" s="1141" t="s">
        <v>72</v>
      </c>
    </row>
    <row r="241" spans="1:12">
      <c r="A241" s="1109" t="s">
        <v>84</v>
      </c>
      <c r="B241" s="1139" t="s">
        <v>23</v>
      </c>
      <c r="C241" s="1118" t="s">
        <v>72</v>
      </c>
      <c r="D241" s="1118" t="s">
        <v>72</v>
      </c>
      <c r="E241" s="1119" t="s">
        <v>72</v>
      </c>
      <c r="F241" s="1119" t="s">
        <v>72</v>
      </c>
      <c r="G241" s="1120" t="s">
        <v>72</v>
      </c>
      <c r="H241" s="1121" t="s">
        <v>72</v>
      </c>
      <c r="I241" s="1121" t="s">
        <v>72</v>
      </c>
      <c r="J241" s="1140" t="s">
        <v>72</v>
      </c>
      <c r="K241" s="1140" t="s">
        <v>72</v>
      </c>
      <c r="L241" s="1141" t="s">
        <v>72</v>
      </c>
    </row>
    <row r="242" spans="1:12">
      <c r="A242" s="1131" t="s">
        <v>84</v>
      </c>
      <c r="B242" s="1142" t="s">
        <v>24</v>
      </c>
      <c r="C242" s="1143" t="s">
        <v>72</v>
      </c>
      <c r="D242" s="1143" t="s">
        <v>72</v>
      </c>
      <c r="E242" s="1144" t="s">
        <v>72</v>
      </c>
      <c r="F242" s="1144" t="s">
        <v>72</v>
      </c>
      <c r="G242" s="1145" t="s">
        <v>72</v>
      </c>
      <c r="H242" s="1146" t="s">
        <v>72</v>
      </c>
      <c r="I242" s="1146" t="s">
        <v>72</v>
      </c>
      <c r="J242" s="1147" t="s">
        <v>72</v>
      </c>
      <c r="K242" s="1147" t="s">
        <v>72</v>
      </c>
      <c r="L242" s="1148" t="s">
        <v>72</v>
      </c>
    </row>
    <row r="243" spans="1:12">
      <c r="A243" s="1109" t="s">
        <v>84</v>
      </c>
      <c r="B243" s="1139" t="s">
        <v>25</v>
      </c>
      <c r="C243" s="1118" t="s">
        <v>72</v>
      </c>
      <c r="D243" s="1118" t="s">
        <v>72</v>
      </c>
      <c r="E243" s="1119" t="s">
        <v>72</v>
      </c>
      <c r="F243" s="1119" t="s">
        <v>72</v>
      </c>
      <c r="G243" s="1120" t="s">
        <v>72</v>
      </c>
      <c r="H243" s="1121" t="s">
        <v>72</v>
      </c>
      <c r="I243" s="1121" t="s">
        <v>72</v>
      </c>
      <c r="J243" s="1140" t="s">
        <v>72</v>
      </c>
      <c r="K243" s="1140" t="s">
        <v>72</v>
      </c>
      <c r="L243" s="1141" t="s">
        <v>72</v>
      </c>
    </row>
    <row r="244" spans="1:12">
      <c r="A244" s="1109" t="s">
        <v>84</v>
      </c>
      <c r="B244" s="1139" t="s">
        <v>26</v>
      </c>
      <c r="C244" s="1118" t="s">
        <v>72</v>
      </c>
      <c r="D244" s="1118" t="s">
        <v>72</v>
      </c>
      <c r="E244" s="1119" t="s">
        <v>72</v>
      </c>
      <c r="F244" s="1119" t="s">
        <v>72</v>
      </c>
      <c r="G244" s="1120" t="s">
        <v>72</v>
      </c>
      <c r="H244" s="1121" t="s">
        <v>72</v>
      </c>
      <c r="I244" s="1121" t="s">
        <v>72</v>
      </c>
      <c r="J244" s="1140" t="s">
        <v>72</v>
      </c>
      <c r="K244" s="1140" t="s">
        <v>72</v>
      </c>
      <c r="L244" s="1141" t="s">
        <v>72</v>
      </c>
    </row>
    <row r="245" spans="1:12">
      <c r="A245" s="1131" t="s">
        <v>84</v>
      </c>
      <c r="B245" s="1142" t="s">
        <v>27</v>
      </c>
      <c r="C245" s="1143" t="s">
        <v>72</v>
      </c>
      <c r="D245" s="1143" t="s">
        <v>72</v>
      </c>
      <c r="E245" s="1144" t="s">
        <v>72</v>
      </c>
      <c r="F245" s="1144" t="s">
        <v>72</v>
      </c>
      <c r="G245" s="1145" t="s">
        <v>72</v>
      </c>
      <c r="H245" s="1146" t="s">
        <v>72</v>
      </c>
      <c r="I245" s="1146" t="s">
        <v>72</v>
      </c>
      <c r="J245" s="1147" t="s">
        <v>72</v>
      </c>
      <c r="K245" s="1147" t="s">
        <v>72</v>
      </c>
      <c r="L245" s="1148" t="s">
        <v>72</v>
      </c>
    </row>
    <row r="246" spans="1:12">
      <c r="A246" s="1109" t="s">
        <v>84</v>
      </c>
      <c r="B246" s="1139" t="s">
        <v>28</v>
      </c>
      <c r="C246" s="1118" t="s">
        <v>72</v>
      </c>
      <c r="D246" s="1118" t="s">
        <v>72</v>
      </c>
      <c r="E246" s="1119" t="s">
        <v>72</v>
      </c>
      <c r="F246" s="1119" t="s">
        <v>72</v>
      </c>
      <c r="G246" s="1120" t="s">
        <v>72</v>
      </c>
      <c r="H246" s="1121" t="s">
        <v>72</v>
      </c>
      <c r="I246" s="1121" t="s">
        <v>72</v>
      </c>
      <c r="J246" s="1140" t="s">
        <v>72</v>
      </c>
      <c r="K246" s="1140" t="s">
        <v>72</v>
      </c>
      <c r="L246" s="1141" t="s">
        <v>72</v>
      </c>
    </row>
    <row r="247" spans="1:12" ht="15" thickBot="1">
      <c r="A247" s="1149" t="s">
        <v>84</v>
      </c>
      <c r="B247" s="1150" t="s">
        <v>29</v>
      </c>
      <c r="C247" s="1151" t="s">
        <v>72</v>
      </c>
      <c r="D247" s="1151" t="s">
        <v>72</v>
      </c>
      <c r="E247" s="1152" t="s">
        <v>72</v>
      </c>
      <c r="F247" s="1152" t="s">
        <v>72</v>
      </c>
      <c r="G247" s="1153" t="s">
        <v>72</v>
      </c>
      <c r="H247" s="1140" t="s">
        <v>72</v>
      </c>
      <c r="I247" s="1140" t="s">
        <v>72</v>
      </c>
      <c r="J247" s="1140" t="s">
        <v>72</v>
      </c>
      <c r="K247" s="1140" t="s">
        <v>72</v>
      </c>
      <c r="L247" s="1141" t="s">
        <v>72</v>
      </c>
    </row>
    <row r="248" spans="1:12" ht="15" thickBot="1">
      <c r="A248" s="1097"/>
      <c r="B248" s="1130"/>
      <c r="C248" s="1099"/>
      <c r="D248" s="1099"/>
      <c r="E248" s="1099"/>
      <c r="F248" s="1099"/>
      <c r="G248" s="1100"/>
      <c r="H248" s="1095"/>
      <c r="I248" s="1095"/>
      <c r="J248" s="1095"/>
      <c r="K248" s="1095"/>
      <c r="L248" s="1101"/>
    </row>
    <row r="249" spans="1:12">
      <c r="A249" s="1131" t="s">
        <v>85</v>
      </c>
      <c r="B249" s="1132" t="s">
        <v>21</v>
      </c>
      <c r="C249" s="1133">
        <v>21335.197832894355</v>
      </c>
      <c r="D249" s="1133">
        <v>21661.767503151685</v>
      </c>
      <c r="E249" s="1134">
        <v>21761.901789552241</v>
      </c>
      <c r="F249" s="1134">
        <v>22095.002853214719</v>
      </c>
      <c r="G249" s="1135">
        <v>-1.5075855200173156</v>
      </c>
      <c r="H249" s="1136">
        <v>418.76875000000001</v>
      </c>
      <c r="I249" s="1136">
        <v>1.5935832120329994</v>
      </c>
      <c r="J249" s="1137">
        <v>33.333333333333329</v>
      </c>
      <c r="K249" s="1137">
        <v>2.7155465037338766</v>
      </c>
      <c r="L249" s="1138">
        <v>-0.30712352145504029</v>
      </c>
    </row>
    <row r="250" spans="1:12">
      <c r="A250" s="1109" t="s">
        <v>85</v>
      </c>
      <c r="B250" s="1139" t="s">
        <v>22</v>
      </c>
      <c r="C250" s="1118">
        <v>21478.917647058821</v>
      </c>
      <c r="D250" s="1118">
        <v>21888.624509803922</v>
      </c>
      <c r="E250" s="1119">
        <v>21908.495999999999</v>
      </c>
      <c r="F250" s="1119">
        <v>22326.397000000001</v>
      </c>
      <c r="G250" s="1120">
        <v>-1.8717798487593034</v>
      </c>
      <c r="H250" s="1121">
        <v>397.3</v>
      </c>
      <c r="I250" s="1121">
        <v>-4.5640163343742488</v>
      </c>
      <c r="J250" s="1140">
        <v>14.583333333333334</v>
      </c>
      <c r="K250" s="1140">
        <v>1.86693822131704</v>
      </c>
      <c r="L250" s="1141">
        <v>-0.55119779883409326</v>
      </c>
    </row>
    <row r="251" spans="1:12">
      <c r="A251" s="1109" t="s">
        <v>85</v>
      </c>
      <c r="B251" s="1139" t="s">
        <v>23</v>
      </c>
      <c r="C251" s="1118">
        <v>21065.646078431371</v>
      </c>
      <c r="D251" s="1118">
        <v>20707.53529411765</v>
      </c>
      <c r="E251" s="1119">
        <v>21486.958999999999</v>
      </c>
      <c r="F251" s="1119">
        <v>21121.686000000002</v>
      </c>
      <c r="G251" s="1120">
        <v>1.7293742554453151</v>
      </c>
      <c r="H251" s="1121">
        <v>466</v>
      </c>
      <c r="I251" s="1121">
        <v>17.736230419403736</v>
      </c>
      <c r="J251" s="1140">
        <v>108.33333333333333</v>
      </c>
      <c r="K251" s="1140">
        <v>0.84860828241683639</v>
      </c>
      <c r="L251" s="1141">
        <v>0.24407427737905307</v>
      </c>
    </row>
    <row r="252" spans="1:12">
      <c r="A252" s="1131" t="s">
        <v>85</v>
      </c>
      <c r="B252" s="1142" t="s">
        <v>24</v>
      </c>
      <c r="C252" s="1143">
        <v>20389.728915961103</v>
      </c>
      <c r="D252" s="1143">
        <v>20631.099829587005</v>
      </c>
      <c r="E252" s="1144">
        <v>20797.523494280325</v>
      </c>
      <c r="F252" s="1144">
        <v>21043.721826178746</v>
      </c>
      <c r="G252" s="1145">
        <v>-1.169937209453821</v>
      </c>
      <c r="H252" s="1146">
        <v>378.8095238095238</v>
      </c>
      <c r="I252" s="1146">
        <v>1.9675703390373611</v>
      </c>
      <c r="J252" s="1147">
        <v>37.254901960784316</v>
      </c>
      <c r="K252" s="1147">
        <v>7.1283095723014247</v>
      </c>
      <c r="L252" s="1148">
        <v>-0.57949899193031396</v>
      </c>
    </row>
    <row r="253" spans="1:12">
      <c r="A253" s="1109" t="s">
        <v>85</v>
      </c>
      <c r="B253" s="1139" t="s">
        <v>25</v>
      </c>
      <c r="C253" s="1118">
        <v>20399.226470588233</v>
      </c>
      <c r="D253" s="1118">
        <v>20653.260784313727</v>
      </c>
      <c r="E253" s="1119">
        <v>20807.210999999999</v>
      </c>
      <c r="F253" s="1119">
        <v>21066.326000000001</v>
      </c>
      <c r="G253" s="1120">
        <v>-1.2299961559505042</v>
      </c>
      <c r="H253" s="1121">
        <v>361.9</v>
      </c>
      <c r="I253" s="1121">
        <v>2.6084491068897049</v>
      </c>
      <c r="J253" s="1140">
        <v>22.352941176470591</v>
      </c>
      <c r="K253" s="1140">
        <v>3.5302104548540396</v>
      </c>
      <c r="L253" s="1141">
        <v>-0.75190541416359258</v>
      </c>
    </row>
    <row r="254" spans="1:12">
      <c r="A254" s="1109" t="s">
        <v>85</v>
      </c>
      <c r="B254" s="1139" t="s">
        <v>26</v>
      </c>
      <c r="C254" s="1118">
        <v>20381.199019607844</v>
      </c>
      <c r="D254" s="1118">
        <v>20606.364705882352</v>
      </c>
      <c r="E254" s="1119">
        <v>20788.823</v>
      </c>
      <c r="F254" s="1119">
        <v>21018.491999999998</v>
      </c>
      <c r="G254" s="1120">
        <v>-1.0926997046219971</v>
      </c>
      <c r="H254" s="1121">
        <v>395.4</v>
      </c>
      <c r="I254" s="1121">
        <v>0.10126582278480437</v>
      </c>
      <c r="J254" s="1140">
        <v>55.882352941176471</v>
      </c>
      <c r="K254" s="1140">
        <v>3.5980991174473864</v>
      </c>
      <c r="L254" s="1141">
        <v>0.1724064222332804</v>
      </c>
    </row>
    <row r="255" spans="1:12">
      <c r="A255" s="1131" t="s">
        <v>85</v>
      </c>
      <c r="B255" s="1142" t="s">
        <v>27</v>
      </c>
      <c r="C255" s="1143">
        <v>20138.36290376529</v>
      </c>
      <c r="D255" s="1143">
        <v>20023.785745873647</v>
      </c>
      <c r="E255" s="1144">
        <v>20541.130161840596</v>
      </c>
      <c r="F255" s="1144">
        <v>20424.26146079112</v>
      </c>
      <c r="G255" s="1145">
        <v>0.57220527299766122</v>
      </c>
      <c r="H255" s="1146">
        <v>337</v>
      </c>
      <c r="I255" s="1146">
        <v>0.84648071673731284</v>
      </c>
      <c r="J255" s="1147">
        <v>20</v>
      </c>
      <c r="K255" s="1147">
        <v>14.052953156822811</v>
      </c>
      <c r="L255" s="1148">
        <v>-3.3273994880134605</v>
      </c>
    </row>
    <row r="256" spans="1:12">
      <c r="A256" s="1109" t="s">
        <v>85</v>
      </c>
      <c r="B256" s="1139" t="s">
        <v>28</v>
      </c>
      <c r="C256" s="1118">
        <v>20093.293137254903</v>
      </c>
      <c r="D256" s="1118">
        <v>20001.983333333334</v>
      </c>
      <c r="E256" s="1119">
        <v>20495.159</v>
      </c>
      <c r="F256" s="1119">
        <v>20402.023000000001</v>
      </c>
      <c r="G256" s="1120">
        <v>0.45650374965266238</v>
      </c>
      <c r="H256" s="1121">
        <v>324.7</v>
      </c>
      <c r="I256" s="1121">
        <v>0</v>
      </c>
      <c r="J256" s="1140">
        <v>5.7471264367816088</v>
      </c>
      <c r="K256" s="1140">
        <v>9.3686354378818741</v>
      </c>
      <c r="L256" s="1141">
        <v>-3.7799791716899129</v>
      </c>
    </row>
    <row r="257" spans="1:12" ht="15" thickBot="1">
      <c r="A257" s="1149" t="s">
        <v>85</v>
      </c>
      <c r="B257" s="1150" t="s">
        <v>29</v>
      </c>
      <c r="C257" s="1151">
        <v>20219.307843137252</v>
      </c>
      <c r="D257" s="1151">
        <v>20084.28137254902</v>
      </c>
      <c r="E257" s="1152">
        <v>20623.694</v>
      </c>
      <c r="F257" s="1152">
        <v>20485.967000000001</v>
      </c>
      <c r="G257" s="1153">
        <v>0.67229923781483669</v>
      </c>
      <c r="H257" s="1140">
        <v>361.6</v>
      </c>
      <c r="I257" s="1140">
        <v>-0.55005500550054998</v>
      </c>
      <c r="J257" s="1140">
        <v>64.285714285714292</v>
      </c>
      <c r="K257" s="1140">
        <v>4.6843177189409371</v>
      </c>
      <c r="L257" s="1141">
        <v>0.45257968367645329</v>
      </c>
    </row>
    <row r="258" spans="1:12" ht="15" thickBot="1">
      <c r="A258" s="1154"/>
      <c r="B258" s="1155"/>
      <c r="C258" s="1156"/>
      <c r="D258" s="1156"/>
      <c r="E258" s="1156"/>
      <c r="F258" s="1156"/>
      <c r="G258" s="1157"/>
      <c r="H258" s="1158"/>
      <c r="I258" s="1158"/>
      <c r="J258" s="1158"/>
      <c r="K258" s="1158"/>
      <c r="L258" s="1159"/>
    </row>
    <row r="259" spans="1:12">
      <c r="A259" s="1109" t="s">
        <v>86</v>
      </c>
      <c r="B259" s="1160" t="s">
        <v>26</v>
      </c>
      <c r="C259" s="1161">
        <v>19933.00294117647</v>
      </c>
      <c r="D259" s="1161" t="s">
        <v>511</v>
      </c>
      <c r="E259" s="1162">
        <v>20331.663</v>
      </c>
      <c r="F259" s="1162" t="s">
        <v>511</v>
      </c>
      <c r="G259" s="1163" t="s">
        <v>72</v>
      </c>
      <c r="H259" s="1164">
        <v>424.4</v>
      </c>
      <c r="I259" s="1164" t="s">
        <v>72</v>
      </c>
      <c r="J259" s="1164" t="s">
        <v>72</v>
      </c>
      <c r="K259" s="1164">
        <v>2.3082145281737949</v>
      </c>
      <c r="L259" s="1165" t="s">
        <v>72</v>
      </c>
    </row>
    <row r="260" spans="1:12" ht="15" thickBot="1">
      <c r="A260" s="1149" t="s">
        <v>86</v>
      </c>
      <c r="B260" s="1150" t="s">
        <v>29</v>
      </c>
      <c r="C260" s="1151">
        <v>19697.892156862745</v>
      </c>
      <c r="D260" s="1151" t="s">
        <v>511</v>
      </c>
      <c r="E260" s="1152">
        <v>20091.849999999999</v>
      </c>
      <c r="F260" s="1152" t="s">
        <v>511</v>
      </c>
      <c r="G260" s="1153" t="s">
        <v>72</v>
      </c>
      <c r="H260" s="1140">
        <v>396.7</v>
      </c>
      <c r="I260" s="1140" t="s">
        <v>72</v>
      </c>
      <c r="J260" s="1140" t="s">
        <v>72</v>
      </c>
      <c r="K260" s="1140">
        <v>2.8513238289205702</v>
      </c>
      <c r="L260" s="1141" t="s">
        <v>72</v>
      </c>
    </row>
    <row r="261" spans="1:12" ht="15" thickBot="1">
      <c r="A261" s="1154"/>
      <c r="B261" s="1155"/>
      <c r="C261" s="1156"/>
      <c r="D261" s="1156"/>
      <c r="E261" s="1156"/>
      <c r="F261" s="1156"/>
      <c r="G261" s="1157"/>
      <c r="H261" s="1158"/>
      <c r="I261" s="1158"/>
      <c r="J261" s="1158"/>
      <c r="K261" s="1158"/>
      <c r="L261" s="1159"/>
    </row>
    <row r="262" spans="1:12">
      <c r="A262" s="1131" t="s">
        <v>87</v>
      </c>
      <c r="B262" s="1132" t="s">
        <v>21</v>
      </c>
      <c r="C262" s="1133" t="s">
        <v>72</v>
      </c>
      <c r="D262" s="1133" t="s">
        <v>72</v>
      </c>
      <c r="E262" s="1134" t="s">
        <v>72</v>
      </c>
      <c r="F262" s="1134" t="s">
        <v>72</v>
      </c>
      <c r="G262" s="1135" t="s">
        <v>72</v>
      </c>
      <c r="H262" s="1136" t="s">
        <v>72</v>
      </c>
      <c r="I262" s="1136" t="s">
        <v>72</v>
      </c>
      <c r="J262" s="1137" t="s">
        <v>72</v>
      </c>
      <c r="K262" s="1137" t="s">
        <v>72</v>
      </c>
      <c r="L262" s="1138" t="s">
        <v>72</v>
      </c>
    </row>
    <row r="263" spans="1:12">
      <c r="A263" s="1116" t="s">
        <v>87</v>
      </c>
      <c r="B263" s="1139" t="s">
        <v>22</v>
      </c>
      <c r="C263" s="1118" t="s">
        <v>72</v>
      </c>
      <c r="D263" s="1118" t="s">
        <v>72</v>
      </c>
      <c r="E263" s="1119" t="s">
        <v>72</v>
      </c>
      <c r="F263" s="1119" t="s">
        <v>72</v>
      </c>
      <c r="G263" s="1120" t="s">
        <v>72</v>
      </c>
      <c r="H263" s="1121" t="s">
        <v>72</v>
      </c>
      <c r="I263" s="1121" t="s">
        <v>72</v>
      </c>
      <c r="J263" s="1140" t="s">
        <v>72</v>
      </c>
      <c r="K263" s="1140" t="s">
        <v>72</v>
      </c>
      <c r="L263" s="1141" t="s">
        <v>72</v>
      </c>
    </row>
    <row r="264" spans="1:12">
      <c r="A264" s="1116" t="s">
        <v>87</v>
      </c>
      <c r="B264" s="1139" t="s">
        <v>23</v>
      </c>
      <c r="C264" s="1118" t="s">
        <v>72</v>
      </c>
      <c r="D264" s="1118" t="s">
        <v>72</v>
      </c>
      <c r="E264" s="1119" t="s">
        <v>72</v>
      </c>
      <c r="F264" s="1119" t="s">
        <v>72</v>
      </c>
      <c r="G264" s="1120" t="s">
        <v>72</v>
      </c>
      <c r="H264" s="1121" t="s">
        <v>72</v>
      </c>
      <c r="I264" s="1121" t="s">
        <v>72</v>
      </c>
      <c r="J264" s="1140" t="s">
        <v>72</v>
      </c>
      <c r="K264" s="1140" t="s">
        <v>72</v>
      </c>
      <c r="L264" s="1141" t="s">
        <v>72</v>
      </c>
    </row>
    <row r="265" spans="1:12">
      <c r="A265" s="1116" t="s">
        <v>87</v>
      </c>
      <c r="B265" s="1139" t="s">
        <v>30</v>
      </c>
      <c r="C265" s="1118" t="s">
        <v>72</v>
      </c>
      <c r="D265" s="1118" t="s">
        <v>72</v>
      </c>
      <c r="E265" s="1119" t="s">
        <v>72</v>
      </c>
      <c r="F265" s="1119" t="s">
        <v>72</v>
      </c>
      <c r="G265" s="1120" t="s">
        <v>72</v>
      </c>
      <c r="H265" s="1121" t="s">
        <v>72</v>
      </c>
      <c r="I265" s="1121" t="s">
        <v>72</v>
      </c>
      <c r="J265" s="1140" t="s">
        <v>72</v>
      </c>
      <c r="K265" s="1140" t="s">
        <v>72</v>
      </c>
      <c r="L265" s="1141" t="s">
        <v>72</v>
      </c>
    </row>
    <row r="266" spans="1:12">
      <c r="A266" s="1166" t="s">
        <v>87</v>
      </c>
      <c r="B266" s="1142" t="s">
        <v>24</v>
      </c>
      <c r="C266" s="1143" t="s">
        <v>72</v>
      </c>
      <c r="D266" s="1143" t="s">
        <v>72</v>
      </c>
      <c r="E266" s="1144" t="s">
        <v>72</v>
      </c>
      <c r="F266" s="1144" t="s">
        <v>72</v>
      </c>
      <c r="G266" s="1145" t="s">
        <v>72</v>
      </c>
      <c r="H266" s="1146" t="s">
        <v>72</v>
      </c>
      <c r="I266" s="1146" t="s">
        <v>72</v>
      </c>
      <c r="J266" s="1147" t="s">
        <v>72</v>
      </c>
      <c r="K266" s="1147" t="s">
        <v>72</v>
      </c>
      <c r="L266" s="1148" t="s">
        <v>72</v>
      </c>
    </row>
    <row r="267" spans="1:12">
      <c r="A267" s="1116" t="s">
        <v>87</v>
      </c>
      <c r="B267" s="1139" t="s">
        <v>26</v>
      </c>
      <c r="C267" s="1118" t="s">
        <v>72</v>
      </c>
      <c r="D267" s="1118" t="s">
        <v>72</v>
      </c>
      <c r="E267" s="1119" t="s">
        <v>72</v>
      </c>
      <c r="F267" s="1119" t="s">
        <v>72</v>
      </c>
      <c r="G267" s="1120" t="s">
        <v>72</v>
      </c>
      <c r="H267" s="1121" t="s">
        <v>72</v>
      </c>
      <c r="I267" s="1121" t="s">
        <v>72</v>
      </c>
      <c r="J267" s="1140" t="s">
        <v>72</v>
      </c>
      <c r="K267" s="1140" t="s">
        <v>72</v>
      </c>
      <c r="L267" s="1141" t="s">
        <v>72</v>
      </c>
    </row>
    <row r="268" spans="1:12">
      <c r="A268" s="1116" t="s">
        <v>87</v>
      </c>
      <c r="B268" s="1139" t="s">
        <v>31</v>
      </c>
      <c r="C268" s="1118" t="s">
        <v>72</v>
      </c>
      <c r="D268" s="1118" t="s">
        <v>72</v>
      </c>
      <c r="E268" s="1119" t="s">
        <v>72</v>
      </c>
      <c r="F268" s="1119" t="s">
        <v>72</v>
      </c>
      <c r="G268" s="1120" t="s">
        <v>72</v>
      </c>
      <c r="H268" s="1121" t="s">
        <v>72</v>
      </c>
      <c r="I268" s="1121" t="s">
        <v>72</v>
      </c>
      <c r="J268" s="1140" t="s">
        <v>72</v>
      </c>
      <c r="K268" s="1140" t="s">
        <v>72</v>
      </c>
      <c r="L268" s="1141" t="s">
        <v>72</v>
      </c>
    </row>
    <row r="269" spans="1:12">
      <c r="A269" s="1166" t="s">
        <v>87</v>
      </c>
      <c r="B269" s="1142" t="s">
        <v>27</v>
      </c>
      <c r="C269" s="1143" t="s">
        <v>72</v>
      </c>
      <c r="D269" s="1143" t="s">
        <v>72</v>
      </c>
      <c r="E269" s="1144" t="s">
        <v>72</v>
      </c>
      <c r="F269" s="1144" t="s">
        <v>72</v>
      </c>
      <c r="G269" s="1145" t="s">
        <v>72</v>
      </c>
      <c r="H269" s="1146" t="s">
        <v>72</v>
      </c>
      <c r="I269" s="1146" t="s">
        <v>72</v>
      </c>
      <c r="J269" s="1147" t="s">
        <v>72</v>
      </c>
      <c r="K269" s="1147" t="s">
        <v>72</v>
      </c>
      <c r="L269" s="1148" t="s">
        <v>72</v>
      </c>
    </row>
    <row r="270" spans="1:12">
      <c r="A270" s="1116" t="s">
        <v>87</v>
      </c>
      <c r="B270" s="1139" t="s">
        <v>29</v>
      </c>
      <c r="C270" s="1118" t="s">
        <v>72</v>
      </c>
      <c r="D270" s="1118" t="s">
        <v>72</v>
      </c>
      <c r="E270" s="1119" t="s">
        <v>72</v>
      </c>
      <c r="F270" s="1119" t="s">
        <v>72</v>
      </c>
      <c r="G270" s="1120" t="s">
        <v>72</v>
      </c>
      <c r="H270" s="1121" t="s">
        <v>72</v>
      </c>
      <c r="I270" s="1121" t="s">
        <v>72</v>
      </c>
      <c r="J270" s="1140" t="s">
        <v>72</v>
      </c>
      <c r="K270" s="1140" t="s">
        <v>72</v>
      </c>
      <c r="L270" s="1141" t="s">
        <v>72</v>
      </c>
    </row>
    <row r="271" spans="1:12" ht="15" thickBot="1">
      <c r="A271" s="1167" t="s">
        <v>87</v>
      </c>
      <c r="B271" s="1139" t="s">
        <v>32</v>
      </c>
      <c r="C271" s="1151" t="s">
        <v>72</v>
      </c>
      <c r="D271" s="1151" t="s">
        <v>72</v>
      </c>
      <c r="E271" s="1152" t="s">
        <v>72</v>
      </c>
      <c r="F271" s="1152" t="s">
        <v>72</v>
      </c>
      <c r="G271" s="1153" t="s">
        <v>72</v>
      </c>
      <c r="H271" s="1140" t="s">
        <v>72</v>
      </c>
      <c r="I271" s="1140" t="s">
        <v>72</v>
      </c>
      <c r="J271" s="1140" t="s">
        <v>72</v>
      </c>
      <c r="K271" s="1140" t="s">
        <v>72</v>
      </c>
      <c r="L271" s="1141" t="s">
        <v>72</v>
      </c>
    </row>
    <row r="272" spans="1:12" ht="15" thickBot="1">
      <c r="A272" s="1154"/>
      <c r="B272" s="1155"/>
      <c r="C272" s="1156"/>
      <c r="D272" s="1156"/>
      <c r="E272" s="1156"/>
      <c r="F272" s="1156"/>
      <c r="G272" s="1157"/>
      <c r="H272" s="1158"/>
      <c r="I272" s="1158"/>
      <c r="J272" s="1158"/>
      <c r="K272" s="1158"/>
      <c r="L272" s="1159"/>
    </row>
    <row r="273" spans="1:12">
      <c r="A273" s="1131" t="s">
        <v>20</v>
      </c>
      <c r="B273" s="1132" t="s">
        <v>24</v>
      </c>
      <c r="C273" s="1133">
        <v>18588.490048731717</v>
      </c>
      <c r="D273" s="1133">
        <v>17911.030481610724</v>
      </c>
      <c r="E273" s="1134">
        <v>18960.259849706352</v>
      </c>
      <c r="F273" s="1134">
        <v>18269.251091242939</v>
      </c>
      <c r="G273" s="1135">
        <v>3.7823595231806548</v>
      </c>
      <c r="H273" s="1136">
        <v>367.24411764705883</v>
      </c>
      <c r="I273" s="1136">
        <v>3.7418622837018232</v>
      </c>
      <c r="J273" s="1137">
        <v>2</v>
      </c>
      <c r="K273" s="1137">
        <v>3.4623217922606928</v>
      </c>
      <c r="L273" s="1138">
        <v>-1.5754615830541692</v>
      </c>
    </row>
    <row r="274" spans="1:12">
      <c r="A274" s="1109" t="s">
        <v>20</v>
      </c>
      <c r="B274" s="1139" t="s">
        <v>25</v>
      </c>
      <c r="C274" s="1118">
        <v>17260.306862745096</v>
      </c>
      <c r="D274" s="1118" t="s">
        <v>511</v>
      </c>
      <c r="E274" s="1119">
        <v>17605.512999999999</v>
      </c>
      <c r="F274" s="1119" t="s">
        <v>511</v>
      </c>
      <c r="G274" s="1120" t="s">
        <v>72</v>
      </c>
      <c r="H274" s="1121">
        <v>305.3</v>
      </c>
      <c r="I274" s="1121" t="s">
        <v>72</v>
      </c>
      <c r="J274" s="1140" t="s">
        <v>72</v>
      </c>
      <c r="K274" s="1140">
        <v>0.57705363204344873</v>
      </c>
      <c r="L274" s="1141" t="s">
        <v>72</v>
      </c>
    </row>
    <row r="275" spans="1:12">
      <c r="A275" s="1109" t="s">
        <v>20</v>
      </c>
      <c r="B275" s="1139" t="s">
        <v>26</v>
      </c>
      <c r="C275" s="1118">
        <v>18582.198039215687</v>
      </c>
      <c r="D275" s="1118">
        <v>18025.3</v>
      </c>
      <c r="E275" s="1119">
        <v>18953.842000000001</v>
      </c>
      <c r="F275" s="1119">
        <v>18385.806</v>
      </c>
      <c r="G275" s="1120">
        <v>3.0895354818820562</v>
      </c>
      <c r="H275" s="1121">
        <v>370.2</v>
      </c>
      <c r="I275" s="1121">
        <v>7.8671328671328675</v>
      </c>
      <c r="J275" s="1140">
        <v>27.027027027027028</v>
      </c>
      <c r="K275" s="1140">
        <v>1.5953835709436524</v>
      </c>
      <c r="L275" s="1141">
        <v>-0.26859627792284635</v>
      </c>
    </row>
    <row r="276" spans="1:12">
      <c r="A276" s="1109" t="s">
        <v>20</v>
      </c>
      <c r="B276" s="1139" t="s">
        <v>31</v>
      </c>
      <c r="C276" s="1118">
        <v>19059.421568627451</v>
      </c>
      <c r="D276" s="1118">
        <v>18211.947058823531</v>
      </c>
      <c r="E276" s="1119">
        <v>19440.61</v>
      </c>
      <c r="F276" s="1119">
        <v>18576.186000000002</v>
      </c>
      <c r="G276" s="1120">
        <v>4.6533987116623345</v>
      </c>
      <c r="H276" s="1121">
        <v>391.3</v>
      </c>
      <c r="I276" s="1121">
        <v>3.3817701453104387</v>
      </c>
      <c r="J276" s="1140">
        <v>-17.391304347826086</v>
      </c>
      <c r="K276" s="1140">
        <v>1.2898845892735913</v>
      </c>
      <c r="L276" s="1141">
        <v>-1.0274957633712452</v>
      </c>
    </row>
    <row r="277" spans="1:12">
      <c r="A277" s="1131" t="s">
        <v>20</v>
      </c>
      <c r="B277" s="1142" t="s">
        <v>27</v>
      </c>
      <c r="C277" s="1143">
        <v>18080.349315084499</v>
      </c>
      <c r="D277" s="1143">
        <v>17930.639414393914</v>
      </c>
      <c r="E277" s="1144">
        <v>18441.956301386188</v>
      </c>
      <c r="F277" s="1144">
        <v>18289.252202681793</v>
      </c>
      <c r="G277" s="1145">
        <v>0.8349389959311917</v>
      </c>
      <c r="H277" s="1146">
        <v>308.16621787025701</v>
      </c>
      <c r="I277" s="1146">
        <v>0.12394885791613272</v>
      </c>
      <c r="J277" s="1147">
        <v>62.103174603174608</v>
      </c>
      <c r="K277" s="1147">
        <v>27.732518669382213</v>
      </c>
      <c r="L277" s="1148">
        <v>2.3420904577953117</v>
      </c>
    </row>
    <row r="278" spans="1:12">
      <c r="A278" s="1109" t="s">
        <v>20</v>
      </c>
      <c r="B278" s="1139" t="s">
        <v>28</v>
      </c>
      <c r="C278" s="1118">
        <v>17388.25</v>
      </c>
      <c r="D278" s="1118">
        <v>16945.054901960782</v>
      </c>
      <c r="E278" s="1119">
        <v>17736.014999999999</v>
      </c>
      <c r="F278" s="1119">
        <v>17283.955999999998</v>
      </c>
      <c r="G278" s="1120">
        <v>2.6154833997494622</v>
      </c>
      <c r="H278" s="1121">
        <v>281.10000000000002</v>
      </c>
      <c r="I278" s="1121">
        <v>-0.24840312278211094</v>
      </c>
      <c r="J278" s="1140">
        <v>79.428571428571431</v>
      </c>
      <c r="K278" s="1140">
        <v>10.658520027155465</v>
      </c>
      <c r="L278" s="1141">
        <v>1.8423991203544574</v>
      </c>
    </row>
    <row r="279" spans="1:12">
      <c r="A279" s="1109" t="s">
        <v>20</v>
      </c>
      <c r="B279" s="1139" t="s">
        <v>29</v>
      </c>
      <c r="C279" s="1118">
        <v>18495.570588235292</v>
      </c>
      <c r="D279" s="1118">
        <v>18719.884313725488</v>
      </c>
      <c r="E279" s="1119">
        <v>18865.482</v>
      </c>
      <c r="F279" s="1119">
        <v>19094.281999999999</v>
      </c>
      <c r="G279" s="1120">
        <v>-1.1982644856716753</v>
      </c>
      <c r="H279" s="1121">
        <v>320.39999999999998</v>
      </c>
      <c r="I279" s="1121">
        <v>0.97699338165772642</v>
      </c>
      <c r="J279" s="1140">
        <v>67.063492063492063</v>
      </c>
      <c r="K279" s="1140">
        <v>14.290563475899527</v>
      </c>
      <c r="L279" s="1141">
        <v>1.5953493701060761</v>
      </c>
    </row>
    <row r="280" spans="1:12">
      <c r="A280" s="1109" t="s">
        <v>20</v>
      </c>
      <c r="B280" s="1139" t="s">
        <v>32</v>
      </c>
      <c r="C280" s="1118">
        <v>18258.463725490197</v>
      </c>
      <c r="D280" s="1118">
        <v>17369.368627450982</v>
      </c>
      <c r="E280" s="1119">
        <v>18623.633000000002</v>
      </c>
      <c r="F280" s="1119">
        <v>17716.756000000001</v>
      </c>
      <c r="G280" s="1120">
        <v>5.1187531171056389</v>
      </c>
      <c r="H280" s="1121">
        <v>349</v>
      </c>
      <c r="I280" s="1121">
        <v>3.9618707179028925</v>
      </c>
      <c r="J280" s="1140">
        <v>6.4935064935064926</v>
      </c>
      <c r="K280" s="1140">
        <v>2.7834351663272234</v>
      </c>
      <c r="L280" s="1141">
        <v>-1.0956580326652201</v>
      </c>
    </row>
    <row r="281" spans="1:12">
      <c r="A281" s="1131" t="s">
        <v>20</v>
      </c>
      <c r="B281" s="1142" t="s">
        <v>33</v>
      </c>
      <c r="C281" s="1143">
        <v>14816.034692914453</v>
      </c>
      <c r="D281" s="1143">
        <v>15203.747460773553</v>
      </c>
      <c r="E281" s="1144">
        <v>15112.355386772742</v>
      </c>
      <c r="F281" s="1144">
        <v>15507.822409989025</v>
      </c>
      <c r="G281" s="1145">
        <v>-2.5501131800526107</v>
      </c>
      <c r="H281" s="1146">
        <v>231.74487895716945</v>
      </c>
      <c r="I281" s="1146">
        <v>1.1290624373112517</v>
      </c>
      <c r="J281" s="1147">
        <v>68.867924528301884</v>
      </c>
      <c r="K281" s="1147">
        <v>18.228105906313647</v>
      </c>
      <c r="L281" s="1148">
        <v>2.2079547728123892</v>
      </c>
    </row>
    <row r="282" spans="1:12">
      <c r="A282" s="1109" t="s">
        <v>20</v>
      </c>
      <c r="B282" s="1139" t="s">
        <v>73</v>
      </c>
      <c r="C282" s="1168">
        <v>14540.086274509804</v>
      </c>
      <c r="D282" s="1168">
        <v>15063.276470588235</v>
      </c>
      <c r="E282" s="1169">
        <v>14830.888000000001</v>
      </c>
      <c r="F282" s="1169">
        <v>15364.541999999999</v>
      </c>
      <c r="G282" s="1170">
        <v>-3.4732828352449339</v>
      </c>
      <c r="H282" s="1171">
        <v>219.6</v>
      </c>
      <c r="I282" s="1171">
        <v>0.22820629849383844</v>
      </c>
      <c r="J282" s="1172">
        <v>63.333333333333329</v>
      </c>
      <c r="K282" s="1172">
        <v>9.9796334012219958</v>
      </c>
      <c r="L282" s="1173">
        <v>0.91162332565524551</v>
      </c>
    </row>
    <row r="283" spans="1:12">
      <c r="A283" s="1109" t="s">
        <v>20</v>
      </c>
      <c r="B283" s="1139" t="s">
        <v>34</v>
      </c>
      <c r="C283" s="1118">
        <v>15032.546078431373</v>
      </c>
      <c r="D283" s="1118">
        <v>15421.726470588235</v>
      </c>
      <c r="E283" s="1119">
        <v>15333.197</v>
      </c>
      <c r="F283" s="1119">
        <v>15730.161</v>
      </c>
      <c r="G283" s="1120">
        <v>-2.5235851050729865</v>
      </c>
      <c r="H283" s="1121">
        <v>242.6</v>
      </c>
      <c r="I283" s="1121">
        <v>1.4638226683396069</v>
      </c>
      <c r="J283" s="1140">
        <v>71.31782945736434</v>
      </c>
      <c r="K283" s="1140">
        <v>7.5016972165648346</v>
      </c>
      <c r="L283" s="1141">
        <v>1.0029566624086632</v>
      </c>
    </row>
    <row r="284" spans="1:12" ht="15" thickBot="1">
      <c r="A284" s="1109" t="s">
        <v>20</v>
      </c>
      <c r="B284" s="1139" t="s">
        <v>35</v>
      </c>
      <c r="C284" s="1118">
        <v>15805.369607843139</v>
      </c>
      <c r="D284" s="1118" t="s">
        <v>511</v>
      </c>
      <c r="E284" s="1119">
        <v>16121.477000000001</v>
      </c>
      <c r="F284" s="1119" t="s">
        <v>511</v>
      </c>
      <c r="G284" s="1120" t="s">
        <v>72</v>
      </c>
      <c r="H284" s="1121">
        <v>285</v>
      </c>
      <c r="I284" s="1121" t="s">
        <v>72</v>
      </c>
      <c r="J284" s="1140" t="s">
        <v>72</v>
      </c>
      <c r="K284" s="1140">
        <v>0.74677528852681607</v>
      </c>
      <c r="L284" s="1141" t="s">
        <v>72</v>
      </c>
    </row>
    <row r="285" spans="1:12" ht="15" thickBot="1">
      <c r="A285" s="1154"/>
      <c r="B285" s="1155"/>
      <c r="C285" s="1156"/>
      <c r="D285" s="1156"/>
      <c r="E285" s="1156"/>
      <c r="F285" s="1156"/>
      <c r="G285" s="1157"/>
      <c r="H285" s="1158"/>
      <c r="I285" s="1158"/>
      <c r="J285" s="1158"/>
      <c r="K285" s="1158"/>
      <c r="L285" s="1159"/>
    </row>
    <row r="286" spans="1:12">
      <c r="A286" s="1131" t="s">
        <v>88</v>
      </c>
      <c r="B286" s="1142" t="s">
        <v>21</v>
      </c>
      <c r="C286" s="1143">
        <v>21372.744924778213</v>
      </c>
      <c r="D286" s="1143">
        <v>21807.733617702936</v>
      </c>
      <c r="E286" s="1144">
        <v>21800.199823273779</v>
      </c>
      <c r="F286" s="1144">
        <v>22243.888290056995</v>
      </c>
      <c r="G286" s="1145">
        <v>-1.9946533672422051</v>
      </c>
      <c r="H286" s="1146">
        <v>351.0593220338983</v>
      </c>
      <c r="I286" s="1146">
        <v>-2.1660554482884748</v>
      </c>
      <c r="J286" s="1147">
        <v>34.090909090909086</v>
      </c>
      <c r="K286" s="1147">
        <v>2.0027155465037341</v>
      </c>
      <c r="L286" s="1148">
        <v>-0.2139091386348051</v>
      </c>
    </row>
    <row r="287" spans="1:12">
      <c r="A287" s="1109" t="s">
        <v>88</v>
      </c>
      <c r="B287" s="1139" t="s">
        <v>22</v>
      </c>
      <c r="C287" s="1118" t="s">
        <v>511</v>
      </c>
      <c r="D287" s="1118">
        <v>21790.598039215685</v>
      </c>
      <c r="E287" s="1119" t="s">
        <v>511</v>
      </c>
      <c r="F287" s="1119">
        <v>22226.41</v>
      </c>
      <c r="G287" s="1120" t="s">
        <v>72</v>
      </c>
      <c r="H287" s="1121" t="s">
        <v>511</v>
      </c>
      <c r="I287" s="1121" t="s">
        <v>72</v>
      </c>
      <c r="J287" s="1140" t="s">
        <v>72</v>
      </c>
      <c r="K287" s="1140">
        <v>0.10183299389002036</v>
      </c>
      <c r="L287" s="1141" t="s">
        <v>72</v>
      </c>
    </row>
    <row r="288" spans="1:12">
      <c r="A288" s="1109" t="s">
        <v>88</v>
      </c>
      <c r="B288" s="1139" t="s">
        <v>23</v>
      </c>
      <c r="C288" s="1118">
        <v>21430.789215686273</v>
      </c>
      <c r="D288" s="1118" t="s">
        <v>511</v>
      </c>
      <c r="E288" s="1119">
        <v>21859.404999999999</v>
      </c>
      <c r="F288" s="1119" t="s">
        <v>511</v>
      </c>
      <c r="G288" s="1120" t="s">
        <v>72</v>
      </c>
      <c r="H288" s="1121">
        <v>350.3</v>
      </c>
      <c r="I288" s="1121">
        <v>-4.1062140706268817</v>
      </c>
      <c r="J288" s="1140">
        <v>30</v>
      </c>
      <c r="K288" s="1140">
        <v>1.3238289205702647</v>
      </c>
      <c r="L288" s="1141">
        <v>-0.18750609202419377</v>
      </c>
    </row>
    <row r="289" spans="1:12">
      <c r="A289" s="1109" t="s">
        <v>88</v>
      </c>
      <c r="B289" s="1139" t="s">
        <v>30</v>
      </c>
      <c r="C289" s="1118" t="s">
        <v>511</v>
      </c>
      <c r="D289" s="1118" t="s">
        <v>511</v>
      </c>
      <c r="E289" s="1119" t="s">
        <v>511</v>
      </c>
      <c r="F289" s="1119" t="s">
        <v>511</v>
      </c>
      <c r="G289" s="1120" t="s">
        <v>72</v>
      </c>
      <c r="H289" s="1121" t="s">
        <v>511</v>
      </c>
      <c r="I289" s="1121" t="s">
        <v>72</v>
      </c>
      <c r="J289" s="1140" t="s">
        <v>72</v>
      </c>
      <c r="K289" s="1140">
        <v>0.57705363204344873</v>
      </c>
      <c r="L289" s="1141" t="s">
        <v>72</v>
      </c>
    </row>
    <row r="290" spans="1:12">
      <c r="A290" s="1131" t="s">
        <v>88</v>
      </c>
      <c r="B290" s="1142" t="s">
        <v>24</v>
      </c>
      <c r="C290" s="1143">
        <v>20632.146177758415</v>
      </c>
      <c r="D290" s="1143">
        <v>20688.655347071937</v>
      </c>
      <c r="E290" s="1144">
        <v>21044.789101313585</v>
      </c>
      <c r="F290" s="1144">
        <v>21102.428454013378</v>
      </c>
      <c r="G290" s="1145">
        <v>-0.27314085118402798</v>
      </c>
      <c r="H290" s="1146">
        <v>312.49563318777291</v>
      </c>
      <c r="I290" s="1146">
        <v>0.58697108471794701</v>
      </c>
      <c r="J290" s="1147">
        <v>48.701298701298704</v>
      </c>
      <c r="K290" s="1147">
        <v>7.7732518669382218</v>
      </c>
      <c r="L290" s="1148">
        <v>1.5065468953334715E-2</v>
      </c>
    </row>
    <row r="291" spans="1:12">
      <c r="A291" s="1109" t="s">
        <v>88</v>
      </c>
      <c r="B291" s="1139" t="s">
        <v>25</v>
      </c>
      <c r="C291" s="1118">
        <v>19587.181372549017</v>
      </c>
      <c r="D291" s="1118">
        <v>20658.047058823529</v>
      </c>
      <c r="E291" s="1119">
        <v>19978.924999999999</v>
      </c>
      <c r="F291" s="1119">
        <v>21071.207999999999</v>
      </c>
      <c r="G291" s="1120">
        <v>-5.1837701948554606</v>
      </c>
      <c r="H291" s="1121">
        <v>264.7</v>
      </c>
      <c r="I291" s="1121">
        <v>-1.962962962962967</v>
      </c>
      <c r="J291" s="1140">
        <v>31.03448275862069</v>
      </c>
      <c r="K291" s="1140">
        <v>1.2898845892735913</v>
      </c>
      <c r="L291" s="1141">
        <v>-0.17107258956771854</v>
      </c>
    </row>
    <row r="292" spans="1:12">
      <c r="A292" s="1109" t="s">
        <v>88</v>
      </c>
      <c r="B292" s="1139" t="s">
        <v>26</v>
      </c>
      <c r="C292" s="1118">
        <v>20767.383333333331</v>
      </c>
      <c r="D292" s="1118">
        <v>20789.460784313724</v>
      </c>
      <c r="E292" s="1119">
        <v>21182.731</v>
      </c>
      <c r="F292" s="1119">
        <v>21205.25</v>
      </c>
      <c r="G292" s="1120">
        <v>-0.10619539972412603</v>
      </c>
      <c r="H292" s="1121">
        <v>316.89999999999998</v>
      </c>
      <c r="I292" s="1121">
        <v>-1.2464942349641632</v>
      </c>
      <c r="J292" s="1140">
        <v>41.25</v>
      </c>
      <c r="K292" s="1140">
        <v>3.8357094365241005</v>
      </c>
      <c r="L292" s="1141">
        <v>-0.19451726372778877</v>
      </c>
    </row>
    <row r="293" spans="1:12">
      <c r="A293" s="1109" t="s">
        <v>88</v>
      </c>
      <c r="B293" s="1139" t="s">
        <v>31</v>
      </c>
      <c r="C293" s="1118">
        <v>20852.835294117645</v>
      </c>
      <c r="D293" s="1118" t="s">
        <v>511</v>
      </c>
      <c r="E293" s="1119">
        <v>21269.892</v>
      </c>
      <c r="F293" s="1119" t="s">
        <v>511</v>
      </c>
      <c r="G293" s="1120" t="s">
        <v>72</v>
      </c>
      <c r="H293" s="1121" t="s">
        <v>511</v>
      </c>
      <c r="I293" s="1121" t="s">
        <v>72</v>
      </c>
      <c r="J293" s="1140" t="s">
        <v>72</v>
      </c>
      <c r="K293" s="1140">
        <v>2.6476578411405294</v>
      </c>
      <c r="L293" s="1141" t="s">
        <v>72</v>
      </c>
    </row>
    <row r="294" spans="1:12">
      <c r="A294" s="1131" t="s">
        <v>88</v>
      </c>
      <c r="B294" s="1142" t="s">
        <v>27</v>
      </c>
      <c r="C294" s="1143">
        <v>18456.907539962132</v>
      </c>
      <c r="D294" s="1143">
        <v>18019.884132332882</v>
      </c>
      <c r="E294" s="1144">
        <v>18826.045690761377</v>
      </c>
      <c r="F294" s="1144">
        <v>18544.435508724098</v>
      </c>
      <c r="G294" s="1145">
        <v>1.5185697181496693</v>
      </c>
      <c r="H294" s="1146">
        <v>277.52543352601151</v>
      </c>
      <c r="I294" s="1146">
        <v>1.3903019187067205</v>
      </c>
      <c r="J294" s="1147">
        <v>72.139303482587067</v>
      </c>
      <c r="K294" s="1147">
        <v>11.744738628649015</v>
      </c>
      <c r="L294" s="1148">
        <v>1.6187940442661439</v>
      </c>
    </row>
    <row r="295" spans="1:12">
      <c r="A295" s="1109" t="s">
        <v>88</v>
      </c>
      <c r="B295" s="1139" t="s">
        <v>28</v>
      </c>
      <c r="C295" s="1118">
        <v>18063.400000000001</v>
      </c>
      <c r="D295" s="1118" t="s">
        <v>511</v>
      </c>
      <c r="E295" s="1119">
        <v>18424.668000000001</v>
      </c>
      <c r="F295" s="1119" t="s">
        <v>511</v>
      </c>
      <c r="G295" s="1120" t="s">
        <v>72</v>
      </c>
      <c r="H295" s="1121" t="s">
        <v>511</v>
      </c>
      <c r="I295" s="1121" t="s">
        <v>72</v>
      </c>
      <c r="J295" s="1140" t="s">
        <v>72</v>
      </c>
      <c r="K295" s="1140">
        <v>3.6659877800407332</v>
      </c>
      <c r="L295" s="1141" t="s">
        <v>72</v>
      </c>
    </row>
    <row r="296" spans="1:12">
      <c r="A296" s="1109" t="s">
        <v>88</v>
      </c>
      <c r="B296" s="1139" t="s">
        <v>29</v>
      </c>
      <c r="C296" s="1118">
        <v>19583.626470588235</v>
      </c>
      <c r="D296" s="1118">
        <v>19540.757843137253</v>
      </c>
      <c r="E296" s="1119">
        <v>19975.298999999999</v>
      </c>
      <c r="F296" s="1119">
        <v>19931.573</v>
      </c>
      <c r="G296" s="1120">
        <v>0.21938057773964328</v>
      </c>
      <c r="H296" s="1121">
        <v>291.89999999999998</v>
      </c>
      <c r="I296" s="1121">
        <v>2.4570024570024573</v>
      </c>
      <c r="J296" s="1121">
        <v>98.113207547169807</v>
      </c>
      <c r="K296" s="1121">
        <v>7.1283095723014247</v>
      </c>
      <c r="L296" s="1122">
        <v>1.7882591944676722</v>
      </c>
    </row>
    <row r="297" spans="1:12" ht="15" thickBot="1">
      <c r="A297" s="1174" t="s">
        <v>88</v>
      </c>
      <c r="B297" s="1175" t="s">
        <v>32</v>
      </c>
      <c r="C297" s="1125">
        <v>11637.179411764706</v>
      </c>
      <c r="D297" s="1125">
        <v>11637.179411764706</v>
      </c>
      <c r="E297" s="1126">
        <v>11869.923000000001</v>
      </c>
      <c r="F297" s="1126">
        <v>12042.790999999999</v>
      </c>
      <c r="G297" s="1127">
        <v>-1.435447978794937</v>
      </c>
      <c r="H297" s="1128">
        <v>307.89999999999998</v>
      </c>
      <c r="I297" s="1128">
        <v>-0.54909560723515671</v>
      </c>
      <c r="J297" s="1128">
        <v>16.666666666666664</v>
      </c>
      <c r="K297" s="1128">
        <v>2.5454545454545454</v>
      </c>
      <c r="L297" s="1129">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17" t="s">
        <v>477</v>
      </c>
      <c r="B1" s="1217"/>
      <c r="C1" s="1217"/>
      <c r="D1" s="1217"/>
      <c r="E1" s="1217"/>
      <c r="F1" s="1217"/>
      <c r="G1" s="1217"/>
      <c r="H1" s="1217"/>
    </row>
    <row r="2" spans="1:18" ht="43.5">
      <c r="A2" s="780" t="s">
        <v>98</v>
      </c>
      <c r="B2" s="457" t="s">
        <v>5</v>
      </c>
      <c r="C2" s="695"/>
      <c r="D2" s="624" t="s">
        <v>102</v>
      </c>
      <c r="E2" s="1218" t="s">
        <v>100</v>
      </c>
      <c r="F2" s="1219"/>
      <c r="G2" s="1220"/>
      <c r="H2" s="696" t="s">
        <v>101</v>
      </c>
    </row>
    <row r="3" spans="1:18" ht="44" thickBot="1">
      <c r="A3" s="458"/>
      <c r="B3" s="697">
        <v>45417</v>
      </c>
      <c r="C3" s="697" t="s">
        <v>528</v>
      </c>
      <c r="D3" s="776" t="s">
        <v>50</v>
      </c>
      <c r="E3" s="697">
        <v>45417</v>
      </c>
      <c r="F3" s="698" t="s">
        <v>528</v>
      </c>
      <c r="G3" s="624" t="s">
        <v>102</v>
      </c>
      <c r="H3" s="699" t="s">
        <v>103</v>
      </c>
    </row>
    <row r="4" spans="1:18">
      <c r="A4" s="700" t="s">
        <v>4</v>
      </c>
      <c r="B4" s="701"/>
      <c r="C4" s="701"/>
      <c r="D4" s="702"/>
      <c r="E4" s="703"/>
      <c r="F4" s="703"/>
      <c r="G4" s="704"/>
      <c r="H4" s="705"/>
    </row>
    <row r="5" spans="1:18">
      <c r="A5" s="606" t="s">
        <v>216</v>
      </c>
      <c r="B5" s="605">
        <v>20599.201404772757</v>
      </c>
      <c r="C5" s="605">
        <v>20694.939205788858</v>
      </c>
      <c r="D5" s="706">
        <v>-0.46261455549152281</v>
      </c>
      <c r="E5" s="707">
        <v>100</v>
      </c>
      <c r="F5" s="708">
        <v>100</v>
      </c>
      <c r="G5" s="709" t="s">
        <v>72</v>
      </c>
      <c r="H5" s="710">
        <v>64.642934707496693</v>
      </c>
    </row>
    <row r="6" spans="1:18">
      <c r="A6" s="600" t="s">
        <v>104</v>
      </c>
      <c r="B6" s="601">
        <v>17426.545999999998</v>
      </c>
      <c r="C6" s="601">
        <v>17681.23</v>
      </c>
      <c r="D6" s="711">
        <v>-1.440420151765466</v>
      </c>
      <c r="E6" s="712">
        <v>17.109965223647922</v>
      </c>
      <c r="F6" s="652">
        <v>11.666567948034512</v>
      </c>
      <c r="G6" s="713">
        <v>46.658085735749474</v>
      </c>
      <c r="H6" s="657">
        <v>141.46217634117448</v>
      </c>
    </row>
    <row r="7" spans="1:18">
      <c r="A7" s="600" t="s">
        <v>105</v>
      </c>
      <c r="B7" s="601">
        <v>24280.313999999998</v>
      </c>
      <c r="C7" s="601">
        <v>24074.01</v>
      </c>
      <c r="D7" s="711">
        <v>0.85695735774804493</v>
      </c>
      <c r="E7" s="712">
        <v>12.766518767238278</v>
      </c>
      <c r="F7" s="652">
        <v>15.352721672688505</v>
      </c>
      <c r="G7" s="713">
        <v>-16.845240606757784</v>
      </c>
      <c r="H7" s="657">
        <v>36.908436213991749</v>
      </c>
    </row>
    <row r="8" spans="1:18" ht="16" thickBot="1">
      <c r="A8" s="714" t="s">
        <v>106</v>
      </c>
      <c r="B8" s="602">
        <v>20703.147000000001</v>
      </c>
      <c r="C8" s="602">
        <v>20465.861000000001</v>
      </c>
      <c r="D8" s="715">
        <v>1.1594234906608623</v>
      </c>
      <c r="E8" s="716">
        <v>70.1235160091138</v>
      </c>
      <c r="F8" s="660">
        <v>72.980710379276985</v>
      </c>
      <c r="G8" s="717">
        <v>-3.9149993954765492</v>
      </c>
      <c r="H8" s="665">
        <v>58.197164809003354</v>
      </c>
    </row>
    <row r="9" spans="1:18">
      <c r="A9" s="603" t="s">
        <v>217</v>
      </c>
      <c r="B9" s="604">
        <v>17057.024057308772</v>
      </c>
      <c r="C9" s="604">
        <v>17059.240653640747</v>
      </c>
      <c r="D9" s="718">
        <v>-1.2993522847699605E-2</v>
      </c>
      <c r="E9" s="719">
        <v>100</v>
      </c>
      <c r="F9" s="720">
        <v>100</v>
      </c>
      <c r="G9" s="721" t="s">
        <v>72</v>
      </c>
      <c r="H9" s="722">
        <v>65.242499240154572</v>
      </c>
    </row>
    <row r="10" spans="1:18">
      <c r="A10" s="600" t="s">
        <v>104</v>
      </c>
      <c r="B10" s="601" t="s">
        <v>511</v>
      </c>
      <c r="C10" s="601" t="s">
        <v>511</v>
      </c>
      <c r="D10" s="711" t="s">
        <v>72</v>
      </c>
      <c r="E10" s="712">
        <v>0.14714769950337653</v>
      </c>
      <c r="F10" s="652">
        <v>0.24749251009508919</v>
      </c>
      <c r="G10" s="713" t="s">
        <v>72</v>
      </c>
      <c r="H10" s="657" t="s">
        <v>72</v>
      </c>
    </row>
    <row r="11" spans="1:18">
      <c r="A11" s="600" t="s">
        <v>105</v>
      </c>
      <c r="B11" s="601">
        <v>25128.671999999999</v>
      </c>
      <c r="C11" s="601" t="s">
        <v>72</v>
      </c>
      <c r="D11" s="711" t="s">
        <v>72</v>
      </c>
      <c r="E11" s="712">
        <v>0.78829124733951705</v>
      </c>
      <c r="F11" s="652">
        <v>0</v>
      </c>
      <c r="G11" s="713" t="s">
        <v>72</v>
      </c>
      <c r="H11" s="657" t="s">
        <v>72</v>
      </c>
    </row>
    <row r="12" spans="1:18" ht="16" thickBot="1">
      <c r="A12" s="723" t="s">
        <v>106</v>
      </c>
      <c r="B12" s="601">
        <v>16995.465</v>
      </c>
      <c r="C12" s="601">
        <v>17066.481</v>
      </c>
      <c r="D12" s="711">
        <v>-0.41611390186412545</v>
      </c>
      <c r="E12" s="712">
        <v>99.064561053157107</v>
      </c>
      <c r="F12" s="652">
        <v>99.752507489904914</v>
      </c>
      <c r="G12" s="713">
        <v>-0.68965327695389411</v>
      </c>
      <c r="H12" s="657">
        <v>64.102898929224324</v>
      </c>
      <c r="P12" s="320"/>
      <c r="Q12" s="320"/>
      <c r="R12" s="320"/>
    </row>
    <row r="13" spans="1:18" ht="18.5">
      <c r="A13" s="700" t="s">
        <v>107</v>
      </c>
      <c r="B13" s="724"/>
      <c r="C13" s="724"/>
      <c r="D13" s="725"/>
      <c r="E13" s="726"/>
      <c r="F13" s="726"/>
      <c r="G13" s="727"/>
      <c r="H13" s="728"/>
      <c r="J13" s="805"/>
      <c r="K13" s="805"/>
      <c r="L13" s="805"/>
      <c r="M13" s="805"/>
      <c r="N13" s="805"/>
      <c r="P13" s="320"/>
      <c r="Q13" s="320"/>
      <c r="R13" s="320"/>
    </row>
    <row r="14" spans="1:18">
      <c r="A14" s="606" t="s">
        <v>216</v>
      </c>
      <c r="B14" s="605">
        <v>19531.301620511764</v>
      </c>
      <c r="C14" s="605">
        <v>19520.605578155915</v>
      </c>
      <c r="D14" s="706">
        <v>5.4793599066504557E-2</v>
      </c>
      <c r="E14" s="707">
        <v>100</v>
      </c>
      <c r="F14" s="708">
        <v>100</v>
      </c>
      <c r="G14" s="709" t="s">
        <v>72</v>
      </c>
      <c r="H14" s="710">
        <v>53.415116739216451</v>
      </c>
      <c r="P14" s="320"/>
      <c r="Q14" s="320"/>
      <c r="R14" s="320"/>
    </row>
    <row r="15" spans="1:18">
      <c r="A15" s="600" t="s">
        <v>104</v>
      </c>
      <c r="B15" s="601">
        <v>17912.64</v>
      </c>
      <c r="C15" s="601" t="s">
        <v>511</v>
      </c>
      <c r="D15" s="711" t="s">
        <v>72</v>
      </c>
      <c r="E15" s="712">
        <v>15.554065208419313</v>
      </c>
      <c r="F15" s="652">
        <v>9.7506925207756225</v>
      </c>
      <c r="G15" s="713" t="s">
        <v>72</v>
      </c>
      <c r="H15" s="657" t="s">
        <v>72</v>
      </c>
    </row>
    <row r="16" spans="1:18">
      <c r="A16" s="600" t="s">
        <v>105</v>
      </c>
      <c r="B16" s="601" t="s">
        <v>511</v>
      </c>
      <c r="C16" s="601" t="s">
        <v>511</v>
      </c>
      <c r="D16" s="711" t="s">
        <v>72</v>
      </c>
      <c r="E16" s="712">
        <v>4.1271151465125881E-2</v>
      </c>
      <c r="F16" s="652">
        <v>1.5591610605461019</v>
      </c>
      <c r="G16" s="713" t="s">
        <v>72</v>
      </c>
      <c r="H16" s="657" t="s">
        <v>72</v>
      </c>
    </row>
    <row r="17" spans="1:13" ht="16" thickBot="1">
      <c r="A17" s="714" t="s">
        <v>106</v>
      </c>
      <c r="B17" s="602">
        <v>19827.892</v>
      </c>
      <c r="C17" s="602">
        <v>19677.82</v>
      </c>
      <c r="D17" s="715">
        <v>0.76264545564498576</v>
      </c>
      <c r="E17" s="716">
        <v>84.404663640115558</v>
      </c>
      <c r="F17" s="660">
        <v>88.690146418678268</v>
      </c>
      <c r="G17" s="717">
        <v>-4.8319717032964338</v>
      </c>
      <c r="H17" s="665">
        <v>46.00214170979833</v>
      </c>
    </row>
    <row r="18" spans="1:13">
      <c r="A18" s="603" t="s">
        <v>217</v>
      </c>
      <c r="B18" s="604">
        <v>15495.791226608439</v>
      </c>
      <c r="C18" s="604">
        <v>14938.666999999998</v>
      </c>
      <c r="D18" s="718">
        <v>3.729410573302431</v>
      </c>
      <c r="E18" s="719">
        <v>100</v>
      </c>
      <c r="F18" s="720">
        <v>100</v>
      </c>
      <c r="G18" s="721" t="s">
        <v>72</v>
      </c>
      <c r="H18" s="722">
        <v>42.677359654534243</v>
      </c>
    </row>
    <row r="19" spans="1:13">
      <c r="A19" s="600" t="s">
        <v>104</v>
      </c>
      <c r="B19" s="601" t="s">
        <v>511</v>
      </c>
      <c r="C19" s="601" t="s">
        <v>72</v>
      </c>
      <c r="D19" s="711" t="s">
        <v>72</v>
      </c>
      <c r="E19" s="712">
        <v>0.12971290210999653</v>
      </c>
      <c r="F19" s="652">
        <v>0</v>
      </c>
      <c r="G19" s="713" t="s">
        <v>72</v>
      </c>
      <c r="H19" s="657" t="s">
        <v>72</v>
      </c>
    </row>
    <row r="20" spans="1:13">
      <c r="A20" s="600" t="s">
        <v>105</v>
      </c>
      <c r="B20" s="601" t="s">
        <v>511</v>
      </c>
      <c r="C20" s="601" t="s">
        <v>72</v>
      </c>
      <c r="D20" s="711" t="s">
        <v>72</v>
      </c>
      <c r="E20" s="712">
        <v>0.94690418540297472</v>
      </c>
      <c r="F20" s="652">
        <v>0</v>
      </c>
      <c r="G20" s="713" t="s">
        <v>72</v>
      </c>
      <c r="H20" s="657" t="s">
        <v>72</v>
      </c>
    </row>
    <row r="21" spans="1:13" ht="16" thickBot="1">
      <c r="A21" s="723" t="s">
        <v>106</v>
      </c>
      <c r="B21" s="601">
        <v>15422.591</v>
      </c>
      <c r="C21" s="601">
        <v>14938.666999999999</v>
      </c>
      <c r="D21" s="711">
        <v>3.2394054971571489</v>
      </c>
      <c r="E21" s="712">
        <v>98.923382912487028</v>
      </c>
      <c r="F21" s="652">
        <v>100</v>
      </c>
      <c r="G21" s="713">
        <v>-1.0766170875129717</v>
      </c>
      <c r="H21" s="657">
        <v>41.141270820481182</v>
      </c>
    </row>
    <row r="22" spans="1:13">
      <c r="A22" s="700" t="s">
        <v>108</v>
      </c>
      <c r="B22" s="724"/>
      <c r="C22" s="724"/>
      <c r="D22" s="725"/>
      <c r="E22" s="726"/>
      <c r="F22" s="726"/>
      <c r="G22" s="727"/>
      <c r="H22" s="728"/>
    </row>
    <row r="23" spans="1:13">
      <c r="A23" s="606" t="s">
        <v>216</v>
      </c>
      <c r="B23" s="605">
        <v>20716.143383664228</v>
      </c>
      <c r="C23" s="729">
        <v>21203.225268907565</v>
      </c>
      <c r="D23" s="706">
        <v>-2.2972065761976039</v>
      </c>
      <c r="E23" s="707">
        <v>100</v>
      </c>
      <c r="F23" s="708">
        <v>100</v>
      </c>
      <c r="G23" s="709" t="s">
        <v>72</v>
      </c>
      <c r="H23" s="710">
        <v>89.095082477435454</v>
      </c>
    </row>
    <row r="24" spans="1:13">
      <c r="A24" s="600" t="s">
        <v>104</v>
      </c>
      <c r="B24" s="601">
        <v>17296.307000000001</v>
      </c>
      <c r="C24" s="601">
        <v>17698.885999999999</v>
      </c>
      <c r="D24" s="711">
        <v>-2.2746007856087549</v>
      </c>
      <c r="E24" s="712">
        <v>23.151939100915545</v>
      </c>
      <c r="F24" s="652">
        <v>18.195611577964524</v>
      </c>
      <c r="G24" s="713">
        <v>27.239136765005988</v>
      </c>
      <c r="H24" s="657">
        <v>140.60295060936494</v>
      </c>
    </row>
    <row r="25" spans="1:13">
      <c r="A25" s="600" t="s">
        <v>105</v>
      </c>
      <c r="B25" s="601">
        <v>24314.156999999999</v>
      </c>
      <c r="C25" s="601">
        <v>24148.387999999999</v>
      </c>
      <c r="D25" s="711">
        <v>0.68645989951793152</v>
      </c>
      <c r="E25" s="712">
        <v>20.81267359325172</v>
      </c>
      <c r="F25" s="652">
        <v>27.314814814814813</v>
      </c>
      <c r="G25" s="713">
        <v>-23.804449217925903</v>
      </c>
      <c r="H25" s="657">
        <v>44.082039595499225</v>
      </c>
    </row>
    <row r="26" spans="1:13" ht="16" thickBot="1">
      <c r="A26" s="714" t="s">
        <v>106</v>
      </c>
      <c r="B26" s="602">
        <v>20792.73</v>
      </c>
      <c r="C26" s="602">
        <v>20897.057000000001</v>
      </c>
      <c r="D26" s="715">
        <v>-0.49924254884312719</v>
      </c>
      <c r="E26" s="716">
        <v>56.035387305832742</v>
      </c>
      <c r="F26" s="660">
        <v>54.489573607220677</v>
      </c>
      <c r="G26" s="717">
        <v>2.8368981371643947</v>
      </c>
      <c r="H26" s="665">
        <v>94.459517349707284</v>
      </c>
      <c r="K26" s="320"/>
      <c r="L26" s="320"/>
      <c r="M26" s="320"/>
    </row>
    <row r="27" spans="1:13">
      <c r="A27" s="603" t="s">
        <v>217</v>
      </c>
      <c r="B27" s="604">
        <v>15384.535302080043</v>
      </c>
      <c r="C27" s="604">
        <v>15667.789629809724</v>
      </c>
      <c r="D27" s="718">
        <v>-1.8078767613190172</v>
      </c>
      <c r="E27" s="719">
        <v>100</v>
      </c>
      <c r="F27" s="720">
        <v>100</v>
      </c>
      <c r="G27" s="721" t="s">
        <v>72</v>
      </c>
      <c r="H27" s="722">
        <v>134.28118393234675</v>
      </c>
      <c r="J27" s="1216"/>
      <c r="K27" s="1216"/>
      <c r="L27" s="1216"/>
      <c r="M27" s="1216"/>
    </row>
    <row r="28" spans="1:13">
      <c r="A28" s="600" t="s">
        <v>104</v>
      </c>
      <c r="B28" s="601" t="s">
        <v>511</v>
      </c>
      <c r="C28" s="601" t="s">
        <v>511</v>
      </c>
      <c r="D28" s="711" t="s">
        <v>72</v>
      </c>
      <c r="E28" s="712">
        <v>0.36998601272390924</v>
      </c>
      <c r="F28" s="652">
        <v>1.2050739957716703</v>
      </c>
      <c r="G28" s="713" t="s">
        <v>72</v>
      </c>
      <c r="H28" s="657" t="s">
        <v>72</v>
      </c>
    </row>
    <row r="29" spans="1:13">
      <c r="A29" s="600" t="s">
        <v>105</v>
      </c>
      <c r="B29" s="601" t="s">
        <v>511</v>
      </c>
      <c r="C29" s="601" t="s">
        <v>72</v>
      </c>
      <c r="D29" s="711" t="s">
        <v>72</v>
      </c>
      <c r="E29" s="712">
        <v>1.7190813518025538</v>
      </c>
      <c r="F29" s="652">
        <v>0</v>
      </c>
      <c r="G29" s="713" t="s">
        <v>72</v>
      </c>
      <c r="H29" s="657" t="s">
        <v>72</v>
      </c>
    </row>
    <row r="30" spans="1:13" ht="16" thickBot="1">
      <c r="A30" s="723" t="s">
        <v>106</v>
      </c>
      <c r="B30" s="601">
        <v>15194.210999999999</v>
      </c>
      <c r="C30" s="601">
        <v>15686.413</v>
      </c>
      <c r="D30" s="711">
        <v>-3.1377600475009877</v>
      </c>
      <c r="E30" s="712">
        <v>97.910932635473529</v>
      </c>
      <c r="F30" s="652">
        <v>98.79492600422833</v>
      </c>
      <c r="G30" s="713">
        <v>-0.89477608264716657</v>
      </c>
      <c r="H30" s="657">
        <v>132.1848919323775</v>
      </c>
    </row>
    <row r="31" spans="1:13">
      <c r="A31" s="700" t="s">
        <v>109</v>
      </c>
      <c r="B31" s="724"/>
      <c r="C31" s="724"/>
      <c r="D31" s="725"/>
      <c r="E31" s="726"/>
      <c r="F31" s="726"/>
      <c r="G31" s="727"/>
      <c r="H31" s="728"/>
    </row>
    <row r="32" spans="1:13">
      <c r="A32" s="606" t="s">
        <v>216</v>
      </c>
      <c r="B32" s="605">
        <v>21574.217009285112</v>
      </c>
      <c r="C32" s="605">
        <v>20838.944563769295</v>
      </c>
      <c r="D32" s="935">
        <v>3.5283574140034211</v>
      </c>
      <c r="E32" s="707">
        <v>100</v>
      </c>
      <c r="F32" s="708">
        <v>100</v>
      </c>
      <c r="G32" s="709" t="s">
        <v>72</v>
      </c>
      <c r="H32" s="937">
        <v>25.109666937449227</v>
      </c>
    </row>
    <row r="33" spans="1:8">
      <c r="A33" s="600" t="s">
        <v>104</v>
      </c>
      <c r="B33" s="601" t="s">
        <v>72</v>
      </c>
      <c r="C33" s="601" t="s">
        <v>72</v>
      </c>
      <c r="D33" s="711" t="s">
        <v>72</v>
      </c>
      <c r="E33" s="712">
        <v>0</v>
      </c>
      <c r="F33" s="652">
        <v>0</v>
      </c>
      <c r="G33" s="713" t="s">
        <v>72</v>
      </c>
      <c r="H33" s="657" t="s">
        <v>72</v>
      </c>
    </row>
    <row r="34" spans="1:8">
      <c r="A34" s="600" t="s">
        <v>105</v>
      </c>
      <c r="B34" s="601" t="s">
        <v>511</v>
      </c>
      <c r="C34" s="601" t="s">
        <v>511</v>
      </c>
      <c r="D34" s="711" t="s">
        <v>72</v>
      </c>
      <c r="E34" s="712">
        <v>3.3893902993312124</v>
      </c>
      <c r="F34" s="652">
        <v>4.5329000812347688</v>
      </c>
      <c r="G34" s="713" t="s">
        <v>72</v>
      </c>
      <c r="H34" s="657" t="s">
        <v>72</v>
      </c>
    </row>
    <row r="35" spans="1:8" ht="16" thickBot="1">
      <c r="A35" s="714" t="s">
        <v>106</v>
      </c>
      <c r="B35" s="602">
        <v>21501.599999999999</v>
      </c>
      <c r="C35" s="602" t="s">
        <v>511</v>
      </c>
      <c r="D35" s="715" t="s">
        <v>72</v>
      </c>
      <c r="E35" s="716">
        <v>96.610609700668789</v>
      </c>
      <c r="F35" s="660">
        <v>95.467099918765228</v>
      </c>
      <c r="G35" s="717" t="s">
        <v>72</v>
      </c>
      <c r="H35" s="938" t="s">
        <v>72</v>
      </c>
    </row>
    <row r="36" spans="1:8">
      <c r="A36" s="603" t="s">
        <v>217</v>
      </c>
      <c r="B36" s="604">
        <v>19431.080000000002</v>
      </c>
      <c r="C36" s="604">
        <v>19390.431</v>
      </c>
      <c r="D36" s="936">
        <v>0.20963432942775356</v>
      </c>
      <c r="E36" s="719">
        <v>100</v>
      </c>
      <c r="F36" s="720">
        <v>100</v>
      </c>
      <c r="G36" s="721" t="s">
        <v>72</v>
      </c>
      <c r="H36" s="722">
        <v>51.152412710867026</v>
      </c>
    </row>
    <row r="37" spans="1:8">
      <c r="A37" s="600" t="s">
        <v>104</v>
      </c>
      <c r="B37" s="601" t="s">
        <v>72</v>
      </c>
      <c r="C37" s="601" t="s">
        <v>72</v>
      </c>
      <c r="D37" s="803" t="s">
        <v>72</v>
      </c>
      <c r="E37" s="712">
        <v>0</v>
      </c>
      <c r="F37" s="652">
        <v>0</v>
      </c>
      <c r="G37" s="713" t="s">
        <v>72</v>
      </c>
      <c r="H37" s="657" t="s">
        <v>72</v>
      </c>
    </row>
    <row r="38" spans="1:8">
      <c r="A38" s="600" t="s">
        <v>105</v>
      </c>
      <c r="B38" s="601" t="s">
        <v>72</v>
      </c>
      <c r="C38" s="601" t="s">
        <v>72</v>
      </c>
      <c r="D38" s="711" t="s">
        <v>72</v>
      </c>
      <c r="E38" s="712">
        <v>0</v>
      </c>
      <c r="F38" s="652">
        <v>0</v>
      </c>
      <c r="G38" s="713" t="s">
        <v>72</v>
      </c>
      <c r="H38" s="657" t="s">
        <v>72</v>
      </c>
    </row>
    <row r="39" spans="1:8" ht="16" thickBot="1">
      <c r="A39" s="714" t="s">
        <v>106</v>
      </c>
      <c r="B39" s="602">
        <v>19431.080000000002</v>
      </c>
      <c r="C39" s="602">
        <v>19390.431</v>
      </c>
      <c r="D39" s="715">
        <v>0.20963432942775356</v>
      </c>
      <c r="E39" s="716">
        <v>100</v>
      </c>
      <c r="F39" s="660">
        <v>100</v>
      </c>
      <c r="G39" s="717">
        <v>0</v>
      </c>
      <c r="H39" s="665">
        <v>51.152412710867026</v>
      </c>
    </row>
    <row r="40" spans="1:8" ht="14.25" customHeight="1">
      <c r="A40" s="460" t="s">
        <v>514</v>
      </c>
      <c r="B40" s="455"/>
      <c r="C40" s="460"/>
      <c r="D40" s="455"/>
      <c r="E40" s="460"/>
      <c r="F40" s="460"/>
      <c r="G40" s="460"/>
      <c r="H40" s="460"/>
    </row>
    <row r="41" spans="1:8" ht="5.25" customHeight="1">
      <c r="A41" s="1221"/>
      <c r="B41" s="1221"/>
      <c r="C41" s="1221"/>
      <c r="D41" s="1221"/>
    </row>
    <row r="42" spans="1:8">
      <c r="A42" s="484" t="s">
        <v>41</v>
      </c>
    </row>
    <row r="43" spans="1:8">
      <c r="A43" s="485" t="s">
        <v>70</v>
      </c>
      <c r="B43" s="1222" t="s">
        <v>42</v>
      </c>
      <c r="C43" s="1223"/>
      <c r="D43" s="1223"/>
      <c r="E43" s="1223"/>
      <c r="F43" s="1223"/>
      <c r="G43" s="1223"/>
      <c r="H43" s="1224"/>
    </row>
    <row r="44" spans="1:8">
      <c r="A44" s="485" t="s">
        <v>43</v>
      </c>
      <c r="B44" s="1222" t="s">
        <v>44</v>
      </c>
      <c r="C44" s="1223"/>
      <c r="D44" s="1223"/>
      <c r="E44" s="1223"/>
      <c r="F44" s="1223"/>
      <c r="G44" s="1223"/>
      <c r="H44" s="1224"/>
    </row>
    <row r="45" spans="1:8">
      <c r="A45" s="485" t="s">
        <v>45</v>
      </c>
      <c r="B45" s="1222" t="s">
        <v>46</v>
      </c>
      <c r="C45" s="1223"/>
      <c r="D45" s="1223"/>
      <c r="E45" s="1223"/>
      <c r="F45" s="1223"/>
      <c r="G45" s="1223"/>
      <c r="H45" s="1224"/>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L6" sqref="L6"/>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532</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225" t="s">
        <v>110</v>
      </c>
      <c r="B5" s="730" t="s">
        <v>390</v>
      </c>
      <c r="C5" s="731"/>
      <c r="D5" s="731"/>
      <c r="E5" s="732" t="s">
        <v>219</v>
      </c>
      <c r="F5" s="733"/>
      <c r="G5" s="734"/>
      <c r="H5" s="232"/>
    </row>
    <row r="6" spans="1:14" s="233" customFormat="1" ht="30" customHeight="1" thickBot="1">
      <c r="A6" s="1226"/>
      <c r="B6" s="735" t="s">
        <v>111</v>
      </c>
      <c r="C6" s="736" t="s">
        <v>112</v>
      </c>
      <c r="D6" s="737" t="s">
        <v>389</v>
      </c>
      <c r="E6" s="738" t="s">
        <v>111</v>
      </c>
      <c r="F6" s="738" t="s">
        <v>112</v>
      </c>
      <c r="G6" s="739" t="s">
        <v>389</v>
      </c>
      <c r="H6" s="232"/>
    </row>
    <row r="7" spans="1:14" s="235" customFormat="1" ht="25" customHeight="1" thickBot="1">
      <c r="A7" s="740" t="s">
        <v>113</v>
      </c>
      <c r="B7" s="946">
        <v>42871.09</v>
      </c>
      <c r="C7" s="946">
        <v>35132.542000000001</v>
      </c>
      <c r="D7" s="947">
        <v>23180.108</v>
      </c>
      <c r="E7" s="1052">
        <v>13.128585563159282</v>
      </c>
      <c r="F7" s="948">
        <v>2.7238595318797612</v>
      </c>
      <c r="G7" s="949">
        <v>-3.3291645793703846</v>
      </c>
      <c r="H7" s="805"/>
      <c r="I7" s="805"/>
      <c r="J7" s="805"/>
      <c r="K7" s="805"/>
      <c r="L7" s="805"/>
      <c r="M7" s="805"/>
      <c r="N7" s="359"/>
    </row>
    <row r="8" spans="1:14" s="235" customFormat="1" ht="25" customHeight="1">
      <c r="A8" s="741" t="s">
        <v>231</v>
      </c>
      <c r="B8" s="950">
        <v>39912.160000000003</v>
      </c>
      <c r="C8" s="950">
        <v>34920.591</v>
      </c>
      <c r="D8" s="951">
        <v>22484.22</v>
      </c>
      <c r="E8" s="952">
        <v>2.4093215304446263</v>
      </c>
      <c r="F8" s="952">
        <v>6.6428125106026412</v>
      </c>
      <c r="G8" s="953" t="s">
        <v>72</v>
      </c>
      <c r="H8" s="234"/>
    </row>
    <row r="9" spans="1:14" s="235" customFormat="1" ht="25" customHeight="1">
      <c r="A9" s="742" t="s">
        <v>229</v>
      </c>
      <c r="B9" s="954" t="s">
        <v>511</v>
      </c>
      <c r="C9" s="954">
        <v>34974.398999999998</v>
      </c>
      <c r="D9" s="954">
        <v>23498.605</v>
      </c>
      <c r="E9" s="955" t="s">
        <v>72</v>
      </c>
      <c r="F9" s="955">
        <v>1.101740277755165</v>
      </c>
      <c r="G9" s="1053" t="s">
        <v>72</v>
      </c>
      <c r="H9" s="234"/>
    </row>
    <row r="10" spans="1:14" s="235" customFormat="1" ht="25" customHeight="1" thickBot="1">
      <c r="A10" s="743" t="s">
        <v>232</v>
      </c>
      <c r="B10" s="956" t="s">
        <v>511</v>
      </c>
      <c r="C10" s="957" t="s">
        <v>511</v>
      </c>
      <c r="D10" s="958" t="s">
        <v>72</v>
      </c>
      <c r="E10" s="987" t="s">
        <v>72</v>
      </c>
      <c r="F10" s="987" t="s">
        <v>72</v>
      </c>
      <c r="G10" s="988" t="s">
        <v>72</v>
      </c>
      <c r="H10" s="234"/>
    </row>
    <row r="11" spans="1:14" ht="14">
      <c r="A11" s="463" t="s">
        <v>514</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I8" sqref="I8"/>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27" t="s">
        <v>533</v>
      </c>
      <c r="B2" s="1227"/>
      <c r="C2" s="1227"/>
      <c r="D2" s="1227"/>
      <c r="E2" s="1227"/>
      <c r="F2" s="1227"/>
      <c r="G2" s="1227"/>
      <c r="H2" s="1227"/>
    </row>
    <row r="3" spans="1:14" ht="4.5" customHeight="1" thickBot="1"/>
    <row r="4" spans="1:14" ht="45.75" customHeight="1">
      <c r="A4" s="456" t="s">
        <v>98</v>
      </c>
      <c r="B4" s="457" t="s">
        <v>5</v>
      </c>
      <c r="C4" s="457"/>
      <c r="D4" s="1228" t="s">
        <v>99</v>
      </c>
    </row>
    <row r="5" spans="1:14" ht="16.5" customHeight="1" thickBot="1">
      <c r="A5" s="458"/>
      <c r="B5" s="798">
        <v>45417</v>
      </c>
      <c r="C5" s="697">
        <v>45403</v>
      </c>
      <c r="D5" s="1229"/>
    </row>
    <row r="6" spans="1:14" ht="15" thickBot="1">
      <c r="A6" s="459"/>
      <c r="C6" s="744"/>
      <c r="D6" s="745"/>
      <c r="J6"/>
      <c r="K6"/>
      <c r="L6"/>
      <c r="M6"/>
      <c r="N6"/>
    </row>
    <row r="7" spans="1:14" ht="15" thickBot="1">
      <c r="A7" s="794" t="s">
        <v>216</v>
      </c>
      <c r="B7" s="795">
        <v>20289.62</v>
      </c>
      <c r="C7" s="796">
        <v>20081.89</v>
      </c>
      <c r="D7" s="781">
        <v>1.0344145894634398</v>
      </c>
      <c r="J7"/>
      <c r="K7"/>
      <c r="L7"/>
      <c r="M7"/>
      <c r="N7"/>
    </row>
    <row r="8" spans="1:14">
      <c r="A8" s="599" t="s">
        <v>104</v>
      </c>
      <c r="B8" s="782">
        <v>18396.118999999999</v>
      </c>
      <c r="C8" s="783">
        <v>18593.796999999999</v>
      </c>
      <c r="D8" s="801">
        <v>-1.0631394975431856</v>
      </c>
      <c r="J8"/>
      <c r="K8"/>
      <c r="L8"/>
      <c r="M8"/>
      <c r="N8"/>
    </row>
    <row r="9" spans="1:14" ht="15" customHeight="1">
      <c r="A9" s="600" t="s">
        <v>105</v>
      </c>
      <c r="B9" s="784">
        <v>23890.936000000002</v>
      </c>
      <c r="C9" s="785">
        <v>23710.882000000001</v>
      </c>
      <c r="D9" s="786">
        <v>0.75937284829809404</v>
      </c>
      <c r="F9" s="805"/>
      <c r="G9" s="805"/>
      <c r="H9" s="805"/>
      <c r="I9" s="805"/>
      <c r="J9" s="805"/>
      <c r="K9" s="359"/>
      <c r="L9"/>
      <c r="M9"/>
      <c r="N9"/>
    </row>
    <row r="10" spans="1:14" ht="15" thickBot="1">
      <c r="A10" s="746" t="s">
        <v>106</v>
      </c>
      <c r="B10" s="787">
        <v>20021.370999999999</v>
      </c>
      <c r="C10" s="788">
        <v>19893.511999999999</v>
      </c>
      <c r="D10" s="789">
        <v>0.64271708283585316</v>
      </c>
      <c r="J10"/>
      <c r="K10"/>
      <c r="L10"/>
      <c r="M10"/>
      <c r="N10"/>
    </row>
    <row r="11" spans="1:14" ht="15" thickBot="1">
      <c r="A11" s="794" t="s">
        <v>217</v>
      </c>
      <c r="B11" s="795">
        <v>17785.75</v>
      </c>
      <c r="C11" s="796">
        <v>17043.669999999998</v>
      </c>
      <c r="D11" s="781">
        <v>4.3539918339184096</v>
      </c>
      <c r="J11"/>
      <c r="K11"/>
      <c r="L11"/>
      <c r="M11"/>
      <c r="N11"/>
    </row>
    <row r="12" spans="1:14" ht="13.5" customHeight="1">
      <c r="A12" s="599" t="s">
        <v>104</v>
      </c>
      <c r="B12" s="790" t="s">
        <v>511</v>
      </c>
      <c r="C12" s="791" t="s">
        <v>511</v>
      </c>
      <c r="D12" s="801" t="s">
        <v>72</v>
      </c>
      <c r="J12"/>
      <c r="K12"/>
      <c r="L12"/>
      <c r="M12"/>
      <c r="N12"/>
    </row>
    <row r="13" spans="1:14" ht="14.25" customHeight="1">
      <c r="A13" s="600" t="s">
        <v>105</v>
      </c>
      <c r="B13" s="784">
        <v>21467.623</v>
      </c>
      <c r="C13" s="785">
        <v>20888.196</v>
      </c>
      <c r="D13" s="802">
        <v>2.7739446719094349</v>
      </c>
      <c r="F13" s="480"/>
      <c r="J13"/>
      <c r="K13"/>
      <c r="L13"/>
      <c r="M13"/>
      <c r="N13"/>
    </row>
    <row r="14" spans="1:14" ht="16.5" customHeight="1" thickBot="1">
      <c r="A14" s="714" t="s">
        <v>106</v>
      </c>
      <c r="B14" s="792">
        <v>17350.583999999999</v>
      </c>
      <c r="C14" s="793">
        <v>16998.697</v>
      </c>
      <c r="D14" s="789">
        <v>2.0700821951235371</v>
      </c>
      <c r="G14"/>
      <c r="H14"/>
      <c r="I14"/>
      <c r="J14"/>
      <c r="K14"/>
      <c r="L14"/>
      <c r="M14"/>
      <c r="N14"/>
    </row>
    <row r="15" spans="1:14">
      <c r="A15" s="460" t="s">
        <v>514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I-II_2024</vt:lpstr>
      <vt:lpstr>Eksport_I-II_2024</vt:lpstr>
      <vt:lpstr>Import_I-II_2024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2024-05-09T11:40:00Z</dcterms:modified>
</cp:coreProperties>
</file>